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5 POPTÁVKY\Údržba zeleně\"/>
    </mc:Choice>
  </mc:AlternateContent>
  <xr:revisionPtr revIDLastSave="0" documentId="13_ncr:1_{1D0DB9B3-05CA-422B-9E3B-DA1800AC14AA}" xr6:coauthVersionLast="36" xr6:coauthVersionMax="36" xr10:uidLastSave="{00000000-0000-0000-0000-000000000000}"/>
  <bookViews>
    <workbookView xWindow="-120" yWindow="-120" windowWidth="24240" windowHeight="13740" xr2:uid="{00000000-000D-0000-FFFF-FFFF00000000}"/>
  </bookViews>
  <sheets>
    <sheet name="Rekapitulace stavby" sheetId="1" r:id="rId1"/>
    <sheet name="1 - Záhony - před pavilo..." sheetId="13" r:id="rId2"/>
    <sheet name="1a - Záhon - přední parko..." sheetId="12" r:id="rId3"/>
    <sheet name="4 - Pavilon psychiatrie -..." sheetId="10" r:id="rId4"/>
    <sheet name="5 - Technický vjezd u rezon..." sheetId="11" r:id="rId5"/>
    <sheet name="10 - Pavilon vedení společ..." sheetId="5" r:id="rId6"/>
    <sheet name="15 - Záhony podél cesty -..." sheetId="14" r:id="rId7"/>
    <sheet name="20 - Atrium budovy C " sheetId="7" r:id="rId8"/>
    <sheet name="22 - Záhon u kuřárny u pa..." sheetId="16" r:id="rId9"/>
    <sheet name="21,24 - Centrální park + záho.." sheetId="2" r:id="rId10"/>
    <sheet name="23 - Záhon U Venuše  " sheetId="17" r:id="rId11"/>
    <sheet name="25 - Zahrada - plicní odd..." sheetId="15" r:id="rId12"/>
    <sheet name="26 - Mateřská škola " sheetId="8" r:id="rId13"/>
    <sheet name="28 - Rehabilitační park u ..." sheetId="6" r:id="rId14"/>
    <sheet name="34 - Pavilon Porodnice " sheetId="3" r:id="rId15"/>
    <sheet name="36 - Pavilon Dětské odděle..." sheetId="4" r:id="rId16"/>
    <sheet name="I1 - Terminál" sheetId="9" r:id="rId17"/>
  </sheets>
  <definedNames>
    <definedName name="_xlnm._FilterDatabase" localSheetId="1" hidden="1">'1 - Záhony - před pavilo...'!$C$118:$K$142</definedName>
    <definedName name="_xlnm._FilterDatabase" localSheetId="5" hidden="1">'10 - Pavilon vedení společ...'!$C$118:$K$132</definedName>
    <definedName name="_xlnm._FilterDatabase" localSheetId="6" hidden="1">'15 - Záhony podél cesty -...'!$C$118:$K$140</definedName>
    <definedName name="_xlnm._FilterDatabase" localSheetId="2" hidden="1">'1a - Záhon - přední parko...'!$C$118:$K$134</definedName>
    <definedName name="_xlnm._FilterDatabase" localSheetId="7" hidden="1">'20 - Atrium budovy C '!$C$118:$K$135</definedName>
    <definedName name="_xlnm._FilterDatabase" localSheetId="9" hidden="1">'21,24 - Centrální park + záho..'!$C$118:$K$148</definedName>
    <definedName name="_xlnm._FilterDatabase" localSheetId="8" hidden="1">'22 - Záhon u kuřárny u pa...'!$C$118:$K$133</definedName>
    <definedName name="_xlnm._FilterDatabase" localSheetId="10" hidden="1">'23 - Záhon U Venuše  '!$C$118:$K$138</definedName>
    <definedName name="_xlnm._FilterDatabase" localSheetId="11" hidden="1">'25 - Zahrada - plicní odd...'!$C$118:$K$141</definedName>
    <definedName name="_xlnm._FilterDatabase" localSheetId="12" hidden="1">'26 - Mateřská škola '!$C$118:$K$129</definedName>
    <definedName name="_xlnm._FilterDatabase" localSheetId="13" hidden="1">'28 - Rehabilitační park u ...'!$C$118:$K$136</definedName>
    <definedName name="_xlnm._FilterDatabase" localSheetId="14" hidden="1">'34 - Pavilon Porodnice '!$C$118:$K$130</definedName>
    <definedName name="_xlnm._FilterDatabase" localSheetId="15" hidden="1">'36 - Pavilon Dětské odděle...'!$C$118:$K$129</definedName>
    <definedName name="_xlnm._FilterDatabase" localSheetId="3" hidden="1">'4 - Pavilon psychiatrie -...'!$C$118:$K$143</definedName>
    <definedName name="_xlnm._FilterDatabase" localSheetId="4" hidden="1">'5 - Technický vjezd u rezon...'!$C$118:$K$136</definedName>
    <definedName name="_xlnm._FilterDatabase" localSheetId="16" hidden="1">'I1 - Terminál'!$C$118:$K$130</definedName>
    <definedName name="_xlnm.Print_Titles" localSheetId="1">'1 - Záhony - před pavilo...'!$118:$118</definedName>
    <definedName name="_xlnm.Print_Titles" localSheetId="5">'10 - Pavilon vedení společ...'!$118:$118</definedName>
    <definedName name="_xlnm.Print_Titles" localSheetId="6">'15 - Záhony podél cesty -...'!$118:$118</definedName>
    <definedName name="_xlnm.Print_Titles" localSheetId="2">'1a - Záhon - přední parko...'!$118:$118</definedName>
    <definedName name="_xlnm.Print_Titles" localSheetId="7">'20 - Atrium budovy C '!$118:$118</definedName>
    <definedName name="_xlnm.Print_Titles" localSheetId="9">'21,24 - Centrální park + záho..'!$118:$118</definedName>
    <definedName name="_xlnm.Print_Titles" localSheetId="8">'22 - Záhon u kuřárny u pa...'!$118:$118</definedName>
    <definedName name="_xlnm.Print_Titles" localSheetId="10">'23 - Záhon U Venuše  '!$118:$118</definedName>
    <definedName name="_xlnm.Print_Titles" localSheetId="11">'25 - Zahrada - plicní odd...'!$118:$118</definedName>
    <definedName name="_xlnm.Print_Titles" localSheetId="12">'26 - Mateřská škola '!$118:$118</definedName>
    <definedName name="_xlnm.Print_Titles" localSheetId="13">'28 - Rehabilitační park u ...'!$118:$118</definedName>
    <definedName name="_xlnm.Print_Titles" localSheetId="14">'34 - Pavilon Porodnice '!$118:$118</definedName>
    <definedName name="_xlnm.Print_Titles" localSheetId="15">'36 - Pavilon Dětské odděle...'!$118:$118</definedName>
    <definedName name="_xlnm.Print_Titles" localSheetId="3">'4 - Pavilon psychiatrie -...'!$118:$118</definedName>
    <definedName name="_xlnm.Print_Titles" localSheetId="4">'5 - Technický vjezd u rezon...'!$118:$118</definedName>
    <definedName name="_xlnm.Print_Titles" localSheetId="16">'I1 - Terminál'!$118:$118</definedName>
    <definedName name="_xlnm.Print_Titles" localSheetId="0">'Rekapitulace stavby'!$92:$92</definedName>
    <definedName name="_xlnm.Print_Area" localSheetId="1">'1 - Záhony - před pavilo...'!$C$4:$J$76,'1 - Záhony - před pavilo...'!$C$82:$J$100,'1 - Záhony - před pavilo...'!$C$106:$J$142</definedName>
    <definedName name="_xlnm.Print_Area" localSheetId="5">'10 - Pavilon vedení společ...'!$C$4:$J$76,'10 - Pavilon vedení společ...'!$C$82:$J$100,'10 - Pavilon vedení společ...'!$C$106:$J$132</definedName>
    <definedName name="_xlnm.Print_Area" localSheetId="6">'15 - Záhony podél cesty -...'!$C$4:$J$76,'15 - Záhony podél cesty -...'!$C$82:$J$100,'15 - Záhony podél cesty -...'!$C$106:$J$140</definedName>
    <definedName name="_xlnm.Print_Area" localSheetId="2">'1a - Záhon - přední parko...'!$C$4:$J$76,'1a - Záhon - přední parko...'!$C$82:$J$100,'1a - Záhon - přední parko...'!$C$106:$J$134</definedName>
    <definedName name="_xlnm.Print_Area" localSheetId="7">'20 - Atrium budovy C '!$C$4:$J$76,'20 - Atrium budovy C '!$C$82:$J$100,'20 - Atrium budovy C '!$C$106:$J$135</definedName>
    <definedName name="_xlnm.Print_Area" localSheetId="9">'21,24 - Centrální park + záho..'!$C$4:$J$76,'21,24 - Centrální park + záho..'!$C$82:$J$100,'21,24 - Centrální park + záho..'!$C$106:$J$148</definedName>
    <definedName name="_xlnm.Print_Area" localSheetId="8">'22 - Záhon u kuřárny u pa...'!$C$4:$J$76,'22 - Záhon u kuřárny u pa...'!$C$82:$J$100,'22 - Záhon u kuřárny u pa...'!$C$106:$J$133</definedName>
    <definedName name="_xlnm.Print_Area" localSheetId="10">'23 - Záhon U Venuše  '!$C$4:$J$76,'23 - Záhon U Venuše  '!$C$82:$J$100,'23 - Záhon U Venuše  '!$C$106:$J$138</definedName>
    <definedName name="_xlnm.Print_Area" localSheetId="11">'25 - Zahrada - plicní odd...'!$C$4:$J$76,'25 - Zahrada - plicní odd...'!$C$82:$J$100,'25 - Zahrada - plicní odd...'!$C$106:$J$141</definedName>
    <definedName name="_xlnm.Print_Area" localSheetId="12">'26 - Mateřská škola '!$C$4:$J$76,'26 - Mateřská škola '!$C$82:$J$100,'26 - Mateřská škola '!$C$106:$J$129</definedName>
    <definedName name="_xlnm.Print_Area" localSheetId="13">'28 - Rehabilitační park u ...'!$C$4:$J$76,'28 - Rehabilitační park u ...'!$C$82:$J$100,'28 - Rehabilitační park u ...'!$C$106:$J$136</definedName>
    <definedName name="_xlnm.Print_Area" localSheetId="14">'34 - Pavilon Porodnice '!$C$4:$J$76,'34 - Pavilon Porodnice '!$C$82:$J$100,'34 - Pavilon Porodnice '!$C$106:$J$130</definedName>
    <definedName name="_xlnm.Print_Area" localSheetId="15">'36 - Pavilon Dětské odděle...'!$C$4:$J$76,'36 - Pavilon Dětské odděle...'!$C$82:$J$100,'36 - Pavilon Dětské odděle...'!$C$106:$J$129</definedName>
    <definedName name="_xlnm.Print_Area" localSheetId="3">'4 - Pavilon psychiatrie -...'!$C$4:$J$76,'4 - Pavilon psychiatrie -...'!$C$82:$J$100,'4 - Pavilon psychiatrie -...'!$C$106:$J$143</definedName>
    <definedName name="_xlnm.Print_Area" localSheetId="4">'5 - Technický vjezd u rezon...'!$C$4:$J$76,'5 - Technický vjezd u rezon...'!$C$82:$J$100,'5 - Technický vjezd u rezon...'!$C$106:$J$136</definedName>
    <definedName name="_xlnm.Print_Area" localSheetId="16">'I1 - Terminál'!$C$4:$J$76,'I1 - Terminál'!$C$82:$J$100,'I1 - Terminál'!$C$106:$J$130</definedName>
    <definedName name="_xlnm.Print_Area" localSheetId="0">'Rekapitulace stavby'!$D$4:$AO$76,'Rekapitulace stavby'!$C$82:$AQ$111</definedName>
  </definedNames>
  <calcPr calcId="191029"/>
</workbook>
</file>

<file path=xl/calcChain.xml><?xml version="1.0" encoding="utf-8"?>
<calcChain xmlns="http://schemas.openxmlformats.org/spreadsheetml/2006/main">
  <c r="J12" i="13" l="1"/>
  <c r="L89" i="1"/>
  <c r="E111" i="9"/>
  <c r="E111" i="2"/>
  <c r="E87" i="13"/>
  <c r="J37" i="17" l="1"/>
  <c r="J36" i="17"/>
  <c r="AY104" i="1" s="1"/>
  <c r="J35" i="17"/>
  <c r="AX104" i="1" s="1"/>
  <c r="BI138" i="17"/>
  <c r="BH138" i="17"/>
  <c r="BG138" i="17"/>
  <c r="BF138" i="17"/>
  <c r="T138" i="17"/>
  <c r="R138" i="17"/>
  <c r="P138" i="17"/>
  <c r="BI137" i="17"/>
  <c r="BH137" i="17"/>
  <c r="BG137" i="17"/>
  <c r="BF137" i="17"/>
  <c r="T137" i="17"/>
  <c r="R137" i="17"/>
  <c r="P137" i="17"/>
  <c r="BI136" i="17"/>
  <c r="BH136" i="17"/>
  <c r="BG136" i="17"/>
  <c r="BF136" i="17"/>
  <c r="T136" i="17"/>
  <c r="R136" i="17"/>
  <c r="P136" i="17"/>
  <c r="BI135" i="17"/>
  <c r="BH135" i="17"/>
  <c r="BG135" i="17"/>
  <c r="BF135" i="17"/>
  <c r="T135" i="17"/>
  <c r="R135" i="17"/>
  <c r="P135" i="17"/>
  <c r="BI134" i="17"/>
  <c r="BH134" i="17"/>
  <c r="BG134" i="17"/>
  <c r="BF134" i="17"/>
  <c r="T134" i="17"/>
  <c r="R134" i="17"/>
  <c r="P134" i="17"/>
  <c r="BI132" i="17"/>
  <c r="BH132" i="17"/>
  <c r="BG132" i="17"/>
  <c r="BF132" i="17"/>
  <c r="T132" i="17"/>
  <c r="R132" i="17"/>
  <c r="P132" i="17"/>
  <c r="BI131" i="17"/>
  <c r="BH131" i="17"/>
  <c r="BG131" i="17"/>
  <c r="BF131" i="17"/>
  <c r="T131" i="17"/>
  <c r="R131" i="17"/>
  <c r="P131" i="17"/>
  <c r="BI130" i="17"/>
  <c r="BH130" i="17"/>
  <c r="BG130" i="17"/>
  <c r="BF130" i="17"/>
  <c r="T130" i="17"/>
  <c r="R130" i="17"/>
  <c r="P130" i="17"/>
  <c r="BI129" i="17"/>
  <c r="BH129" i="17"/>
  <c r="BG129" i="17"/>
  <c r="BF129" i="17"/>
  <c r="T129" i="17"/>
  <c r="R129" i="17"/>
  <c r="P129" i="17"/>
  <c r="BI128" i="17"/>
  <c r="BH128" i="17"/>
  <c r="BG128" i="17"/>
  <c r="BF128" i="17"/>
  <c r="T128" i="17"/>
  <c r="R128" i="17"/>
  <c r="P128" i="17"/>
  <c r="BI127" i="17"/>
  <c r="BH127" i="17"/>
  <c r="BG127" i="17"/>
  <c r="BF127" i="17"/>
  <c r="T127" i="17"/>
  <c r="R127" i="17"/>
  <c r="P127" i="17"/>
  <c r="BI126" i="17"/>
  <c r="BH126" i="17"/>
  <c r="BG126" i="17"/>
  <c r="BF126" i="17"/>
  <c r="T126" i="17"/>
  <c r="R126" i="17"/>
  <c r="P126" i="17"/>
  <c r="BI125" i="17"/>
  <c r="BH125" i="17"/>
  <c r="BG125" i="17"/>
  <c r="BF125" i="17"/>
  <c r="T125" i="17"/>
  <c r="R125" i="17"/>
  <c r="P125" i="17"/>
  <c r="BI124" i="17"/>
  <c r="BH124" i="17"/>
  <c r="BG124" i="17"/>
  <c r="BF124" i="17"/>
  <c r="T124" i="17"/>
  <c r="R124" i="17"/>
  <c r="P124" i="17"/>
  <c r="BI123" i="17"/>
  <c r="BH123" i="17"/>
  <c r="BG123" i="17"/>
  <c r="BF123" i="17"/>
  <c r="T123" i="17"/>
  <c r="R123" i="17"/>
  <c r="P123" i="17"/>
  <c r="BI122" i="17"/>
  <c r="BH122" i="17"/>
  <c r="BG122" i="17"/>
  <c r="BF122" i="17"/>
  <c r="T122" i="17"/>
  <c r="R122" i="17"/>
  <c r="P122" i="17"/>
  <c r="F113" i="17"/>
  <c r="E111" i="17"/>
  <c r="F89" i="17"/>
  <c r="E87" i="17"/>
  <c r="J24" i="17"/>
  <c r="E24" i="17"/>
  <c r="J92" i="17" s="1"/>
  <c r="J23" i="17"/>
  <c r="J21" i="17"/>
  <c r="E21" i="17"/>
  <c r="J115" i="17" s="1"/>
  <c r="J20" i="17"/>
  <c r="J18" i="17"/>
  <c r="E18" i="17"/>
  <c r="F116" i="17" s="1"/>
  <c r="J17" i="17"/>
  <c r="J15" i="17"/>
  <c r="E15" i="17"/>
  <c r="F91" i="17" s="1"/>
  <c r="J14" i="17"/>
  <c r="J12" i="17"/>
  <c r="J113" i="17" s="1"/>
  <c r="E7" i="17"/>
  <c r="E109" i="17" s="1"/>
  <c r="J37" i="16"/>
  <c r="J36" i="16"/>
  <c r="AY103" i="1" s="1"/>
  <c r="J35" i="16"/>
  <c r="AX103" i="1" s="1"/>
  <c r="BI133" i="16"/>
  <c r="BH133" i="16"/>
  <c r="BG133" i="16"/>
  <c r="BF133" i="16"/>
  <c r="T133" i="16"/>
  <c r="R133" i="16"/>
  <c r="P133" i="16"/>
  <c r="BI132" i="16"/>
  <c r="BH132" i="16"/>
  <c r="BG132" i="16"/>
  <c r="BF132" i="16"/>
  <c r="T132" i="16"/>
  <c r="R132" i="16"/>
  <c r="P132" i="16"/>
  <c r="BI131" i="16"/>
  <c r="BH131" i="16"/>
  <c r="BG131" i="16"/>
  <c r="BF131" i="16"/>
  <c r="T131" i="16"/>
  <c r="R131" i="16"/>
  <c r="P131" i="16"/>
  <c r="BI129" i="16"/>
  <c r="BH129" i="16"/>
  <c r="BG129" i="16"/>
  <c r="BF129" i="16"/>
  <c r="T129" i="16"/>
  <c r="R129" i="16"/>
  <c r="P129" i="16"/>
  <c r="BI128" i="16"/>
  <c r="BH128" i="16"/>
  <c r="BG128" i="16"/>
  <c r="BF128" i="16"/>
  <c r="T128" i="16"/>
  <c r="R128" i="16"/>
  <c r="P128" i="16"/>
  <c r="BI127" i="16"/>
  <c r="BH127" i="16"/>
  <c r="BG127" i="16"/>
  <c r="BF127" i="16"/>
  <c r="T127" i="16"/>
  <c r="R127" i="16"/>
  <c r="P127" i="16"/>
  <c r="BI126" i="16"/>
  <c r="BH126" i="16"/>
  <c r="BG126" i="16"/>
  <c r="BF126" i="16"/>
  <c r="T126" i="16"/>
  <c r="R126" i="16"/>
  <c r="P126" i="16"/>
  <c r="BI125" i="16"/>
  <c r="BH125" i="16"/>
  <c r="BG125" i="16"/>
  <c r="BF125" i="16"/>
  <c r="T125" i="16"/>
  <c r="R125" i="16"/>
  <c r="P125" i="16"/>
  <c r="BI124" i="16"/>
  <c r="BH124" i="16"/>
  <c r="BG124" i="16"/>
  <c r="BF124" i="16"/>
  <c r="T124" i="16"/>
  <c r="R124" i="16"/>
  <c r="P124" i="16"/>
  <c r="BI123" i="16"/>
  <c r="BH123" i="16"/>
  <c r="BG123" i="16"/>
  <c r="BF123" i="16"/>
  <c r="T123" i="16"/>
  <c r="R123" i="16"/>
  <c r="P123" i="16"/>
  <c r="BI122" i="16"/>
  <c r="BH122" i="16"/>
  <c r="BG122" i="16"/>
  <c r="BF122" i="16"/>
  <c r="T122" i="16"/>
  <c r="R122" i="16"/>
  <c r="P122" i="16"/>
  <c r="F113" i="16"/>
  <c r="E111" i="16"/>
  <c r="F89" i="16"/>
  <c r="E87" i="16"/>
  <c r="J24" i="16"/>
  <c r="E24" i="16"/>
  <c r="J92" i="16" s="1"/>
  <c r="J23" i="16"/>
  <c r="J21" i="16"/>
  <c r="E21" i="16"/>
  <c r="J115" i="16" s="1"/>
  <c r="J20" i="16"/>
  <c r="J18" i="16"/>
  <c r="E18" i="16"/>
  <c r="F116" i="16" s="1"/>
  <c r="J17" i="16"/>
  <c r="J15" i="16"/>
  <c r="E15" i="16"/>
  <c r="F115" i="16" s="1"/>
  <c r="J14" i="16"/>
  <c r="J12" i="16"/>
  <c r="J89" i="16" s="1"/>
  <c r="E7" i="16"/>
  <c r="E109" i="16" s="1"/>
  <c r="J37" i="15"/>
  <c r="J36" i="15"/>
  <c r="AY105" i="1" s="1"/>
  <c r="J35" i="15"/>
  <c r="AX105" i="1" s="1"/>
  <c r="BI141" i="15"/>
  <c r="BH141" i="15"/>
  <c r="BG141" i="15"/>
  <c r="BF141" i="15"/>
  <c r="T141" i="15"/>
  <c r="R141" i="15"/>
  <c r="P141" i="15"/>
  <c r="BI140" i="15"/>
  <c r="BH140" i="15"/>
  <c r="BG140" i="15"/>
  <c r="BF140" i="15"/>
  <c r="T140" i="15"/>
  <c r="R140" i="15"/>
  <c r="P140" i="15"/>
  <c r="BI139" i="15"/>
  <c r="BH139" i="15"/>
  <c r="BG139" i="15"/>
  <c r="BF139" i="15"/>
  <c r="T139" i="15"/>
  <c r="R139" i="15"/>
  <c r="P139" i="15"/>
  <c r="BI138" i="15"/>
  <c r="BH138" i="15"/>
  <c r="BG138" i="15"/>
  <c r="BF138" i="15"/>
  <c r="T138" i="15"/>
  <c r="R138" i="15"/>
  <c r="P138" i="15"/>
  <c r="BI137" i="15"/>
  <c r="BH137" i="15"/>
  <c r="BG137" i="15"/>
  <c r="BF137" i="15"/>
  <c r="T137" i="15"/>
  <c r="R137" i="15"/>
  <c r="P137" i="15"/>
  <c r="BI135" i="15"/>
  <c r="BH135" i="15"/>
  <c r="BG135" i="15"/>
  <c r="BF135" i="15"/>
  <c r="T135" i="15"/>
  <c r="R135" i="15"/>
  <c r="P135" i="15"/>
  <c r="BI134" i="15"/>
  <c r="BH134" i="15"/>
  <c r="BG134" i="15"/>
  <c r="BF134" i="15"/>
  <c r="T134" i="15"/>
  <c r="R134" i="15"/>
  <c r="P134" i="15"/>
  <c r="BI133" i="15"/>
  <c r="BH133" i="15"/>
  <c r="BG133" i="15"/>
  <c r="BF133" i="15"/>
  <c r="T133" i="15"/>
  <c r="R133" i="15"/>
  <c r="P133" i="15"/>
  <c r="BI132" i="15"/>
  <c r="BH132" i="15"/>
  <c r="BG132" i="15"/>
  <c r="BF132" i="15"/>
  <c r="T132" i="15"/>
  <c r="R132" i="15"/>
  <c r="P132" i="15"/>
  <c r="BI131" i="15"/>
  <c r="BH131" i="15"/>
  <c r="BG131" i="15"/>
  <c r="BF131" i="15"/>
  <c r="T131" i="15"/>
  <c r="R131" i="15"/>
  <c r="P131" i="15"/>
  <c r="BI130" i="15"/>
  <c r="BH130" i="15"/>
  <c r="BG130" i="15"/>
  <c r="BF130" i="15"/>
  <c r="T130" i="15"/>
  <c r="R130" i="15"/>
  <c r="P130" i="15"/>
  <c r="BI129" i="15"/>
  <c r="BH129" i="15"/>
  <c r="BG129" i="15"/>
  <c r="BF129" i="15"/>
  <c r="T129" i="15"/>
  <c r="R129" i="15"/>
  <c r="P129" i="15"/>
  <c r="BI128" i="15"/>
  <c r="BH128" i="15"/>
  <c r="BG128" i="15"/>
  <c r="BF128" i="15"/>
  <c r="T128" i="15"/>
  <c r="R128" i="15"/>
  <c r="P128" i="15"/>
  <c r="BI127" i="15"/>
  <c r="BH127" i="15"/>
  <c r="BG127" i="15"/>
  <c r="BF127" i="15"/>
  <c r="T127" i="15"/>
  <c r="R127" i="15"/>
  <c r="P127" i="15"/>
  <c r="BI126" i="15"/>
  <c r="BH126" i="15"/>
  <c r="BG126" i="15"/>
  <c r="BF126" i="15"/>
  <c r="T126" i="15"/>
  <c r="R126" i="15"/>
  <c r="P126" i="15"/>
  <c r="BI125" i="15"/>
  <c r="BH125" i="15"/>
  <c r="BG125" i="15"/>
  <c r="BF125" i="15"/>
  <c r="T125" i="15"/>
  <c r="R125" i="15"/>
  <c r="P125" i="15"/>
  <c r="BI124" i="15"/>
  <c r="BH124" i="15"/>
  <c r="BG124" i="15"/>
  <c r="BF124" i="15"/>
  <c r="T124" i="15"/>
  <c r="R124" i="15"/>
  <c r="P124" i="15"/>
  <c r="BI123" i="15"/>
  <c r="BH123" i="15"/>
  <c r="BG123" i="15"/>
  <c r="BF123" i="15"/>
  <c r="T123" i="15"/>
  <c r="R123" i="15"/>
  <c r="P123" i="15"/>
  <c r="BI122" i="15"/>
  <c r="BH122" i="15"/>
  <c r="BG122" i="15"/>
  <c r="BF122" i="15"/>
  <c r="T122" i="15"/>
  <c r="R122" i="15"/>
  <c r="P122" i="15"/>
  <c r="F113" i="15"/>
  <c r="E111" i="15"/>
  <c r="F89" i="15"/>
  <c r="E87" i="15"/>
  <c r="J24" i="15"/>
  <c r="E24" i="15"/>
  <c r="J116" i="15" s="1"/>
  <c r="J23" i="15"/>
  <c r="J21" i="15"/>
  <c r="E21" i="15"/>
  <c r="J91" i="15" s="1"/>
  <c r="J20" i="15"/>
  <c r="J18" i="15"/>
  <c r="E18" i="15"/>
  <c r="F92" i="15" s="1"/>
  <c r="J17" i="15"/>
  <c r="J15" i="15"/>
  <c r="E15" i="15"/>
  <c r="F115" i="15" s="1"/>
  <c r="J14" i="15"/>
  <c r="J12" i="15"/>
  <c r="J113" i="15" s="1"/>
  <c r="E7" i="15"/>
  <c r="E109" i="15" s="1"/>
  <c r="J37" i="14"/>
  <c r="J36" i="14"/>
  <c r="AY100" i="1" s="1"/>
  <c r="J35" i="14"/>
  <c r="AX100" i="1" s="1"/>
  <c r="BI140" i="14"/>
  <c r="BH140" i="14"/>
  <c r="BG140" i="14"/>
  <c r="BF140" i="14"/>
  <c r="T140" i="14"/>
  <c r="R140" i="14"/>
  <c r="P140" i="14"/>
  <c r="BI139" i="14"/>
  <c r="BH139" i="14"/>
  <c r="BG139" i="14"/>
  <c r="BF139" i="14"/>
  <c r="T139" i="14"/>
  <c r="R139" i="14"/>
  <c r="P139" i="14"/>
  <c r="BI138" i="14"/>
  <c r="BH138" i="14"/>
  <c r="BG138" i="14"/>
  <c r="BF138" i="14"/>
  <c r="T138" i="14"/>
  <c r="R138" i="14"/>
  <c r="P138" i="14"/>
  <c r="BI137" i="14"/>
  <c r="BH137" i="14"/>
  <c r="BG137" i="14"/>
  <c r="BF137" i="14"/>
  <c r="T137" i="14"/>
  <c r="R137" i="14"/>
  <c r="P137" i="14"/>
  <c r="BI136" i="14"/>
  <c r="BH136" i="14"/>
  <c r="BG136" i="14"/>
  <c r="BF136" i="14"/>
  <c r="T136" i="14"/>
  <c r="R136" i="14"/>
  <c r="P136" i="14"/>
  <c r="BI134" i="14"/>
  <c r="BH134" i="14"/>
  <c r="BG134" i="14"/>
  <c r="BF134" i="14"/>
  <c r="T134" i="14"/>
  <c r="R134" i="14"/>
  <c r="P134" i="14"/>
  <c r="BI133" i="14"/>
  <c r="BH133" i="14"/>
  <c r="BG133" i="14"/>
  <c r="BF133" i="14"/>
  <c r="T133" i="14"/>
  <c r="R133" i="14"/>
  <c r="P133" i="14"/>
  <c r="BI132" i="14"/>
  <c r="BH132" i="14"/>
  <c r="BG132" i="14"/>
  <c r="BF132" i="14"/>
  <c r="T132" i="14"/>
  <c r="R132" i="14"/>
  <c r="P132" i="14"/>
  <c r="BI131" i="14"/>
  <c r="BH131" i="14"/>
  <c r="BG131" i="14"/>
  <c r="BF131" i="14"/>
  <c r="T131" i="14"/>
  <c r="R131" i="14"/>
  <c r="P131" i="14"/>
  <c r="BI130" i="14"/>
  <c r="BH130" i="14"/>
  <c r="BG130" i="14"/>
  <c r="BF130" i="14"/>
  <c r="T130" i="14"/>
  <c r="R130" i="14"/>
  <c r="P130" i="14"/>
  <c r="BI129" i="14"/>
  <c r="BH129" i="14"/>
  <c r="BG129" i="14"/>
  <c r="BF129" i="14"/>
  <c r="T129" i="14"/>
  <c r="R129" i="14"/>
  <c r="P129" i="14"/>
  <c r="BI128" i="14"/>
  <c r="BH128" i="14"/>
  <c r="BG128" i="14"/>
  <c r="BF128" i="14"/>
  <c r="T128" i="14"/>
  <c r="R128" i="14"/>
  <c r="P128" i="14"/>
  <c r="BI127" i="14"/>
  <c r="BH127" i="14"/>
  <c r="BG127" i="14"/>
  <c r="BF127" i="14"/>
  <c r="T127" i="14"/>
  <c r="R127" i="14"/>
  <c r="P127" i="14"/>
  <c r="BI126" i="14"/>
  <c r="BH126" i="14"/>
  <c r="BG126" i="14"/>
  <c r="BF126" i="14"/>
  <c r="T126" i="14"/>
  <c r="R126" i="14"/>
  <c r="P126" i="14"/>
  <c r="BI125" i="14"/>
  <c r="BH125" i="14"/>
  <c r="BG125" i="14"/>
  <c r="BF125" i="14"/>
  <c r="T125" i="14"/>
  <c r="R125" i="14"/>
  <c r="P125" i="14"/>
  <c r="BI124" i="14"/>
  <c r="BH124" i="14"/>
  <c r="BG124" i="14"/>
  <c r="BF124" i="14"/>
  <c r="T124" i="14"/>
  <c r="R124" i="14"/>
  <c r="P124" i="14"/>
  <c r="BI123" i="14"/>
  <c r="BH123" i="14"/>
  <c r="BG123" i="14"/>
  <c r="BF123" i="14"/>
  <c r="T123" i="14"/>
  <c r="R123" i="14"/>
  <c r="P123" i="14"/>
  <c r="BI122" i="14"/>
  <c r="BH122" i="14"/>
  <c r="BG122" i="14"/>
  <c r="BF122" i="14"/>
  <c r="T122" i="14"/>
  <c r="R122" i="14"/>
  <c r="P122" i="14"/>
  <c r="F113" i="14"/>
  <c r="E111" i="14"/>
  <c r="F89" i="14"/>
  <c r="E87" i="14"/>
  <c r="J24" i="14"/>
  <c r="E24" i="14"/>
  <c r="J116" i="14" s="1"/>
  <c r="J23" i="14"/>
  <c r="J21" i="14"/>
  <c r="E21" i="14"/>
  <c r="J91" i="14" s="1"/>
  <c r="J20" i="14"/>
  <c r="J18" i="14"/>
  <c r="E18" i="14"/>
  <c r="F116" i="14" s="1"/>
  <c r="J17" i="14"/>
  <c r="J15" i="14"/>
  <c r="E15" i="14"/>
  <c r="F91" i="14" s="1"/>
  <c r="J14" i="14"/>
  <c r="J12" i="14"/>
  <c r="J113" i="14" s="1"/>
  <c r="E7" i="14"/>
  <c r="E109" i="14" s="1"/>
  <c r="J37" i="13"/>
  <c r="J36" i="13"/>
  <c r="AY95" i="1" s="1"/>
  <c r="J35" i="13"/>
  <c r="AX95" i="1" s="1"/>
  <c r="BI142" i="13"/>
  <c r="BH142" i="13"/>
  <c r="BG142" i="13"/>
  <c r="BF142" i="13"/>
  <c r="T142" i="13"/>
  <c r="R142" i="13"/>
  <c r="P142" i="13"/>
  <c r="BI141" i="13"/>
  <c r="BH141" i="13"/>
  <c r="BG141" i="13"/>
  <c r="BF141" i="13"/>
  <c r="T141" i="13"/>
  <c r="R141" i="13"/>
  <c r="P141" i="13"/>
  <c r="BI140" i="13"/>
  <c r="BH140" i="13"/>
  <c r="BG140" i="13"/>
  <c r="BF140" i="13"/>
  <c r="T140" i="13"/>
  <c r="R140" i="13"/>
  <c r="P140" i="13"/>
  <c r="BI139" i="13"/>
  <c r="BH139" i="13"/>
  <c r="BG139" i="13"/>
  <c r="BF139" i="13"/>
  <c r="T139" i="13"/>
  <c r="R139" i="13"/>
  <c r="P139" i="13"/>
  <c r="BI138" i="13"/>
  <c r="BH138" i="13"/>
  <c r="BG138" i="13"/>
  <c r="BF138" i="13"/>
  <c r="T138" i="13"/>
  <c r="R138" i="13"/>
  <c r="P138" i="13"/>
  <c r="BI137" i="13"/>
  <c r="BH137" i="13"/>
  <c r="BG137" i="13"/>
  <c r="BF137" i="13"/>
  <c r="T137" i="13"/>
  <c r="R137" i="13"/>
  <c r="P137" i="13"/>
  <c r="BI135" i="13"/>
  <c r="BH135" i="13"/>
  <c r="BG135" i="13"/>
  <c r="BF135" i="13"/>
  <c r="T135" i="13"/>
  <c r="R135" i="13"/>
  <c r="P135" i="13"/>
  <c r="BI134" i="13"/>
  <c r="BH134" i="13"/>
  <c r="BG134" i="13"/>
  <c r="BF134" i="13"/>
  <c r="T134" i="13"/>
  <c r="R134" i="13"/>
  <c r="P134" i="13"/>
  <c r="BI133" i="13"/>
  <c r="BH133" i="13"/>
  <c r="BG133" i="13"/>
  <c r="BF133" i="13"/>
  <c r="T133" i="13"/>
  <c r="R133" i="13"/>
  <c r="P133" i="13"/>
  <c r="BI132" i="13"/>
  <c r="BH132" i="13"/>
  <c r="BG132" i="13"/>
  <c r="BF132" i="13"/>
  <c r="T132" i="13"/>
  <c r="R132" i="13"/>
  <c r="P132" i="13"/>
  <c r="BI131" i="13"/>
  <c r="BH131" i="13"/>
  <c r="BG131" i="13"/>
  <c r="BF131" i="13"/>
  <c r="T131" i="13"/>
  <c r="R131" i="13"/>
  <c r="P131" i="13"/>
  <c r="BI130" i="13"/>
  <c r="BH130" i="13"/>
  <c r="BG130" i="13"/>
  <c r="BF130" i="13"/>
  <c r="T130" i="13"/>
  <c r="R130" i="13"/>
  <c r="P130" i="13"/>
  <c r="BI129" i="13"/>
  <c r="BH129" i="13"/>
  <c r="BG129" i="13"/>
  <c r="BF129" i="13"/>
  <c r="T129" i="13"/>
  <c r="R129" i="13"/>
  <c r="P129" i="13"/>
  <c r="BI128" i="13"/>
  <c r="BH128" i="13"/>
  <c r="BG128" i="13"/>
  <c r="BF128" i="13"/>
  <c r="T128" i="13"/>
  <c r="R128" i="13"/>
  <c r="P128" i="13"/>
  <c r="BI127" i="13"/>
  <c r="BH127" i="13"/>
  <c r="BG127" i="13"/>
  <c r="BF127" i="13"/>
  <c r="T127" i="13"/>
  <c r="R127" i="13"/>
  <c r="P127" i="13"/>
  <c r="BI126" i="13"/>
  <c r="BH126" i="13"/>
  <c r="BG126" i="13"/>
  <c r="BF126" i="13"/>
  <c r="T126" i="13"/>
  <c r="R126" i="13"/>
  <c r="P126" i="13"/>
  <c r="BI125" i="13"/>
  <c r="BH125" i="13"/>
  <c r="BG125" i="13"/>
  <c r="BF125" i="13"/>
  <c r="T125" i="13"/>
  <c r="R125" i="13"/>
  <c r="P125" i="13"/>
  <c r="BI124" i="13"/>
  <c r="BH124" i="13"/>
  <c r="BG124" i="13"/>
  <c r="BF124" i="13"/>
  <c r="T124" i="13"/>
  <c r="R124" i="13"/>
  <c r="P124" i="13"/>
  <c r="BI123" i="13"/>
  <c r="BH123" i="13"/>
  <c r="BG123" i="13"/>
  <c r="BF123" i="13"/>
  <c r="T123" i="13"/>
  <c r="R123" i="13"/>
  <c r="P123" i="13"/>
  <c r="BI122" i="13"/>
  <c r="BH122" i="13"/>
  <c r="BG122" i="13"/>
  <c r="BF122" i="13"/>
  <c r="T122" i="13"/>
  <c r="R122" i="13"/>
  <c r="P122" i="13"/>
  <c r="F113" i="13"/>
  <c r="E111" i="13"/>
  <c r="F89" i="13"/>
  <c r="J24" i="13"/>
  <c r="E24" i="13"/>
  <c r="J116" i="13" s="1"/>
  <c r="J23" i="13"/>
  <c r="J21" i="13"/>
  <c r="E21" i="13"/>
  <c r="J91" i="13" s="1"/>
  <c r="J20" i="13"/>
  <c r="J18" i="13"/>
  <c r="E18" i="13"/>
  <c r="F116" i="13" s="1"/>
  <c r="J17" i="13"/>
  <c r="J15" i="13"/>
  <c r="E15" i="13"/>
  <c r="F115" i="13" s="1"/>
  <c r="J14" i="13"/>
  <c r="J113" i="13"/>
  <c r="E7" i="13"/>
  <c r="E109" i="13" s="1"/>
  <c r="J37" i="12"/>
  <c r="J36" i="12"/>
  <c r="AY96" i="1" s="1"/>
  <c r="J35" i="12"/>
  <c r="AX96" i="1" s="1"/>
  <c r="BI134" i="12"/>
  <c r="BH134" i="12"/>
  <c r="BG134" i="12"/>
  <c r="BF134" i="12"/>
  <c r="T134" i="12"/>
  <c r="R134" i="12"/>
  <c r="P134" i="12"/>
  <c r="BI133" i="12"/>
  <c r="BH133" i="12"/>
  <c r="BG133" i="12"/>
  <c r="BF133" i="12"/>
  <c r="T133" i="12"/>
  <c r="R133" i="12"/>
  <c r="P133" i="12"/>
  <c r="BI132" i="12"/>
  <c r="BH132" i="12"/>
  <c r="BG132" i="12"/>
  <c r="BF132" i="12"/>
  <c r="T132" i="12"/>
  <c r="R132" i="12"/>
  <c r="P132" i="12"/>
  <c r="BI130" i="12"/>
  <c r="BH130" i="12"/>
  <c r="BG130" i="12"/>
  <c r="BF130" i="12"/>
  <c r="T130" i="12"/>
  <c r="R130" i="12"/>
  <c r="P130" i="12"/>
  <c r="BI129" i="12"/>
  <c r="BH129" i="12"/>
  <c r="BG129" i="12"/>
  <c r="BF129" i="12"/>
  <c r="T129" i="12"/>
  <c r="R129" i="12"/>
  <c r="P129" i="12"/>
  <c r="BI128" i="12"/>
  <c r="BH128" i="12"/>
  <c r="BG128" i="12"/>
  <c r="BF128" i="12"/>
  <c r="T128" i="12"/>
  <c r="R128" i="12"/>
  <c r="P128" i="12"/>
  <c r="BI127" i="12"/>
  <c r="BH127" i="12"/>
  <c r="BG127" i="12"/>
  <c r="BF127" i="12"/>
  <c r="T127" i="12"/>
  <c r="R127" i="12"/>
  <c r="P127" i="12"/>
  <c r="BI126" i="12"/>
  <c r="BH126" i="12"/>
  <c r="BG126" i="12"/>
  <c r="BF126" i="12"/>
  <c r="T126" i="12"/>
  <c r="R126" i="12"/>
  <c r="P126" i="12"/>
  <c r="BI125" i="12"/>
  <c r="BH125" i="12"/>
  <c r="BG125" i="12"/>
  <c r="BF125" i="12"/>
  <c r="T125" i="12"/>
  <c r="R125" i="12"/>
  <c r="P125" i="12"/>
  <c r="BI124" i="12"/>
  <c r="BH124" i="12"/>
  <c r="BG124" i="12"/>
  <c r="BF124" i="12"/>
  <c r="T124" i="12"/>
  <c r="R124" i="12"/>
  <c r="P124" i="12"/>
  <c r="BI123" i="12"/>
  <c r="BH123" i="12"/>
  <c r="BG123" i="12"/>
  <c r="BF123" i="12"/>
  <c r="T123" i="12"/>
  <c r="R123" i="12"/>
  <c r="P123" i="12"/>
  <c r="BI122" i="12"/>
  <c r="BH122" i="12"/>
  <c r="BG122" i="12"/>
  <c r="BF122" i="12"/>
  <c r="T122" i="12"/>
  <c r="R122" i="12"/>
  <c r="P122" i="12"/>
  <c r="F113" i="12"/>
  <c r="E111" i="12"/>
  <c r="F89" i="12"/>
  <c r="E87" i="12"/>
  <c r="J24" i="12"/>
  <c r="E24" i="12"/>
  <c r="J116" i="12" s="1"/>
  <c r="J23" i="12"/>
  <c r="J21" i="12"/>
  <c r="E21" i="12"/>
  <c r="J115" i="12" s="1"/>
  <c r="J20" i="12"/>
  <c r="J18" i="12"/>
  <c r="E18" i="12"/>
  <c r="F116" i="12" s="1"/>
  <c r="J17" i="12"/>
  <c r="J15" i="12"/>
  <c r="E15" i="12"/>
  <c r="F115" i="12" s="1"/>
  <c r="J14" i="12"/>
  <c r="J12" i="12"/>
  <c r="J113" i="12" s="1"/>
  <c r="E7" i="12"/>
  <c r="E109" i="12" s="1"/>
  <c r="J37" i="11"/>
  <c r="J36" i="11"/>
  <c r="AY98" i="1" s="1"/>
  <c r="J35" i="11"/>
  <c r="AX98" i="1" s="1"/>
  <c r="BI136" i="11"/>
  <c r="BH136" i="11"/>
  <c r="BG136" i="11"/>
  <c r="BF136" i="11"/>
  <c r="T136" i="11"/>
  <c r="R136" i="11"/>
  <c r="P136" i="11"/>
  <c r="BI135" i="11"/>
  <c r="BH135" i="11"/>
  <c r="BG135" i="11"/>
  <c r="BF135" i="11"/>
  <c r="T135" i="11"/>
  <c r="R135" i="11"/>
  <c r="P135" i="11"/>
  <c r="BI134" i="11"/>
  <c r="BH134" i="11"/>
  <c r="BG134" i="11"/>
  <c r="BF134" i="11"/>
  <c r="T134" i="11"/>
  <c r="R134" i="11"/>
  <c r="P134" i="11"/>
  <c r="BI133" i="11"/>
  <c r="BH133" i="11"/>
  <c r="BG133" i="11"/>
  <c r="BF133" i="11"/>
  <c r="T133" i="11"/>
  <c r="R133" i="11"/>
  <c r="P133" i="11"/>
  <c r="BI131" i="11"/>
  <c r="BH131" i="11"/>
  <c r="BG131" i="11"/>
  <c r="BF131" i="11"/>
  <c r="T131" i="11"/>
  <c r="R131" i="11"/>
  <c r="P131" i="11"/>
  <c r="BI130" i="11"/>
  <c r="BH130" i="11"/>
  <c r="BG130" i="11"/>
  <c r="BF130" i="11"/>
  <c r="T130" i="11"/>
  <c r="R130" i="11"/>
  <c r="P130" i="11"/>
  <c r="BI129" i="11"/>
  <c r="BH129" i="11"/>
  <c r="BG129" i="11"/>
  <c r="BF129" i="11"/>
  <c r="T129" i="11"/>
  <c r="R129" i="11"/>
  <c r="P129" i="11"/>
  <c r="BI128" i="11"/>
  <c r="BH128" i="11"/>
  <c r="BG128" i="11"/>
  <c r="BF128" i="11"/>
  <c r="T128" i="11"/>
  <c r="R128" i="11"/>
  <c r="P128" i="11"/>
  <c r="BI127" i="11"/>
  <c r="BH127" i="11"/>
  <c r="BG127" i="11"/>
  <c r="BF127" i="11"/>
  <c r="T127" i="11"/>
  <c r="R127" i="11"/>
  <c r="P127" i="11"/>
  <c r="BI126" i="11"/>
  <c r="BH126" i="11"/>
  <c r="BG126" i="11"/>
  <c r="BF126" i="11"/>
  <c r="T126" i="11"/>
  <c r="R126" i="11"/>
  <c r="P126" i="11"/>
  <c r="BI125" i="11"/>
  <c r="BH125" i="11"/>
  <c r="BG125" i="11"/>
  <c r="BF125" i="11"/>
  <c r="T125" i="11"/>
  <c r="R125" i="11"/>
  <c r="P125" i="11"/>
  <c r="BI124" i="11"/>
  <c r="BH124" i="11"/>
  <c r="BG124" i="11"/>
  <c r="BF124" i="11"/>
  <c r="T124" i="11"/>
  <c r="R124" i="11"/>
  <c r="P124" i="11"/>
  <c r="BI123" i="11"/>
  <c r="BH123" i="11"/>
  <c r="BG123" i="11"/>
  <c r="BF123" i="11"/>
  <c r="T123" i="11"/>
  <c r="R123" i="11"/>
  <c r="P123" i="11"/>
  <c r="BI122" i="11"/>
  <c r="BH122" i="11"/>
  <c r="BG122" i="11"/>
  <c r="BF122" i="11"/>
  <c r="T122" i="11"/>
  <c r="R122" i="11"/>
  <c r="P122" i="11"/>
  <c r="F113" i="11"/>
  <c r="E111" i="11"/>
  <c r="F89" i="11"/>
  <c r="E87" i="11"/>
  <c r="J24" i="11"/>
  <c r="E24" i="11"/>
  <c r="J116" i="11" s="1"/>
  <c r="J23" i="11"/>
  <c r="J21" i="11"/>
  <c r="E21" i="11"/>
  <c r="J115" i="11" s="1"/>
  <c r="J20" i="11"/>
  <c r="J18" i="11"/>
  <c r="E18" i="11"/>
  <c r="F92" i="11" s="1"/>
  <c r="J17" i="11"/>
  <c r="J15" i="11"/>
  <c r="E15" i="11"/>
  <c r="F115" i="11" s="1"/>
  <c r="J14" i="11"/>
  <c r="J12" i="11"/>
  <c r="J113" i="11" s="1"/>
  <c r="E7" i="11"/>
  <c r="E109" i="11" s="1"/>
  <c r="J37" i="10"/>
  <c r="J36" i="10"/>
  <c r="AY97" i="1" s="1"/>
  <c r="J35" i="10"/>
  <c r="AX97" i="1" s="1"/>
  <c r="BI143" i="10"/>
  <c r="BH143" i="10"/>
  <c r="BG143" i="10"/>
  <c r="BF143" i="10"/>
  <c r="T143" i="10"/>
  <c r="R143" i="10"/>
  <c r="P143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F113" i="10"/>
  <c r="E111" i="10"/>
  <c r="F89" i="10"/>
  <c r="E87" i="10"/>
  <c r="J24" i="10"/>
  <c r="E24" i="10"/>
  <c r="J116" i="10" s="1"/>
  <c r="J23" i="10"/>
  <c r="J21" i="10"/>
  <c r="E21" i="10"/>
  <c r="J91" i="10" s="1"/>
  <c r="J20" i="10"/>
  <c r="J18" i="10"/>
  <c r="E18" i="10"/>
  <c r="F116" i="10" s="1"/>
  <c r="J17" i="10"/>
  <c r="J15" i="10"/>
  <c r="E15" i="10"/>
  <c r="F115" i="10" s="1"/>
  <c r="J14" i="10"/>
  <c r="J12" i="10"/>
  <c r="J113" i="10" s="1"/>
  <c r="E7" i="10"/>
  <c r="E109" i="10" s="1"/>
  <c r="J37" i="9"/>
  <c r="J36" i="9"/>
  <c r="AY110" i="1" s="1"/>
  <c r="J35" i="9"/>
  <c r="AX110" i="1" s="1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F113" i="9"/>
  <c r="F89" i="9"/>
  <c r="E87" i="9"/>
  <c r="J24" i="9"/>
  <c r="E24" i="9"/>
  <c r="J116" i="9" s="1"/>
  <c r="J23" i="9"/>
  <c r="J21" i="9"/>
  <c r="E21" i="9"/>
  <c r="J91" i="9" s="1"/>
  <c r="J20" i="9"/>
  <c r="J18" i="9"/>
  <c r="E18" i="9"/>
  <c r="F116" i="9" s="1"/>
  <c r="J17" i="9"/>
  <c r="J15" i="9"/>
  <c r="E15" i="9"/>
  <c r="F115" i="9" s="1"/>
  <c r="J14" i="9"/>
  <c r="J12" i="9"/>
  <c r="J113" i="9" s="1"/>
  <c r="E7" i="9"/>
  <c r="E109" i="9" s="1"/>
  <c r="J37" i="8"/>
  <c r="J36" i="8"/>
  <c r="AY106" i="1" s="1"/>
  <c r="J35" i="8"/>
  <c r="AX106" i="1" s="1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F113" i="8"/>
  <c r="E111" i="8"/>
  <c r="F89" i="8"/>
  <c r="E87" i="8"/>
  <c r="J24" i="8"/>
  <c r="E24" i="8"/>
  <c r="J116" i="8" s="1"/>
  <c r="J23" i="8"/>
  <c r="J21" i="8"/>
  <c r="E21" i="8"/>
  <c r="J115" i="8" s="1"/>
  <c r="J20" i="8"/>
  <c r="J18" i="8"/>
  <c r="E18" i="8"/>
  <c r="F92" i="8" s="1"/>
  <c r="J17" i="8"/>
  <c r="J15" i="8"/>
  <c r="E15" i="8"/>
  <c r="F115" i="8" s="1"/>
  <c r="J14" i="8"/>
  <c r="J12" i="8"/>
  <c r="J113" i="8" s="1"/>
  <c r="E7" i="8"/>
  <c r="E85" i="8" s="1"/>
  <c r="J37" i="7"/>
  <c r="J36" i="7"/>
  <c r="AY101" i="1" s="1"/>
  <c r="J35" i="7"/>
  <c r="AX101" i="1" s="1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F113" i="7"/>
  <c r="E111" i="7"/>
  <c r="F89" i="7"/>
  <c r="E87" i="7"/>
  <c r="J24" i="7"/>
  <c r="E24" i="7"/>
  <c r="J116" i="7" s="1"/>
  <c r="J23" i="7"/>
  <c r="J21" i="7"/>
  <c r="E21" i="7"/>
  <c r="J91" i="7" s="1"/>
  <c r="J20" i="7"/>
  <c r="J18" i="7"/>
  <c r="E18" i="7"/>
  <c r="F116" i="7" s="1"/>
  <c r="J17" i="7"/>
  <c r="J15" i="7"/>
  <c r="E15" i="7"/>
  <c r="F115" i="7" s="1"/>
  <c r="J14" i="7"/>
  <c r="J12" i="7"/>
  <c r="J113" i="7" s="1"/>
  <c r="E7" i="7"/>
  <c r="E109" i="7" s="1"/>
  <c r="J37" i="6"/>
  <c r="J36" i="6"/>
  <c r="AY107" i="1" s="1"/>
  <c r="J35" i="6"/>
  <c r="AX107" i="1" s="1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F113" i="6"/>
  <c r="E111" i="6"/>
  <c r="F89" i="6"/>
  <c r="E87" i="6"/>
  <c r="J24" i="6"/>
  <c r="E24" i="6"/>
  <c r="J116" i="6" s="1"/>
  <c r="J23" i="6"/>
  <c r="J21" i="6"/>
  <c r="E21" i="6"/>
  <c r="J115" i="6" s="1"/>
  <c r="J20" i="6"/>
  <c r="J18" i="6"/>
  <c r="E18" i="6"/>
  <c r="F116" i="6" s="1"/>
  <c r="J17" i="6"/>
  <c r="J15" i="6"/>
  <c r="E15" i="6"/>
  <c r="F115" i="6" s="1"/>
  <c r="J14" i="6"/>
  <c r="J12" i="6"/>
  <c r="J113" i="6" s="1"/>
  <c r="E7" i="6"/>
  <c r="E109" i="6" s="1"/>
  <c r="J37" i="5"/>
  <c r="J36" i="5"/>
  <c r="AY99" i="1"/>
  <c r="J35" i="5"/>
  <c r="AX99" i="1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F113" i="5"/>
  <c r="E111" i="5"/>
  <c r="F89" i="5"/>
  <c r="E87" i="5"/>
  <c r="J24" i="5"/>
  <c r="E24" i="5"/>
  <c r="J116" i="5" s="1"/>
  <c r="J23" i="5"/>
  <c r="J21" i="5"/>
  <c r="E21" i="5"/>
  <c r="J115" i="5" s="1"/>
  <c r="J20" i="5"/>
  <c r="J18" i="5"/>
  <c r="E18" i="5"/>
  <c r="F116" i="5" s="1"/>
  <c r="J17" i="5"/>
  <c r="J15" i="5"/>
  <c r="E15" i="5"/>
  <c r="F115" i="5" s="1"/>
  <c r="J14" i="5"/>
  <c r="J12" i="5"/>
  <c r="J113" i="5" s="1"/>
  <c r="E7" i="5"/>
  <c r="E85" i="5" s="1"/>
  <c r="J37" i="4"/>
  <c r="J36" i="4"/>
  <c r="AY109" i="1"/>
  <c r="J35" i="4"/>
  <c r="AX109" i="1" s="1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F113" i="4"/>
  <c r="E111" i="4"/>
  <c r="F89" i="4"/>
  <c r="E87" i="4"/>
  <c r="J24" i="4"/>
  <c r="E24" i="4"/>
  <c r="J116" i="4" s="1"/>
  <c r="J23" i="4"/>
  <c r="J21" i="4"/>
  <c r="E21" i="4"/>
  <c r="J115" i="4" s="1"/>
  <c r="J20" i="4"/>
  <c r="J18" i="4"/>
  <c r="E18" i="4"/>
  <c r="F116" i="4" s="1"/>
  <c r="J17" i="4"/>
  <c r="J15" i="4"/>
  <c r="E15" i="4"/>
  <c r="F91" i="4" s="1"/>
  <c r="J14" i="4"/>
  <c r="J12" i="4"/>
  <c r="J113" i="4" s="1"/>
  <c r="E7" i="4"/>
  <c r="E109" i="4" s="1"/>
  <c r="J37" i="3"/>
  <c r="J36" i="3"/>
  <c r="AY108" i="1" s="1"/>
  <c r="J35" i="3"/>
  <c r="AX108" i="1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F113" i="3"/>
  <c r="E111" i="3"/>
  <c r="F89" i="3"/>
  <c r="E87" i="3"/>
  <c r="J24" i="3"/>
  <c r="E24" i="3"/>
  <c r="J116" i="3" s="1"/>
  <c r="J23" i="3"/>
  <c r="J21" i="3"/>
  <c r="E21" i="3"/>
  <c r="J91" i="3" s="1"/>
  <c r="J20" i="3"/>
  <c r="J18" i="3"/>
  <c r="E18" i="3"/>
  <c r="F92" i="3" s="1"/>
  <c r="J17" i="3"/>
  <c r="J15" i="3"/>
  <c r="E15" i="3"/>
  <c r="F115" i="3" s="1"/>
  <c r="J14" i="3"/>
  <c r="J12" i="3"/>
  <c r="J113" i="3" s="1"/>
  <c r="E7" i="3"/>
  <c r="E109" i="3" s="1"/>
  <c r="J37" i="2"/>
  <c r="J36" i="2"/>
  <c r="AY102" i="1" s="1"/>
  <c r="J35" i="2"/>
  <c r="AX102" i="1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F113" i="2"/>
  <c r="F89" i="2"/>
  <c r="E87" i="2"/>
  <c r="J24" i="2"/>
  <c r="E24" i="2"/>
  <c r="J116" i="2" s="1"/>
  <c r="J23" i="2"/>
  <c r="J21" i="2"/>
  <c r="E21" i="2"/>
  <c r="J91" i="2" s="1"/>
  <c r="J20" i="2"/>
  <c r="J18" i="2"/>
  <c r="E18" i="2"/>
  <c r="F92" i="2" s="1"/>
  <c r="J17" i="2"/>
  <c r="J15" i="2"/>
  <c r="E15" i="2"/>
  <c r="F115" i="2" s="1"/>
  <c r="J14" i="2"/>
  <c r="J12" i="2"/>
  <c r="J89" i="2" s="1"/>
  <c r="E7" i="2"/>
  <c r="E109" i="2" s="1"/>
  <c r="AM90" i="1"/>
  <c r="AM89" i="1"/>
  <c r="L87" i="1"/>
  <c r="L85" i="1"/>
  <c r="J138" i="17"/>
  <c r="J134" i="17"/>
  <c r="J131" i="17"/>
  <c r="J130" i="17"/>
  <c r="J129" i="17"/>
  <c r="BK128" i="17"/>
  <c r="J127" i="17"/>
  <c r="BK125" i="17"/>
  <c r="J124" i="17"/>
  <c r="J123" i="17"/>
  <c r="J122" i="17"/>
  <c r="J133" i="16"/>
  <c r="BK132" i="16"/>
  <c r="J127" i="16"/>
  <c r="BK126" i="16"/>
  <c r="BK123" i="16"/>
  <c r="J122" i="16"/>
  <c r="J141" i="15"/>
  <c r="J140" i="15"/>
  <c r="J139" i="15"/>
  <c r="BK138" i="15"/>
  <c r="J133" i="15"/>
  <c r="BK132" i="15"/>
  <c r="BK131" i="15"/>
  <c r="J130" i="15"/>
  <c r="J129" i="15"/>
  <c r="BK127" i="15"/>
  <c r="J122" i="15"/>
  <c r="BK140" i="14"/>
  <c r="BK139" i="14"/>
  <c r="BK138" i="14"/>
  <c r="J136" i="14"/>
  <c r="J133" i="14"/>
  <c r="BK132" i="14"/>
  <c r="BK131" i="14"/>
  <c r="J126" i="14"/>
  <c r="J123" i="14"/>
  <c r="BK122" i="14"/>
  <c r="BK141" i="13"/>
  <c r="BK140" i="13"/>
  <c r="BK138" i="13"/>
  <c r="BK137" i="13"/>
  <c r="J135" i="13"/>
  <c r="BK134" i="13"/>
  <c r="J132" i="13"/>
  <c r="BK131" i="13"/>
  <c r="BK128" i="13"/>
  <c r="BK127" i="13"/>
  <c r="J126" i="13"/>
  <c r="BK124" i="13"/>
  <c r="BK123" i="13"/>
  <c r="BK122" i="13"/>
  <c r="J134" i="12"/>
  <c r="J133" i="12"/>
  <c r="BK132" i="12"/>
  <c r="J128" i="12"/>
  <c r="BK127" i="12"/>
  <c r="J126" i="12"/>
  <c r="BK125" i="12"/>
  <c r="J124" i="12"/>
  <c r="BK136" i="11"/>
  <c r="J135" i="11"/>
  <c r="BK134" i="11"/>
  <c r="J133" i="11"/>
  <c r="J131" i="11"/>
  <c r="BK130" i="11"/>
  <c r="BK128" i="11"/>
  <c r="BK126" i="11"/>
  <c r="J123" i="11"/>
  <c r="J122" i="11"/>
  <c r="J143" i="10"/>
  <c r="BK142" i="10"/>
  <c r="BK141" i="10"/>
  <c r="J140" i="10"/>
  <c r="BK139" i="10"/>
  <c r="J137" i="10"/>
  <c r="J134" i="10"/>
  <c r="J133" i="10"/>
  <c r="BK132" i="10"/>
  <c r="J131" i="10"/>
  <c r="BK130" i="10"/>
  <c r="J127" i="10"/>
  <c r="BK125" i="10"/>
  <c r="BK122" i="10"/>
  <c r="BK128" i="9"/>
  <c r="J126" i="9"/>
  <c r="J125" i="9"/>
  <c r="J124" i="9"/>
  <c r="BK123" i="9"/>
  <c r="BK128" i="8"/>
  <c r="BK126" i="8"/>
  <c r="BK125" i="8"/>
  <c r="BK124" i="8"/>
  <c r="J123" i="8"/>
  <c r="BK122" i="8"/>
  <c r="BK135" i="7"/>
  <c r="J134" i="7"/>
  <c r="J133" i="7"/>
  <c r="J130" i="7"/>
  <c r="BK129" i="7"/>
  <c r="J128" i="7"/>
  <c r="J127" i="7"/>
  <c r="J126" i="7"/>
  <c r="J122" i="7"/>
  <c r="J134" i="6"/>
  <c r="J133" i="6"/>
  <c r="J131" i="6"/>
  <c r="J130" i="6"/>
  <c r="J129" i="6"/>
  <c r="J127" i="6"/>
  <c r="J126" i="6"/>
  <c r="BK125" i="6"/>
  <c r="BK124" i="6"/>
  <c r="J126" i="5"/>
  <c r="BK124" i="5"/>
  <c r="BK123" i="5"/>
  <c r="J122" i="5"/>
  <c r="BK129" i="4"/>
  <c r="J128" i="4"/>
  <c r="BK123" i="4"/>
  <c r="J122" i="4"/>
  <c r="J130" i="3"/>
  <c r="J129" i="3"/>
  <c r="BK126" i="3"/>
  <c r="J125" i="3"/>
  <c r="J124" i="3"/>
  <c r="J123" i="3"/>
  <c r="BK122" i="3"/>
  <c r="J148" i="2"/>
  <c r="BK147" i="2"/>
  <c r="BK146" i="2"/>
  <c r="J145" i="2"/>
  <c r="BK144" i="2"/>
  <c r="BK143" i="2"/>
  <c r="J142" i="2"/>
  <c r="BK133" i="2"/>
  <c r="BK132" i="2"/>
  <c r="J131" i="2"/>
  <c r="J130" i="2"/>
  <c r="BK127" i="2"/>
  <c r="BK126" i="2"/>
  <c r="BK124" i="2"/>
  <c r="BK123" i="2"/>
  <c r="BK122" i="2"/>
  <c r="BK137" i="17"/>
  <c r="BK136" i="17"/>
  <c r="J135" i="17"/>
  <c r="BK134" i="17"/>
  <c r="J132" i="17"/>
  <c r="BK131" i="17"/>
  <c r="BK130" i="17"/>
  <c r="BK129" i="17"/>
  <c r="J128" i="17"/>
  <c r="BK126" i="17"/>
  <c r="BK124" i="17"/>
  <c r="BK122" i="17"/>
  <c r="J132" i="16"/>
  <c r="J131" i="16"/>
  <c r="J129" i="16"/>
  <c r="BK128" i="16"/>
  <c r="J128" i="16"/>
  <c r="BK127" i="16"/>
  <c r="J125" i="16"/>
  <c r="J124" i="16"/>
  <c r="J123" i="16"/>
  <c r="BK122" i="16"/>
  <c r="BK141" i="15"/>
  <c r="J137" i="15"/>
  <c r="BK135" i="15"/>
  <c r="BK134" i="15"/>
  <c r="BK133" i="15"/>
  <c r="J132" i="15"/>
  <c r="BK129" i="15"/>
  <c r="J128" i="15"/>
  <c r="J127" i="15"/>
  <c r="J126" i="15"/>
  <c r="BK125" i="15"/>
  <c r="J124" i="15"/>
  <c r="J123" i="15"/>
  <c r="BK122" i="15"/>
  <c r="J140" i="14"/>
  <c r="J139" i="14"/>
  <c r="J138" i="14"/>
  <c r="J137" i="14"/>
  <c r="J134" i="14"/>
  <c r="J131" i="14"/>
  <c r="BK130" i="14"/>
  <c r="J129" i="14"/>
  <c r="BK128" i="14"/>
  <c r="BK127" i="14"/>
  <c r="J125" i="14"/>
  <c r="BK124" i="14"/>
  <c r="BK123" i="14"/>
  <c r="J122" i="14"/>
  <c r="J142" i="13"/>
  <c r="J141" i="13"/>
  <c r="BK139" i="13"/>
  <c r="J138" i="13"/>
  <c r="J137" i="13"/>
  <c r="BK133" i="13"/>
  <c r="BK132" i="13"/>
  <c r="J131" i="13"/>
  <c r="J130" i="13"/>
  <c r="J129" i="13"/>
  <c r="J128" i="13"/>
  <c r="J127" i="13"/>
  <c r="BK126" i="13"/>
  <c r="BK125" i="13"/>
  <c r="J122" i="13"/>
  <c r="BK133" i="12"/>
  <c r="BK130" i="12"/>
  <c r="J129" i="12"/>
  <c r="BK128" i="12"/>
  <c r="J127" i="12"/>
  <c r="BK126" i="12"/>
  <c r="BK123" i="12"/>
  <c r="BK122" i="12"/>
  <c r="J136" i="11"/>
  <c r="BK135" i="11"/>
  <c r="J134" i="11"/>
  <c r="BK133" i="11"/>
  <c r="BK131" i="11"/>
  <c r="BK129" i="11"/>
  <c r="J127" i="11"/>
  <c r="BK125" i="11"/>
  <c r="BK124" i="11"/>
  <c r="J141" i="10"/>
  <c r="BK140" i="10"/>
  <c r="BK138" i="10"/>
  <c r="BK137" i="10"/>
  <c r="BK135" i="10"/>
  <c r="BK134" i="10"/>
  <c r="BK133" i="10"/>
  <c r="J132" i="10"/>
  <c r="BK129" i="10"/>
  <c r="BK128" i="10"/>
  <c r="BK127" i="10"/>
  <c r="J126" i="10"/>
  <c r="J125" i="10"/>
  <c r="BK124" i="10"/>
  <c r="BK123" i="10"/>
  <c r="J122" i="10"/>
  <c r="BK130" i="9"/>
  <c r="J129" i="9"/>
  <c r="J128" i="9"/>
  <c r="BK126" i="9"/>
  <c r="BK124" i="9"/>
  <c r="J123" i="9"/>
  <c r="BK122" i="9"/>
  <c r="BK129" i="8"/>
  <c r="J126" i="8"/>
  <c r="BK133" i="7"/>
  <c r="J132" i="7"/>
  <c r="BK130" i="7"/>
  <c r="BK127" i="7"/>
  <c r="BK126" i="7"/>
  <c r="BK125" i="7"/>
  <c r="J124" i="7"/>
  <c r="BK123" i="7"/>
  <c r="J136" i="6"/>
  <c r="BK135" i="6"/>
  <c r="BK133" i="6"/>
  <c r="J128" i="6"/>
  <c r="BK127" i="6"/>
  <c r="BK126" i="6"/>
  <c r="J124" i="6"/>
  <c r="BK138" i="17"/>
  <c r="J137" i="17"/>
  <c r="J136" i="17"/>
  <c r="BK135" i="17"/>
  <c r="BK132" i="17"/>
  <c r="BK127" i="17"/>
  <c r="J126" i="17"/>
  <c r="J125" i="17"/>
  <c r="BK123" i="17"/>
  <c r="BK133" i="16"/>
  <c r="BK131" i="16"/>
  <c r="BK129" i="16"/>
  <c r="J126" i="16"/>
  <c r="BK125" i="16"/>
  <c r="BK124" i="16"/>
  <c r="BK140" i="15"/>
  <c r="BK139" i="15"/>
  <c r="J138" i="15"/>
  <c r="BK137" i="15"/>
  <c r="J135" i="15"/>
  <c r="J134" i="15"/>
  <c r="J131" i="15"/>
  <c r="BK130" i="15"/>
  <c r="BK128" i="15"/>
  <c r="BK126" i="15"/>
  <c r="J125" i="15"/>
  <c r="BK124" i="15"/>
  <c r="BK123" i="15"/>
  <c r="BK137" i="14"/>
  <c r="BK136" i="14"/>
  <c r="BK134" i="14"/>
  <c r="BK133" i="14"/>
  <c r="J132" i="14"/>
  <c r="J130" i="14"/>
  <c r="BK129" i="14"/>
  <c r="J128" i="14"/>
  <c r="J127" i="14"/>
  <c r="BK126" i="14"/>
  <c r="BK125" i="14"/>
  <c r="J124" i="14"/>
  <c r="BK142" i="13"/>
  <c r="J140" i="13"/>
  <c r="J139" i="13"/>
  <c r="BK135" i="13"/>
  <c r="J134" i="13"/>
  <c r="J133" i="13"/>
  <c r="BK130" i="13"/>
  <c r="BK129" i="13"/>
  <c r="J125" i="13"/>
  <c r="J124" i="13"/>
  <c r="J123" i="13"/>
  <c r="BK134" i="12"/>
  <c r="J132" i="12"/>
  <c r="J130" i="12"/>
  <c r="BK129" i="12"/>
  <c r="J125" i="12"/>
  <c r="BK124" i="12"/>
  <c r="J123" i="12"/>
  <c r="J122" i="12"/>
  <c r="BK123" i="6"/>
  <c r="BK132" i="5"/>
  <c r="BK130" i="5"/>
  <c r="J128" i="5"/>
  <c r="J127" i="5"/>
  <c r="BK126" i="5"/>
  <c r="BK125" i="5"/>
  <c r="BK128" i="4"/>
  <c r="J126" i="4"/>
  <c r="J125" i="4"/>
  <c r="J124" i="4"/>
  <c r="BK130" i="3"/>
  <c r="J127" i="3"/>
  <c r="BK125" i="3"/>
  <c r="BK123" i="3"/>
  <c r="BK148" i="2"/>
  <c r="BK142" i="2"/>
  <c r="BK135" i="2"/>
  <c r="BK134" i="2"/>
  <c r="BK131" i="2"/>
  <c r="J129" i="2"/>
  <c r="BK128" i="2"/>
  <c r="J125" i="2"/>
  <c r="J122" i="2"/>
  <c r="AS94" i="1"/>
  <c r="J130" i="11"/>
  <c r="J129" i="11"/>
  <c r="J128" i="11"/>
  <c r="BK127" i="11"/>
  <c r="J126" i="11"/>
  <c r="J125" i="11"/>
  <c r="J124" i="11"/>
  <c r="BK123" i="11"/>
  <c r="BK122" i="11"/>
  <c r="BK143" i="10"/>
  <c r="J142" i="10"/>
  <c r="J139" i="10"/>
  <c r="J138" i="10"/>
  <c r="J135" i="10"/>
  <c r="BK131" i="10"/>
  <c r="J130" i="10"/>
  <c r="J129" i="10"/>
  <c r="J128" i="10"/>
  <c r="BK126" i="10"/>
  <c r="J124" i="10"/>
  <c r="J123" i="10"/>
  <c r="J130" i="9"/>
  <c r="BK129" i="9"/>
  <c r="BK125" i="9"/>
  <c r="J122" i="9"/>
  <c r="J129" i="8"/>
  <c r="J128" i="8"/>
  <c r="J125" i="8"/>
  <c r="J124" i="8"/>
  <c r="BK123" i="8"/>
  <c r="J122" i="8"/>
  <c r="J135" i="7"/>
  <c r="BK134" i="7"/>
  <c r="BK132" i="7"/>
  <c r="J129" i="7"/>
  <c r="BK128" i="7"/>
  <c r="J125" i="7"/>
  <c r="BK124" i="7"/>
  <c r="J123" i="7"/>
  <c r="BK122" i="7"/>
  <c r="BK136" i="6"/>
  <c r="J135" i="6"/>
  <c r="BK134" i="6"/>
  <c r="BK131" i="6"/>
  <c r="BK130" i="6"/>
  <c r="BK129" i="6"/>
  <c r="BK128" i="6"/>
  <c r="J125" i="6"/>
  <c r="J123" i="6"/>
  <c r="BK122" i="6"/>
  <c r="J122" i="6"/>
  <c r="J132" i="5"/>
  <c r="BK131" i="5"/>
  <c r="J131" i="5"/>
  <c r="J130" i="5"/>
  <c r="BK128" i="5"/>
  <c r="BK127" i="5"/>
  <c r="J125" i="5"/>
  <c r="J124" i="5"/>
  <c r="J123" i="5"/>
  <c r="BK122" i="5"/>
  <c r="J129" i="4"/>
  <c r="BK126" i="4"/>
  <c r="BK125" i="4"/>
  <c r="BK124" i="4"/>
  <c r="J123" i="4"/>
  <c r="BK122" i="4"/>
  <c r="BK129" i="3"/>
  <c r="BK127" i="3"/>
  <c r="J126" i="3"/>
  <c r="BK124" i="3"/>
  <c r="J122" i="3"/>
  <c r="J147" i="2"/>
  <c r="J146" i="2"/>
  <c r="BK145" i="2"/>
  <c r="J144" i="2"/>
  <c r="J143" i="2"/>
  <c r="BK141" i="2"/>
  <c r="J141" i="2"/>
  <c r="BK139" i="2"/>
  <c r="J139" i="2"/>
  <c r="BK138" i="2"/>
  <c r="J138" i="2"/>
  <c r="BK137" i="2"/>
  <c r="J137" i="2"/>
  <c r="BK136" i="2"/>
  <c r="J136" i="2"/>
  <c r="J135" i="2"/>
  <c r="J134" i="2"/>
  <c r="J133" i="2"/>
  <c r="J132" i="2"/>
  <c r="BK130" i="2"/>
  <c r="BK129" i="2"/>
  <c r="J128" i="2"/>
  <c r="J127" i="2"/>
  <c r="J126" i="2"/>
  <c r="BK125" i="2"/>
  <c r="J124" i="2"/>
  <c r="J123" i="2"/>
  <c r="T121" i="2" l="1"/>
  <c r="T140" i="2"/>
  <c r="R121" i="3"/>
  <c r="R128" i="3"/>
  <c r="T127" i="4"/>
  <c r="R121" i="6"/>
  <c r="T132" i="6"/>
  <c r="P121" i="7"/>
  <c r="BK131" i="7"/>
  <c r="J131" i="7" s="1"/>
  <c r="J99" i="7" s="1"/>
  <c r="R131" i="7"/>
  <c r="T121" i="8"/>
  <c r="BK121" i="9"/>
  <c r="J121" i="9"/>
  <c r="J98" i="9" s="1"/>
  <c r="T121" i="9"/>
  <c r="T127" i="9"/>
  <c r="BK121" i="10"/>
  <c r="J121" i="10" s="1"/>
  <c r="J98" i="10" s="1"/>
  <c r="R121" i="10"/>
  <c r="R136" i="10"/>
  <c r="R120" i="10" s="1"/>
  <c r="R119" i="10" s="1"/>
  <c r="P121" i="2"/>
  <c r="BK140" i="2"/>
  <c r="J140" i="2" s="1"/>
  <c r="J99" i="2" s="1"/>
  <c r="R140" i="2"/>
  <c r="R120" i="2" s="1"/>
  <c r="R119" i="2" s="1"/>
  <c r="T121" i="3"/>
  <c r="T128" i="3"/>
  <c r="P121" i="4"/>
  <c r="T121" i="4"/>
  <c r="T120" i="4"/>
  <c r="T119" i="4" s="1"/>
  <c r="R127" i="4"/>
  <c r="BK121" i="5"/>
  <c r="J121" i="5" s="1"/>
  <c r="J98" i="5" s="1"/>
  <c r="P121" i="5"/>
  <c r="R121" i="5"/>
  <c r="T121" i="5"/>
  <c r="BK129" i="5"/>
  <c r="J129" i="5"/>
  <c r="J99" i="5"/>
  <c r="P129" i="5"/>
  <c r="R129" i="5"/>
  <c r="T129" i="5"/>
  <c r="T121" i="12"/>
  <c r="P131" i="12"/>
  <c r="BK121" i="13"/>
  <c r="J121" i="13" s="1"/>
  <c r="J98" i="13" s="1"/>
  <c r="T121" i="13"/>
  <c r="R121" i="14"/>
  <c r="P135" i="14"/>
  <c r="P120" i="14" s="1"/>
  <c r="P119" i="14" s="1"/>
  <c r="AU100" i="1" s="1"/>
  <c r="P121" i="15"/>
  <c r="BK136" i="15"/>
  <c r="J136" i="15" s="1"/>
  <c r="J99" i="15" s="1"/>
  <c r="R136" i="15"/>
  <c r="BK121" i="16"/>
  <c r="J121" i="16" s="1"/>
  <c r="J98" i="16" s="1"/>
  <c r="R121" i="16"/>
  <c r="P130" i="16"/>
  <c r="P133" i="17"/>
  <c r="BK121" i="6"/>
  <c r="T121" i="6"/>
  <c r="T120" i="6"/>
  <c r="T119" i="6" s="1"/>
  <c r="P132" i="6"/>
  <c r="BK121" i="7"/>
  <c r="J121" i="7" s="1"/>
  <c r="J98" i="7" s="1"/>
  <c r="T121" i="7"/>
  <c r="P131" i="7"/>
  <c r="BK121" i="8"/>
  <c r="R121" i="8"/>
  <c r="P127" i="8"/>
  <c r="R127" i="8"/>
  <c r="R121" i="9"/>
  <c r="R127" i="9"/>
  <c r="P121" i="10"/>
  <c r="BK136" i="10"/>
  <c r="J136" i="10"/>
  <c r="J99" i="10" s="1"/>
  <c r="P136" i="10"/>
  <c r="P121" i="11"/>
  <c r="T121" i="11"/>
  <c r="P132" i="11"/>
  <c r="R132" i="11"/>
  <c r="R120" i="11" s="1"/>
  <c r="R119" i="11" s="1"/>
  <c r="BK121" i="12"/>
  <c r="R121" i="12"/>
  <c r="T131" i="12"/>
  <c r="R121" i="13"/>
  <c r="P136" i="13"/>
  <c r="T136" i="13"/>
  <c r="BK121" i="14"/>
  <c r="J121" i="14" s="1"/>
  <c r="J98" i="14" s="1"/>
  <c r="P121" i="14"/>
  <c r="BK135" i="14"/>
  <c r="J135" i="14" s="1"/>
  <c r="J99" i="14" s="1"/>
  <c r="T135" i="14"/>
  <c r="BK121" i="15"/>
  <c r="T121" i="15"/>
  <c r="T136" i="15"/>
  <c r="T121" i="16"/>
  <c r="T130" i="16"/>
  <c r="BK121" i="17"/>
  <c r="R121" i="17"/>
  <c r="BK133" i="17"/>
  <c r="J133" i="17"/>
  <c r="J99" i="17" s="1"/>
  <c r="R133" i="17"/>
  <c r="BK121" i="2"/>
  <c r="BK120" i="2" s="1"/>
  <c r="BK119" i="2" s="1"/>
  <c r="J119" i="2" s="1"/>
  <c r="J96" i="2" s="1"/>
  <c r="R121" i="2"/>
  <c r="P140" i="2"/>
  <c r="BK121" i="3"/>
  <c r="P121" i="3"/>
  <c r="BK128" i="3"/>
  <c r="J128" i="3" s="1"/>
  <c r="J99" i="3" s="1"/>
  <c r="P128" i="3"/>
  <c r="BK121" i="4"/>
  <c r="J121" i="4" s="1"/>
  <c r="J98" i="4" s="1"/>
  <c r="R121" i="4"/>
  <c r="R120" i="4"/>
  <c r="R119" i="4"/>
  <c r="BK127" i="4"/>
  <c r="J127" i="4" s="1"/>
  <c r="J99" i="4" s="1"/>
  <c r="P127" i="4"/>
  <c r="P121" i="6"/>
  <c r="P120" i="6" s="1"/>
  <c r="P119" i="6" s="1"/>
  <c r="AU107" i="1" s="1"/>
  <c r="BK132" i="6"/>
  <c r="J132" i="6"/>
  <c r="J99" i="6" s="1"/>
  <c r="R132" i="6"/>
  <c r="R121" i="7"/>
  <c r="R120" i="7" s="1"/>
  <c r="R119" i="7" s="1"/>
  <c r="T131" i="7"/>
  <c r="P121" i="8"/>
  <c r="P120" i="8" s="1"/>
  <c r="P119" i="8" s="1"/>
  <c r="AU106" i="1" s="1"/>
  <c r="BK127" i="8"/>
  <c r="J127" i="8" s="1"/>
  <c r="J99" i="8" s="1"/>
  <c r="T127" i="8"/>
  <c r="P121" i="9"/>
  <c r="BK127" i="9"/>
  <c r="J127" i="9" s="1"/>
  <c r="J99" i="9" s="1"/>
  <c r="P127" i="9"/>
  <c r="T121" i="10"/>
  <c r="T136" i="10"/>
  <c r="BK121" i="11"/>
  <c r="J121" i="11" s="1"/>
  <c r="J98" i="11" s="1"/>
  <c r="R121" i="11"/>
  <c r="BK132" i="11"/>
  <c r="J132" i="11" s="1"/>
  <c r="J99" i="11" s="1"/>
  <c r="T132" i="11"/>
  <c r="P121" i="12"/>
  <c r="P120" i="12" s="1"/>
  <c r="P119" i="12" s="1"/>
  <c r="AU96" i="1" s="1"/>
  <c r="BK131" i="12"/>
  <c r="J131" i="12" s="1"/>
  <c r="J99" i="12" s="1"/>
  <c r="R131" i="12"/>
  <c r="P121" i="13"/>
  <c r="P120" i="13" s="1"/>
  <c r="P119" i="13" s="1"/>
  <c r="AU95" i="1" s="1"/>
  <c r="BK136" i="13"/>
  <c r="J136" i="13" s="1"/>
  <c r="J99" i="13" s="1"/>
  <c r="R136" i="13"/>
  <c r="T121" i="14"/>
  <c r="T120" i="14" s="1"/>
  <c r="T119" i="14" s="1"/>
  <c r="R135" i="14"/>
  <c r="R121" i="15"/>
  <c r="R120" i="15" s="1"/>
  <c r="R119" i="15" s="1"/>
  <c r="P136" i="15"/>
  <c r="P121" i="16"/>
  <c r="P120" i="16"/>
  <c r="P119" i="16"/>
  <c r="AU103" i="1" s="1"/>
  <c r="BK130" i="16"/>
  <c r="J130" i="16" s="1"/>
  <c r="J99" i="16" s="1"/>
  <c r="R130" i="16"/>
  <c r="P121" i="17"/>
  <c r="P120" i="17"/>
  <c r="P119" i="17"/>
  <c r="AU104" i="1" s="1"/>
  <c r="T121" i="17"/>
  <c r="T133" i="17"/>
  <c r="F91" i="2"/>
  <c r="J92" i="2"/>
  <c r="J113" i="2"/>
  <c r="F116" i="2"/>
  <c r="BE125" i="2"/>
  <c r="BE131" i="2"/>
  <c r="BE134" i="2"/>
  <c r="BE135" i="2"/>
  <c r="BE136" i="2"/>
  <c r="BE137" i="2"/>
  <c r="BE138" i="2"/>
  <c r="BE139" i="2"/>
  <c r="BE141" i="2"/>
  <c r="BE142" i="2"/>
  <c r="BE145" i="2"/>
  <c r="F91" i="3"/>
  <c r="J92" i="3"/>
  <c r="J115" i="3"/>
  <c r="BE122" i="3"/>
  <c r="BE125" i="3"/>
  <c r="BE129" i="3"/>
  <c r="J89" i="4"/>
  <c r="F92" i="4"/>
  <c r="F115" i="4"/>
  <c r="BE123" i="4"/>
  <c r="BE125" i="4"/>
  <c r="BE126" i="4"/>
  <c r="BE128" i="4"/>
  <c r="BE129" i="4"/>
  <c r="J89" i="5"/>
  <c r="F92" i="5"/>
  <c r="E109" i="5"/>
  <c r="BE123" i="5"/>
  <c r="BE128" i="5"/>
  <c r="BE130" i="5"/>
  <c r="BE132" i="5"/>
  <c r="E85" i="6"/>
  <c r="J89" i="6"/>
  <c r="F91" i="6"/>
  <c r="J91" i="6"/>
  <c r="F92" i="6"/>
  <c r="J92" i="6"/>
  <c r="BE122" i="6"/>
  <c r="BE124" i="6"/>
  <c r="BE125" i="6"/>
  <c r="BE126" i="6"/>
  <c r="BE127" i="6"/>
  <c r="BE128" i="6"/>
  <c r="F91" i="7"/>
  <c r="F92" i="7"/>
  <c r="J115" i="7"/>
  <c r="BE122" i="7"/>
  <c r="BE123" i="7"/>
  <c r="BE124" i="7"/>
  <c r="BE127" i="7"/>
  <c r="BE128" i="7"/>
  <c r="BE130" i="7"/>
  <c r="BE133" i="7"/>
  <c r="BE134" i="7"/>
  <c r="BE135" i="7"/>
  <c r="J89" i="8"/>
  <c r="E109" i="8"/>
  <c r="F116" i="8"/>
  <c r="BE126" i="8"/>
  <c r="BE128" i="8"/>
  <c r="J89" i="9"/>
  <c r="F92" i="9"/>
  <c r="J115" i="9"/>
  <c r="BE122" i="9"/>
  <c r="BE123" i="9"/>
  <c r="BE124" i="9"/>
  <c r="BE126" i="9"/>
  <c r="BE130" i="9"/>
  <c r="F91" i="10"/>
  <c r="J92" i="10"/>
  <c r="J115" i="10"/>
  <c r="BE125" i="10"/>
  <c r="BE130" i="10"/>
  <c r="BE134" i="10"/>
  <c r="BE135" i="10"/>
  <c r="BE141" i="10"/>
  <c r="F91" i="11"/>
  <c r="J92" i="11"/>
  <c r="BE126" i="11"/>
  <c r="E85" i="2"/>
  <c r="J115" i="2"/>
  <c r="BE123" i="2"/>
  <c r="BE124" i="2"/>
  <c r="BE126" i="2"/>
  <c r="BE127" i="2"/>
  <c r="BE132" i="2"/>
  <c r="BE144" i="2"/>
  <c r="BE146" i="2"/>
  <c r="BE147" i="2"/>
  <c r="E85" i="3"/>
  <c r="J89" i="3"/>
  <c r="F116" i="3"/>
  <c r="BE126" i="3"/>
  <c r="E85" i="4"/>
  <c r="J91" i="4"/>
  <c r="BE122" i="4"/>
  <c r="J91" i="5"/>
  <c r="BE124" i="5"/>
  <c r="BE126" i="5"/>
  <c r="BE127" i="5"/>
  <c r="BE131" i="5"/>
  <c r="BE123" i="6"/>
  <c r="BE123" i="12"/>
  <c r="BE125" i="12"/>
  <c r="BE127" i="12"/>
  <c r="BE129" i="12"/>
  <c r="BE133" i="12"/>
  <c r="E85" i="13"/>
  <c r="F91" i="13"/>
  <c r="J92" i="13"/>
  <c r="J115" i="13"/>
  <c r="BE126" i="13"/>
  <c r="BE128" i="13"/>
  <c r="BE129" i="13"/>
  <c r="BE131" i="13"/>
  <c r="BE138" i="13"/>
  <c r="BE140" i="13"/>
  <c r="J89" i="14"/>
  <c r="F92" i="14"/>
  <c r="J92" i="14"/>
  <c r="J115" i="14"/>
  <c r="BE132" i="14"/>
  <c r="BE134" i="14"/>
  <c r="BE136" i="14"/>
  <c r="E85" i="15"/>
  <c r="F91" i="15"/>
  <c r="J92" i="15"/>
  <c r="J115" i="15"/>
  <c r="F91" i="16"/>
  <c r="F92" i="16"/>
  <c r="J113" i="16"/>
  <c r="BE128" i="16"/>
  <c r="E85" i="17"/>
  <c r="J89" i="17"/>
  <c r="F92" i="17"/>
  <c r="F115" i="17"/>
  <c r="J116" i="17"/>
  <c r="BE122" i="17"/>
  <c r="BE125" i="17"/>
  <c r="BE129" i="17"/>
  <c r="BE130" i="17"/>
  <c r="BE132" i="17"/>
  <c r="BE134" i="17"/>
  <c r="BE130" i="6"/>
  <c r="BE131" i="6"/>
  <c r="BE133" i="6"/>
  <c r="BE136" i="6"/>
  <c r="E85" i="7"/>
  <c r="J89" i="7"/>
  <c r="J92" i="7"/>
  <c r="BE125" i="7"/>
  <c r="BE129" i="7"/>
  <c r="BE132" i="7"/>
  <c r="F91" i="8"/>
  <c r="J91" i="8"/>
  <c r="J92" i="8"/>
  <c r="BE122" i="8"/>
  <c r="BE124" i="8"/>
  <c r="BE125" i="8"/>
  <c r="BE129" i="8"/>
  <c r="E85" i="9"/>
  <c r="F91" i="9"/>
  <c r="J92" i="9"/>
  <c r="BE125" i="9"/>
  <c r="BE128" i="9"/>
  <c r="E85" i="10"/>
  <c r="BE122" i="10"/>
  <c r="BE123" i="10"/>
  <c r="BE127" i="10"/>
  <c r="BE132" i="10"/>
  <c r="BE133" i="10"/>
  <c r="BE138" i="10"/>
  <c r="BE139" i="10"/>
  <c r="J89" i="11"/>
  <c r="J91" i="11"/>
  <c r="F116" i="11"/>
  <c r="BE123" i="11"/>
  <c r="BE124" i="11"/>
  <c r="BE128" i="11"/>
  <c r="BE130" i="11"/>
  <c r="BE131" i="11"/>
  <c r="BE134" i="11"/>
  <c r="BE136" i="11"/>
  <c r="J89" i="12"/>
  <c r="J91" i="12"/>
  <c r="J92" i="12"/>
  <c r="BE126" i="12"/>
  <c r="BE132" i="12"/>
  <c r="BE134" i="12"/>
  <c r="J89" i="13"/>
  <c r="BE122" i="13"/>
  <c r="BE123" i="13"/>
  <c r="BE125" i="13"/>
  <c r="BE127" i="13"/>
  <c r="BE130" i="13"/>
  <c r="BE133" i="13"/>
  <c r="BE134" i="13"/>
  <c r="BE137" i="13"/>
  <c r="BE139" i="13"/>
  <c r="BE141" i="13"/>
  <c r="BE142" i="13"/>
  <c r="E85" i="14"/>
  <c r="F115" i="14"/>
  <c r="BE122" i="14"/>
  <c r="BE126" i="14"/>
  <c r="BE127" i="14"/>
  <c r="BE128" i="14"/>
  <c r="BE129" i="14"/>
  <c r="BE130" i="14"/>
  <c r="J89" i="15"/>
  <c r="F116" i="15"/>
  <c r="BE122" i="15"/>
  <c r="BE123" i="15"/>
  <c r="BE125" i="15"/>
  <c r="BE126" i="15"/>
  <c r="BE127" i="15"/>
  <c r="BE128" i="15"/>
  <c r="BE129" i="15"/>
  <c r="BE130" i="15"/>
  <c r="BE131" i="15"/>
  <c r="BE132" i="15"/>
  <c r="BE134" i="15"/>
  <c r="BE135" i="15"/>
  <c r="BE137" i="15"/>
  <c r="BE138" i="15"/>
  <c r="BE139" i="15"/>
  <c r="E85" i="16"/>
  <c r="J91" i="16"/>
  <c r="J116" i="16"/>
  <c r="BE122" i="16"/>
  <c r="BE124" i="16"/>
  <c r="BE125" i="16"/>
  <c r="BE126" i="16"/>
  <c r="BE131" i="16"/>
  <c r="BE132" i="16"/>
  <c r="BE133" i="16"/>
  <c r="J91" i="17"/>
  <c r="BE126" i="17"/>
  <c r="BE127" i="17"/>
  <c r="BE128" i="17"/>
  <c r="BE131" i="17"/>
  <c r="BE135" i="17"/>
  <c r="BE136" i="17"/>
  <c r="BE138" i="17"/>
  <c r="BE122" i="2"/>
  <c r="BE128" i="2"/>
  <c r="BE129" i="2"/>
  <c r="BE130" i="2"/>
  <c r="BE133" i="2"/>
  <c r="BE143" i="2"/>
  <c r="BE148" i="2"/>
  <c r="BE123" i="3"/>
  <c r="BE124" i="3"/>
  <c r="BE127" i="3"/>
  <c r="BE130" i="3"/>
  <c r="J92" i="4"/>
  <c r="BE124" i="4"/>
  <c r="F91" i="5"/>
  <c r="J92" i="5"/>
  <c r="BE122" i="5"/>
  <c r="BE125" i="5"/>
  <c r="BE129" i="6"/>
  <c r="BE134" i="6"/>
  <c r="BE135" i="6"/>
  <c r="BE126" i="7"/>
  <c r="BE123" i="8"/>
  <c r="BE129" i="9"/>
  <c r="J89" i="10"/>
  <c r="F92" i="10"/>
  <c r="BE124" i="10"/>
  <c r="BE126" i="10"/>
  <c r="BE128" i="10"/>
  <c r="BE129" i="10"/>
  <c r="BE131" i="10"/>
  <c r="BE137" i="10"/>
  <c r="BE140" i="10"/>
  <c r="BE142" i="10"/>
  <c r="BE143" i="10"/>
  <c r="E85" i="11"/>
  <c r="BE122" i="11"/>
  <c r="BE125" i="11"/>
  <c r="BE127" i="11"/>
  <c r="BE129" i="11"/>
  <c r="BE133" i="11"/>
  <c r="BE135" i="11"/>
  <c r="E85" i="12"/>
  <c r="F91" i="12"/>
  <c r="F92" i="12"/>
  <c r="BE122" i="12"/>
  <c r="BE124" i="12"/>
  <c r="BE128" i="12"/>
  <c r="BE130" i="12"/>
  <c r="F92" i="13"/>
  <c r="BE124" i="13"/>
  <c r="BE132" i="13"/>
  <c r="BE135" i="13"/>
  <c r="BE123" i="14"/>
  <c r="BE124" i="14"/>
  <c r="BE125" i="14"/>
  <c r="BE131" i="14"/>
  <c r="BE133" i="14"/>
  <c r="BE137" i="14"/>
  <c r="BE138" i="14"/>
  <c r="BE139" i="14"/>
  <c r="BE140" i="14"/>
  <c r="BE124" i="15"/>
  <c r="BE133" i="15"/>
  <c r="BE140" i="15"/>
  <c r="BE141" i="15"/>
  <c r="BE123" i="16"/>
  <c r="BE127" i="16"/>
  <c r="BE129" i="16"/>
  <c r="BE123" i="17"/>
  <c r="BE124" i="17"/>
  <c r="BE137" i="17"/>
  <c r="F36" i="2"/>
  <c r="BC102" i="1"/>
  <c r="F34" i="3"/>
  <c r="BA108" i="1" s="1"/>
  <c r="J34" i="4"/>
  <c r="AW109" i="1"/>
  <c r="J34" i="5"/>
  <c r="AW99" i="1" s="1"/>
  <c r="F35" i="6"/>
  <c r="BB107" i="1" s="1"/>
  <c r="F37" i="7"/>
  <c r="BD101" i="1" s="1"/>
  <c r="F37" i="2"/>
  <c r="BD102" i="1" s="1"/>
  <c r="F35" i="12"/>
  <c r="BB96" i="1" s="1"/>
  <c r="F36" i="13"/>
  <c r="BC95" i="1" s="1"/>
  <c r="F34" i="16"/>
  <c r="BA103" i="1" s="1"/>
  <c r="F35" i="17"/>
  <c r="BB104" i="1" s="1"/>
  <c r="J34" i="7"/>
  <c r="AW101" i="1" s="1"/>
  <c r="F37" i="9"/>
  <c r="BD110" i="1" s="1"/>
  <c r="F37" i="11"/>
  <c r="BD98" i="1" s="1"/>
  <c r="J34" i="12"/>
  <c r="AW96" i="1" s="1"/>
  <c r="F35" i="13"/>
  <c r="BB95" i="1" s="1"/>
  <c r="J34" i="14"/>
  <c r="AW100" i="1" s="1"/>
  <c r="F35" i="15"/>
  <c r="BB105" i="1" s="1"/>
  <c r="J34" i="16"/>
  <c r="AW103" i="1" s="1"/>
  <c r="F36" i="17"/>
  <c r="BC104" i="1" s="1"/>
  <c r="F37" i="3"/>
  <c r="BD108" i="1"/>
  <c r="F37" i="4"/>
  <c r="BD109" i="1" s="1"/>
  <c r="F34" i="8"/>
  <c r="BA106" i="1" s="1"/>
  <c r="F35" i="9"/>
  <c r="BB110" i="1" s="1"/>
  <c r="F34" i="10"/>
  <c r="BA97" i="1" s="1"/>
  <c r="F35" i="11"/>
  <c r="BB98" i="1" s="1"/>
  <c r="F36" i="14"/>
  <c r="BC100" i="1" s="1"/>
  <c r="F35" i="3"/>
  <c r="BB108" i="1" s="1"/>
  <c r="F36" i="4"/>
  <c r="BC109" i="1" s="1"/>
  <c r="F34" i="5"/>
  <c r="BA99" i="1" s="1"/>
  <c r="F34" i="6"/>
  <c r="BA107" i="1" s="1"/>
  <c r="F34" i="7"/>
  <c r="BA101" i="1" s="1"/>
  <c r="F36" i="8"/>
  <c r="BC106" i="1" s="1"/>
  <c r="F36" i="9"/>
  <c r="BC110" i="1" s="1"/>
  <c r="F35" i="10"/>
  <c r="BB97" i="1" s="1"/>
  <c r="J34" i="2"/>
  <c r="AW102" i="1" s="1"/>
  <c r="F36" i="3"/>
  <c r="BC108" i="1"/>
  <c r="F35" i="4"/>
  <c r="BB109" i="1" s="1"/>
  <c r="F35" i="5"/>
  <c r="BB99" i="1" s="1"/>
  <c r="F34" i="12"/>
  <c r="BA96" i="1" s="1"/>
  <c r="F37" i="6"/>
  <c r="BD107" i="1" s="1"/>
  <c r="F35" i="7"/>
  <c r="BB101" i="1" s="1"/>
  <c r="J34" i="8"/>
  <c r="AW106" i="1" s="1"/>
  <c r="J34" i="9"/>
  <c r="AW110" i="1" s="1"/>
  <c r="F37" i="10"/>
  <c r="BD97" i="1" s="1"/>
  <c r="J34" i="11"/>
  <c r="AW98" i="1" s="1"/>
  <c r="F37" i="12"/>
  <c r="BD96" i="1" s="1"/>
  <c r="F37" i="14"/>
  <c r="BD100" i="1" s="1"/>
  <c r="F37" i="15"/>
  <c r="BD105" i="1" s="1"/>
  <c r="F36" i="16"/>
  <c r="BC103" i="1" s="1"/>
  <c r="F34" i="2"/>
  <c r="BA102" i="1" s="1"/>
  <c r="J34" i="3"/>
  <c r="AW108" i="1" s="1"/>
  <c r="F34" i="4"/>
  <c r="BA109" i="1" s="1"/>
  <c r="F37" i="8"/>
  <c r="BD106" i="1" s="1"/>
  <c r="F34" i="11"/>
  <c r="BA98" i="1" s="1"/>
  <c r="F36" i="11"/>
  <c r="BC98" i="1" s="1"/>
  <c r="F37" i="13"/>
  <c r="BD95" i="1" s="1"/>
  <c r="F34" i="14"/>
  <c r="BA100" i="1" s="1"/>
  <c r="J34" i="15"/>
  <c r="AW105" i="1" s="1"/>
  <c r="F35" i="16"/>
  <c r="BB103" i="1" s="1"/>
  <c r="F37" i="17"/>
  <c r="BD104" i="1" s="1"/>
  <c r="F37" i="5"/>
  <c r="BD99" i="1" s="1"/>
  <c r="F34" i="9"/>
  <c r="BA110" i="1" s="1"/>
  <c r="F36" i="5"/>
  <c r="BC99" i="1" s="1"/>
  <c r="F34" i="13"/>
  <c r="BA95" i="1" s="1"/>
  <c r="F35" i="14"/>
  <c r="BB100" i="1" s="1"/>
  <c r="F37" i="16"/>
  <c r="BD103" i="1" s="1"/>
  <c r="J34" i="6"/>
  <c r="AW107" i="1" s="1"/>
  <c r="F35" i="8"/>
  <c r="BB106" i="1" s="1"/>
  <c r="J34" i="10"/>
  <c r="AW97" i="1" s="1"/>
  <c r="F34" i="15"/>
  <c r="BA105" i="1" s="1"/>
  <c r="F34" i="17"/>
  <c r="BA104" i="1" s="1"/>
  <c r="F35" i="2"/>
  <c r="BB102" i="1" s="1"/>
  <c r="F36" i="6"/>
  <c r="BC107" i="1" s="1"/>
  <c r="F36" i="7"/>
  <c r="BC101" i="1" s="1"/>
  <c r="F36" i="10"/>
  <c r="BC97" i="1" s="1"/>
  <c r="F36" i="12"/>
  <c r="BC96" i="1" s="1"/>
  <c r="J34" i="13"/>
  <c r="AW95" i="1" s="1"/>
  <c r="F36" i="15"/>
  <c r="BC105" i="1" s="1"/>
  <c r="J34" i="17"/>
  <c r="AW104" i="1" s="1"/>
  <c r="BK120" i="15" l="1"/>
  <c r="BK119" i="15" s="1"/>
  <c r="J119" i="15" s="1"/>
  <c r="J96" i="15" s="1"/>
  <c r="T120" i="17"/>
  <c r="T119" i="17"/>
  <c r="BK120" i="3"/>
  <c r="BK119" i="3"/>
  <c r="J119" i="3" s="1"/>
  <c r="J96" i="3" s="1"/>
  <c r="T120" i="16"/>
  <c r="T119" i="16"/>
  <c r="R120" i="9"/>
  <c r="R119" i="9" s="1"/>
  <c r="BK120" i="6"/>
  <c r="J120" i="6" s="1"/>
  <c r="J97" i="6" s="1"/>
  <c r="R120" i="16"/>
  <c r="R119" i="16"/>
  <c r="T120" i="12"/>
  <c r="T119" i="12"/>
  <c r="P120" i="5"/>
  <c r="P119" i="5"/>
  <c r="AU99" i="1" s="1"/>
  <c r="T120" i="10"/>
  <c r="T119" i="10"/>
  <c r="P120" i="9"/>
  <c r="P119" i="9"/>
  <c r="AU110" i="1" s="1"/>
  <c r="P120" i="3"/>
  <c r="P119" i="3"/>
  <c r="AU108" i="1"/>
  <c r="R120" i="17"/>
  <c r="R119" i="17"/>
  <c r="BK120" i="17"/>
  <c r="J120" i="17" s="1"/>
  <c r="J97" i="17" s="1"/>
  <c r="R120" i="13"/>
  <c r="R119" i="13"/>
  <c r="R120" i="12"/>
  <c r="R119" i="12"/>
  <c r="T120" i="11"/>
  <c r="T119" i="11" s="1"/>
  <c r="R120" i="8"/>
  <c r="R119" i="8" s="1"/>
  <c r="P120" i="15"/>
  <c r="P119" i="15"/>
  <c r="AU105" i="1" s="1"/>
  <c r="T120" i="13"/>
  <c r="T119" i="13"/>
  <c r="R120" i="5"/>
  <c r="R119" i="5"/>
  <c r="P120" i="2"/>
  <c r="P119" i="2" s="1"/>
  <c r="AU102" i="1" s="1"/>
  <c r="T120" i="9"/>
  <c r="T119" i="9"/>
  <c r="T120" i="8"/>
  <c r="T119" i="8"/>
  <c r="P120" i="7"/>
  <c r="P119" i="7"/>
  <c r="AU101" i="1" s="1"/>
  <c r="T120" i="2"/>
  <c r="T119" i="2"/>
  <c r="T120" i="15"/>
  <c r="T119" i="15"/>
  <c r="BK120" i="12"/>
  <c r="J120" i="12" s="1"/>
  <c r="J97" i="12" s="1"/>
  <c r="P120" i="11"/>
  <c r="P119" i="11" s="1"/>
  <c r="AU98" i="1" s="1"/>
  <c r="P120" i="10"/>
  <c r="P119" i="10" s="1"/>
  <c r="AU97" i="1" s="1"/>
  <c r="BK120" i="8"/>
  <c r="BK119" i="8"/>
  <c r="J119" i="8" s="1"/>
  <c r="J96" i="8" s="1"/>
  <c r="T120" i="7"/>
  <c r="T119" i="7"/>
  <c r="R120" i="14"/>
  <c r="R119" i="14" s="1"/>
  <c r="T120" i="5"/>
  <c r="T119" i="5" s="1"/>
  <c r="P120" i="4"/>
  <c r="P119" i="4"/>
  <c r="AU109" i="1"/>
  <c r="T120" i="3"/>
  <c r="T119" i="3"/>
  <c r="R120" i="6"/>
  <c r="R119" i="6"/>
  <c r="R120" i="3"/>
  <c r="R119" i="3"/>
  <c r="J120" i="2"/>
  <c r="J97" i="2" s="1"/>
  <c r="J121" i="2"/>
  <c r="J98" i="2" s="1"/>
  <c r="BK120" i="5"/>
  <c r="J120" i="5" s="1"/>
  <c r="J97" i="5" s="1"/>
  <c r="J121" i="6"/>
  <c r="J98" i="6" s="1"/>
  <c r="BK120" i="7"/>
  <c r="J120" i="7"/>
  <c r="J97" i="7" s="1"/>
  <c r="J121" i="3"/>
  <c r="J98" i="3" s="1"/>
  <c r="J121" i="12"/>
  <c r="J98" i="12" s="1"/>
  <c r="J120" i="15"/>
  <c r="J97" i="15" s="1"/>
  <c r="J121" i="8"/>
  <c r="J98" i="8"/>
  <c r="BK120" i="9"/>
  <c r="J120" i="9"/>
  <c r="J97" i="9" s="1"/>
  <c r="BK120" i="10"/>
  <c r="J120" i="10" s="1"/>
  <c r="J97" i="10" s="1"/>
  <c r="J121" i="15"/>
  <c r="J98" i="15" s="1"/>
  <c r="BK120" i="16"/>
  <c r="BK119" i="16" s="1"/>
  <c r="J119" i="16" s="1"/>
  <c r="J30" i="16" s="1"/>
  <c r="AG103" i="1" s="1"/>
  <c r="J121" i="17"/>
  <c r="J98" i="17" s="1"/>
  <c r="BK120" i="4"/>
  <c r="BK119" i="4" s="1"/>
  <c r="J119" i="4" s="1"/>
  <c r="J96" i="4" s="1"/>
  <c r="BK120" i="11"/>
  <c r="J120" i="11" s="1"/>
  <c r="J97" i="11" s="1"/>
  <c r="BK120" i="13"/>
  <c r="J120" i="13" s="1"/>
  <c r="J97" i="13" s="1"/>
  <c r="BK120" i="14"/>
  <c r="BK119" i="14" s="1"/>
  <c r="J119" i="14" s="1"/>
  <c r="J96" i="14" s="1"/>
  <c r="J30" i="2"/>
  <c r="AG102" i="1"/>
  <c r="F33" i="5"/>
  <c r="AZ99" i="1" s="1"/>
  <c r="F33" i="7"/>
  <c r="AZ101" i="1" s="1"/>
  <c r="BD94" i="1"/>
  <c r="W33" i="1" s="1"/>
  <c r="J33" i="3"/>
  <c r="AV108" i="1" s="1"/>
  <c r="AT108" i="1" s="1"/>
  <c r="J33" i="5"/>
  <c r="AV99" i="1" s="1"/>
  <c r="AT99" i="1" s="1"/>
  <c r="J33" i="14"/>
  <c r="AV100" i="1" s="1"/>
  <c r="AT100" i="1" s="1"/>
  <c r="F33" i="10"/>
  <c r="AZ97" i="1" s="1"/>
  <c r="J33" i="11"/>
  <c r="AV98" i="1" s="1"/>
  <c r="AT98" i="1" s="1"/>
  <c r="F33" i="14"/>
  <c r="AZ100" i="1" s="1"/>
  <c r="F33" i="16"/>
  <c r="AZ103" i="1" s="1"/>
  <c r="BC94" i="1"/>
  <c r="W32" i="1" s="1"/>
  <c r="J33" i="7"/>
  <c r="AV101" i="1" s="1"/>
  <c r="AT101" i="1" s="1"/>
  <c r="F33" i="15"/>
  <c r="AZ105" i="1" s="1"/>
  <c r="BB94" i="1"/>
  <c r="W31" i="1" s="1"/>
  <c r="J33" i="8"/>
  <c r="AV106" i="1" s="1"/>
  <c r="AT106" i="1" s="1"/>
  <c r="F33" i="2"/>
  <c r="AZ102" i="1"/>
  <c r="F33" i="17"/>
  <c r="AZ104" i="1" s="1"/>
  <c r="F33" i="11"/>
  <c r="AZ98" i="1" s="1"/>
  <c r="J33" i="13"/>
  <c r="AV95" i="1" s="1"/>
  <c r="AT95" i="1" s="1"/>
  <c r="BA94" i="1"/>
  <c r="W30" i="1" s="1"/>
  <c r="F33" i="3"/>
  <c r="AZ108" i="1" s="1"/>
  <c r="J33" i="9"/>
  <c r="AV110" i="1" s="1"/>
  <c r="AT110" i="1" s="1"/>
  <c r="J33" i="17"/>
  <c r="AV104" i="1" s="1"/>
  <c r="AT104" i="1" s="1"/>
  <c r="J30" i="15"/>
  <c r="AG105" i="1" s="1"/>
  <c r="F33" i="4"/>
  <c r="AZ109" i="1" s="1"/>
  <c r="F33" i="6"/>
  <c r="AZ107" i="1" s="1"/>
  <c r="J33" i="10"/>
  <c r="AV97" i="1" s="1"/>
  <c r="AT97" i="1" s="1"/>
  <c r="J33" i="4"/>
  <c r="AV109" i="1" s="1"/>
  <c r="AT109" i="1" s="1"/>
  <c r="F33" i="13"/>
  <c r="AZ95" i="1" s="1"/>
  <c r="F33" i="8"/>
  <c r="AZ106" i="1" s="1"/>
  <c r="F33" i="9"/>
  <c r="AZ110" i="1" s="1"/>
  <c r="F33" i="12"/>
  <c r="AZ96" i="1" s="1"/>
  <c r="J33" i="15"/>
  <c r="AV105" i="1" s="1"/>
  <c r="AT105" i="1" s="1"/>
  <c r="J33" i="2"/>
  <c r="AV102" i="1" s="1"/>
  <c r="AT102" i="1" s="1"/>
  <c r="J33" i="6"/>
  <c r="AV107" i="1" s="1"/>
  <c r="AT107" i="1" s="1"/>
  <c r="J33" i="12"/>
  <c r="AV96" i="1" s="1"/>
  <c r="AT96" i="1" s="1"/>
  <c r="J33" i="16"/>
  <c r="AV103" i="1" s="1"/>
  <c r="AT103" i="1" s="1"/>
  <c r="AZ94" i="1" l="1"/>
  <c r="W29" i="1" s="1"/>
  <c r="J39" i="15"/>
  <c r="J39" i="2"/>
  <c r="J39" i="16"/>
  <c r="BK119" i="5"/>
  <c r="J119" i="5" s="1"/>
  <c r="J96" i="5" s="1"/>
  <c r="BK119" i="6"/>
  <c r="J119" i="6"/>
  <c r="J30" i="6" s="1"/>
  <c r="AG107" i="1" s="1"/>
  <c r="AN107" i="1" s="1"/>
  <c r="J120" i="8"/>
  <c r="J97" i="8" s="1"/>
  <c r="BK119" i="10"/>
  <c r="J119" i="10"/>
  <c r="J96" i="10" s="1"/>
  <c r="J120" i="3"/>
  <c r="J97" i="3" s="1"/>
  <c r="J120" i="4"/>
  <c r="J97" i="4" s="1"/>
  <c r="BK119" i="12"/>
  <c r="J119" i="12" s="1"/>
  <c r="J30" i="12" s="1"/>
  <c r="AG96" i="1" s="1"/>
  <c r="AN96" i="1" s="1"/>
  <c r="J120" i="14"/>
  <c r="J97" i="14" s="1"/>
  <c r="J120" i="16"/>
  <c r="J97" i="16"/>
  <c r="BK119" i="11"/>
  <c r="J119" i="11" s="1"/>
  <c r="J96" i="11" s="1"/>
  <c r="BK119" i="13"/>
  <c r="J119" i="13" s="1"/>
  <c r="J96" i="16"/>
  <c r="BK119" i="17"/>
  <c r="J119" i="17" s="1"/>
  <c r="J96" i="17" s="1"/>
  <c r="BK119" i="7"/>
  <c r="J119" i="7" s="1"/>
  <c r="J30" i="7" s="1"/>
  <c r="AG101" i="1" s="1"/>
  <c r="AN101" i="1" s="1"/>
  <c r="BK119" i="9"/>
  <c r="J119" i="9" s="1"/>
  <c r="J96" i="9" s="1"/>
  <c r="AN102" i="1"/>
  <c r="AN105" i="1"/>
  <c r="AN103" i="1"/>
  <c r="AU94" i="1"/>
  <c r="AW94" i="1"/>
  <c r="AK30" i="1" s="1"/>
  <c r="AY94" i="1"/>
  <c r="J30" i="8"/>
  <c r="AG106" i="1"/>
  <c r="AN106" i="1" s="1"/>
  <c r="J30" i="4"/>
  <c r="AG109" i="1" s="1"/>
  <c r="AN109" i="1" s="1"/>
  <c r="J30" i="14"/>
  <c r="AG100" i="1"/>
  <c r="AN100" i="1" s="1"/>
  <c r="AX94" i="1"/>
  <c r="J30" i="3"/>
  <c r="AG108" i="1" s="1"/>
  <c r="AN108" i="1" s="1"/>
  <c r="J30" i="13"/>
  <c r="AG95" i="1" s="1"/>
  <c r="AN95" i="1" l="1"/>
  <c r="J39" i="3"/>
  <c r="J39" i="6"/>
  <c r="J39" i="8"/>
  <c r="J96" i="13"/>
  <c r="J39" i="14"/>
  <c r="J96" i="6"/>
  <c r="J96" i="7"/>
  <c r="J39" i="12"/>
  <c r="J96" i="12"/>
  <c r="J39" i="13"/>
  <c r="J39" i="4"/>
  <c r="J39" i="7"/>
  <c r="J30" i="11"/>
  <c r="AG98" i="1" s="1"/>
  <c r="AN98" i="1" s="1"/>
  <c r="J30" i="17"/>
  <c r="AG104" i="1"/>
  <c r="AN104" i="1" s="1"/>
  <c r="J30" i="5"/>
  <c r="AG99" i="1" s="1"/>
  <c r="AN99" i="1" s="1"/>
  <c r="J30" i="9"/>
  <c r="AG110" i="1" s="1"/>
  <c r="AN110" i="1" s="1"/>
  <c r="J30" i="10"/>
  <c r="AG97" i="1" s="1"/>
  <c r="AN97" i="1" s="1"/>
  <c r="AV94" i="1"/>
  <c r="AK29" i="1" s="1"/>
  <c r="AG94" i="1" l="1"/>
  <c r="J39" i="5"/>
  <c r="J39" i="11"/>
  <c r="J39" i="10"/>
  <c r="J39" i="9"/>
  <c r="J39" i="17"/>
  <c r="AT94" i="1"/>
  <c r="AN94" i="1" l="1"/>
  <c r="AK26" i="1"/>
  <c r="AK35" i="1" s="1"/>
</calcChain>
</file>

<file path=xl/sharedStrings.xml><?xml version="1.0" encoding="utf-8"?>
<sst xmlns="http://schemas.openxmlformats.org/spreadsheetml/2006/main" count="5087" uniqueCount="394">
  <si>
    <t>Export Komplet</t>
  </si>
  <si>
    <t/>
  </si>
  <si>
    <t>2.0</t>
  </si>
  <si>
    <t>False</t>
  </si>
  <si>
    <t>{9eac009e-76e3-4539-88d5-e26b05f56705}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</si>
  <si>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</si>
  <si>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</si>
  <si>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</si>
  <si>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</si>
  <si>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</si>
  <si>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</si>
  <si>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</si>
  <si>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</si>
  <si>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</si>
  <si>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</si>
  <si>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</si>
  <si>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</si>
  <si>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</si>
  <si>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</si>
  <si>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</si>
  <si>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</si>
  <si>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26068877</t>
  </si>
  <si>
    <t>DIČ:</t>
  </si>
  <si>
    <t>CZ26068877</t>
  </si>
  <si>
    <t>Zhotovitel: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</si>
  <si>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</si>
  <si>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</si>
  <si>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</si>
  <si>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</si>
  <si>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</si>
  <si>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</si>
  <si>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</si>
  <si>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</si>
  <si>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</si>
  <si>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</si>
  <si>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</si>
  <si>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</si>
  <si>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</si>
  <si>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</si>
  <si>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</si>
  <si>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</si>
  <si>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</si>
  <si>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</si>
  <si>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</si>
  <si>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</si>
  <si>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</si>
  <si>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</si>
  <si>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</si>
  <si>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</si>
  <si>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</si>
  <si>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</si>
  <si>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</si>
  <si>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</si>
  <si>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</si>
  <si>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</si>
  <si>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</si>
  <si>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</si>
  <si>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</si>
  <si>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</si>
  <si>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</si>
  <si>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</si>
  <si>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</si>
  <si>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</si>
  <si>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</si>
  <si>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</si>
  <si>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</si>
  <si>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</si>
  <si>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</si>
  <si>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</si>
  <si>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</si>
  <si>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</si>
  <si>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1</t>
  </si>
  <si>
    <t xml:space="preserve">Centrální park + záhon před pavilonem C + záhony a zídka u Madetky </t>
  </si>
  <si>
    <t>STA</t>
  </si>
  <si>
    <t>{82ea0ae5-84fd-414a-bf06-aa1f3b400035}</t>
  </si>
  <si>
    <t>2</t>
  </si>
  <si>
    <t xml:space="preserve">Pavilon Porodnice </t>
  </si>
  <si>
    <t>{9c2371bc-c1be-4d1c-8bc1-5c8302cd7102}</t>
  </si>
  <si>
    <t>3</t>
  </si>
  <si>
    <t xml:space="preserve">Pavilon Dětské oddělení - svah </t>
  </si>
  <si>
    <t>{f20467bf-8b06-4250-8319-ac1ae8e379cc}</t>
  </si>
  <si>
    <t>4</t>
  </si>
  <si>
    <t>Pavilon vedení společnosti</t>
  </si>
  <si>
    <t>{ba3916f9-dd1d-430f-9ef5-9b3461e041f2}</t>
  </si>
  <si>
    <t>5</t>
  </si>
  <si>
    <t xml:space="preserve">Rehabilitační park u LDN  </t>
  </si>
  <si>
    <t>{bb116ef9-5fbc-425c-abf2-9ae5403e5c55}</t>
  </si>
  <si>
    <t>6</t>
  </si>
  <si>
    <t xml:space="preserve">Atrium budovy C </t>
  </si>
  <si>
    <t>{9db4ed80-2acf-4425-9243-5e77f8dd4f38}</t>
  </si>
  <si>
    <t>7</t>
  </si>
  <si>
    <t xml:space="preserve">Mateřská škola </t>
  </si>
  <si>
    <t>{1ebdd5a6-b4e4-418a-ac54-1fd9220063f3}</t>
  </si>
  <si>
    <t>8</t>
  </si>
  <si>
    <t>Terminál</t>
  </si>
  <si>
    <t>{ca6c854b-3b31-40ea-a38e-eebef47af163}</t>
  </si>
  <si>
    <t>9</t>
  </si>
  <si>
    <t>Pavilon psychiatrie - zahrada - pavilon A</t>
  </si>
  <si>
    <t>{00b25dd9-f693-49b8-817b-dd0a4df6cbff}</t>
  </si>
  <si>
    <t>10</t>
  </si>
  <si>
    <t>{42573426-ba7b-4b85-94b0-84ace6b82869}</t>
  </si>
  <si>
    <t>11</t>
  </si>
  <si>
    <t xml:space="preserve">Záhon - přední parkoviště - u brány </t>
  </si>
  <si>
    <t>{2882ba3d-68c5-49fe-a4c4-17b203a8e803}</t>
  </si>
  <si>
    <t>Záhony - před pavilonem A</t>
  </si>
  <si>
    <t>{99f565f5-f7ff-41dc-8d25-07696d25fa4f}</t>
  </si>
  <si>
    <t>13</t>
  </si>
  <si>
    <t>Záhony podél cesty - ředitelství</t>
  </si>
  <si>
    <t>{8fd2722c-62f9-4090-844c-24775c1c641c}</t>
  </si>
  <si>
    <t>14</t>
  </si>
  <si>
    <t xml:space="preserve">Zahrada - plicní oddělení </t>
  </si>
  <si>
    <t>{899b6e54-7766-4170-b169-334b596c19fd}</t>
  </si>
  <si>
    <t>15</t>
  </si>
  <si>
    <t xml:space="preserve">Záhon u kuřárny u pavilonu C </t>
  </si>
  <si>
    <t>{b0ac95ea-400a-4c70-ac6a-195569bd3462}</t>
  </si>
  <si>
    <t>16</t>
  </si>
  <si>
    <t xml:space="preserve">Záhon U Venuše  </t>
  </si>
  <si>
    <t>{cbeedb80-4236-4779-8549-f486cd72cbbc}</t>
  </si>
  <si>
    <t>KRYCÍ LIST SOUPISU PRACÍ</t>
  </si>
  <si>
    <t>Objekt:</t>
  </si>
  <si>
    <t xml:space="preserve">HARMONOGRAM PRACÍ: pletí – duben 1x, květen - srpen 2x,  září, říjen -1x - celkem - 11x ošetření rostlin - odstranění listí (vegetační porosty) - jaro, podzim - 2x  ošetření trvalek a trav - odstranění odumřelých částí rostlin - jaro 1x ošetření vegetačních porostů systemickými herbicidy -1 x za měsíc (duben - říjen - 7x) ošetření keřů - řez - 1x za vegetaci - jaro  ošetření trvalek - ořez odkvetlých částí - 1x za měsíc (duben - září 6x) ochrana rostlin před mrazem - svázání trav - 1x - podzim  řez tvarovaných stromů - 1 x za vegetaci - jaro  hnojení trvalek a keřů - 6x za vegetaci  hnojení trávníků - 3 x za rok - základní hnojení - březen, červen, podzimní hnojení – listopad postřik proti houbovým chorobám a škůdcům  odstranění přerostlého drnu okolo záhonů a zamulčování - 1x za vegetaci – 4 dny mulčování - plošné - štěrkem a mulčovací kůrou - 1x za vegetaci - 3 dny </t>
  </si>
  <si>
    <t>REKAPITULACE ČLENĚNÍ SOUPISU PRACÍ</t>
  </si>
  <si>
    <t>Kód dílu - Popis</t>
  </si>
  <si>
    <t>Cena celkem [CZK]</t>
  </si>
  <si>
    <t>Náklady ze soupisu prací</t>
  </si>
  <si>
    <t>-1</t>
  </si>
  <si>
    <t>D1 - Centrální park + záhon před pavilonem C + záhony a zídka u Madetky - plocha záhonů: centrální park 7</t>
  </si>
  <si>
    <t xml:space="preserve">    D1a - Práce</t>
  </si>
  <si>
    <t xml:space="preserve">    D1b - Pomocný materiál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</si>
  <si>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</si>
  <si>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</si>
  <si>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</si>
  <si>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</si>
  <si>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</si>
  <si>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</si>
  <si>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</si>
  <si>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</si>
  <si>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</si>
  <si>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</si>
  <si>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</si>
  <si>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</si>
  <si>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</si>
  <si>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</si>
  <si>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Centrální park + záhon před pavilonem C + záhony a zídka u Madetky - plocha záhonů: centrální park 7</t>
  </si>
  <si>
    <t>ROZPOCET</t>
  </si>
  <si>
    <t>D1a</t>
  </si>
  <si>
    <t>Práce</t>
  </si>
  <si>
    <t>K</t>
  </si>
  <si>
    <t>Odstranění listí z vegetačních porostů - 2x ročně (2x 942,60 m2)</t>
  </si>
  <si>
    <t>m2</t>
  </si>
  <si>
    <t>Odstranění odumřelých částí rostlin - jaro -1x ročně (1x 942,60 m2)</t>
  </si>
  <si>
    <t>Ošetření vegetačních porostů- pletím - 11x ročně (11x 942,60 m2)</t>
  </si>
  <si>
    <t>Ošetření vegetačních porostů - postřikem - bodově výsadby - 7x ročně (7x 942,60 m2)</t>
  </si>
  <si>
    <t>Ošetření dřevin řezem (růží, perovskií,buxusů,skalníku,zimolezu, třezalky) - 1x ročně (1x 118 ks)</t>
  </si>
  <si>
    <t>ks</t>
  </si>
  <si>
    <t>Ošetření trvalek - odstranění odkvetlých částí - 6x ročně (6x 942,60 m2)</t>
  </si>
  <si>
    <t>Ochrana rostlin před mrazem - svázání trav - 1x ročně (1x 45 ks)</t>
  </si>
  <si>
    <t>Hnojení umělým hnojivem - trvalky + keře - 6x ročně (6x 942,60 m2)</t>
  </si>
  <si>
    <t>Řez tvarovaných stromů - 1x ročně (1x 19 ks)</t>
  </si>
  <si>
    <t>18</t>
  </si>
  <si>
    <t>Odstranění přerostlého drnu okolo záhonů - ořez - 1x za vegetaci(1x 573,48 m)</t>
  </si>
  <si>
    <t>m</t>
  </si>
  <si>
    <t>20</t>
  </si>
  <si>
    <t>Doplnění mulče po ořezu - kůra - 1x za vegetaci (1x 97,80 m2)</t>
  </si>
  <si>
    <t>22</t>
  </si>
  <si>
    <t>Doplnění mulče po ořezu - štěrk - 1x za vegetaci (1x 16,80 m2)</t>
  </si>
  <si>
    <t>24</t>
  </si>
  <si>
    <t>Hnojení trávníku  3x za vegetaci</t>
  </si>
  <si>
    <t>kpl</t>
  </si>
  <si>
    <t>26</t>
  </si>
  <si>
    <t>Doplnění mulče plošně - kůra - 1x za vegetaci (1x 42 m2)</t>
  </si>
  <si>
    <t>28</t>
  </si>
  <si>
    <t>Doplnění mulče plošně - štěrk - bílý - 1x za vegetaci (1x 790,60 m2)</t>
  </si>
  <si>
    <t>30</t>
  </si>
  <si>
    <t>Doplnění mulče plošně - štěrk - 1x za vegetaci (1x 110 m2)</t>
  </si>
  <si>
    <t>32</t>
  </si>
  <si>
    <t>17</t>
  </si>
  <si>
    <t>Postřik proti chorobám a škůdcům</t>
  </si>
  <si>
    <t>34</t>
  </si>
  <si>
    <t>Přesun hmot pro sadovnické úpravy</t>
  </si>
  <si>
    <t>36</t>
  </si>
  <si>
    <t>D1b</t>
  </si>
  <si>
    <t>Pomocný materiál</t>
  </si>
  <si>
    <t>19</t>
  </si>
  <si>
    <t>Postřiky proti chorobám a škůdcům</t>
  </si>
  <si>
    <t>38</t>
  </si>
  <si>
    <t>Hnojivo pro trávníky/základní - jarní, plná vegetace, podzimní</t>
  </si>
  <si>
    <t>kg</t>
  </si>
  <si>
    <t>40</t>
  </si>
  <si>
    <t>Bužírka - svázání trav</t>
  </si>
  <si>
    <t>42</t>
  </si>
  <si>
    <t>Systémové herbicidy</t>
  </si>
  <si>
    <t>l</t>
  </si>
  <si>
    <t>44</t>
  </si>
  <si>
    <t>23</t>
  </si>
  <si>
    <t>Kůra mulčovací</t>
  </si>
  <si>
    <t>m3</t>
  </si>
  <si>
    <t>46</t>
  </si>
  <si>
    <t>Štěrk - bílý, tříděný</t>
  </si>
  <si>
    <t>t</t>
  </si>
  <si>
    <t>48</t>
  </si>
  <si>
    <t>25</t>
  </si>
  <si>
    <t>Štěrk - šedivý</t>
  </si>
  <si>
    <t>50</t>
  </si>
  <si>
    <t>Hnojivo - trvalky a keře</t>
  </si>
  <si>
    <t>52</t>
  </si>
  <si>
    <t xml:space="preserve">HARMONOGRAM PRACÍ: pletí - 2x ročně ošetření odumřelých částí rostlin - ořez odkvetlých částí 1x ročně ošetření dřevin - řez - 1x za vegetaci - jaro  hnojení trvalek a keřů - 2x za vegetaci  doplnění mulče - kůra                        </t>
  </si>
  <si>
    <t>D1 - Pavilon Porodnice - pavilon K - plocha záhonů 213 m2</t>
  </si>
  <si>
    <t>Pavilon Porodnice - pavilon K - plocha záhonů 213 m2</t>
  </si>
  <si>
    <t>Odstranění odumřelých částí rostlin - jaro - 1x ročně (1x 213 m2)</t>
  </si>
  <si>
    <t>Ošetření vegetačních porostů - pletím - 2x ročně (2x 213 m2)</t>
  </si>
  <si>
    <t>Ošetření dřevin řezem (Caryopteris, Hypericum,Hydrangea, Spiraea,Weigelia) - 1x ročně (1x 138 ks)</t>
  </si>
  <si>
    <t>Hnojení umělým hnojivem - trvalky + keře - 1x ročně (1x 213 m2)</t>
  </si>
  <si>
    <t>Doplnění mulče - plošně - 2x za vegetaci (2x 213 m2)</t>
  </si>
  <si>
    <t xml:space="preserve">HARMONOGRAM PRACÍ: pletí - 2x ročně ošetření dřevin - řez - 1x za vegetaci - jaro  hnojení trvalek a keřů - 1x za vegetaci  doplnění mulče - kůra - 1x za vegetaci </t>
  </si>
  <si>
    <t>D1 - Pavilon Dětské oddělení - svah - pavilon D,CH - plocha záhonů 52 m2</t>
  </si>
  <si>
    <t>Pavilon Dětské oddělení - svah - pavilon D,CH - plocha záhonů 52 m2</t>
  </si>
  <si>
    <t>Ošetření vegetačních porostů - pletím - 2x ročně (2x 52 m2)</t>
  </si>
  <si>
    <t>Ošetření dřevin řezem - 1x ročně (1x 72 ks)</t>
  </si>
  <si>
    <t>Hnojení umělým hnojivem - keře - 1x ročně (1x 52 m2)</t>
  </si>
  <si>
    <t>Doplnění mulče - plošně - 1x za vegetaci (1x 52 m2)</t>
  </si>
  <si>
    <t>Hnojivo - keře</t>
  </si>
  <si>
    <t xml:space="preserve">HARMONOGRAM PRACÍ: pletí - 2x ročně ošetření vegetačních porostů - trvalek a trav - odstranění odumřelých částí rostlin - jaro 1x ošetření dřevin - řez - 1x za vegetaci - jaro  hnojení trvalek a keřů - 2x za vegetaci  postřik proti houbovým chorobám a škůdcům  mulčování - plošné doplnění mulčovací kůry - 1x za vegetaci </t>
  </si>
  <si>
    <t>D1 - Pavilon vedení společnosti - plocha záhonů 300 m2</t>
  </si>
  <si>
    <t>Pavilon vedení společnosti - plocha záhonů 300 m2</t>
  </si>
  <si>
    <t>Odstranění odumřelých částí rostlin - jaro -1x ročně (1x 300 m2)</t>
  </si>
  <si>
    <t>Ošetření vegetačních porostů - pletím - 2x ročně (2x 300 m2)</t>
  </si>
  <si>
    <t>Ošetření dřevin řezem - 1x ročně (1x 126 ks)</t>
  </si>
  <si>
    <t>Hnojení umělým hnojivem - trvalky + keře - 2x ročně (2x 300 m2)</t>
  </si>
  <si>
    <t>Doplnění mulče - plošně - 1x za vegetaci (1x 300 m2)</t>
  </si>
  <si>
    <t xml:space="preserve">HARMONOGRAM PRACÍ: pletí - 5x za vegetaci  ošetření rostlin - odstranění listí - jaro, podzim - 2x  ošetření trvalek a trav - odstranění odumřelých částí rostlin - jaro 1x ošetření vegetačních porostů systémovými herbicidy -5x za vegetaci  ošetření dřevin - řez - 1x za vegetaci - jaro  ošetření trvalek - ořez odkvetlých částí - 3x za vegetaci  hnojení trvalek a keřů - 3x za vegetaci  postřik proti houbovým chorobám a škůdcům  mulčování - plošné doplnění mulčovací kůry - 1x za vegetaci </t>
  </si>
  <si>
    <t>D1 - Rehabilitační park u LDN - plocha záhonů 397,80 m2</t>
  </si>
  <si>
    <t>Rehabilitační park u LDN - plocha záhonů 397,80 m2</t>
  </si>
  <si>
    <t>Odstranění listí z vegetačních porostů - 2x ročně (2x 397,80 m2)</t>
  </si>
  <si>
    <t>Odstranění odumřelých částí rostlin - jaro -1x ročně (1x 397,80 m2)</t>
  </si>
  <si>
    <t>Ošetření vegetačních porostů - pletím - 5x ročně (5x 397,80 m2)</t>
  </si>
  <si>
    <t>Ošetření vegetačních porostů - postřikem - bodově výsadby - 5x ročně (5x 397,80 m2)</t>
  </si>
  <si>
    <t>Ošetření dřevin řezem - 1x ročně (1x 77 ks)</t>
  </si>
  <si>
    <t>Ošetření trvalek - odstranění odkvetlých částí - 3x ročně (3x 397,80 m2)</t>
  </si>
  <si>
    <t>Hnojení umělým hnojivem - trvalky + keře - 3x ročně (3x 397,80 m2)</t>
  </si>
  <si>
    <t>Doplnění mulče - plošně kůra - 1x za vegetaci (1x 397,80 m2)</t>
  </si>
  <si>
    <t xml:space="preserve">HARMONOGRAM PRACÍ: pletí - 3x za vegetaci  ošetření trvalek a trav - odstranění odumřelých částí rostlin - jaro 1x ošetření vegetačních porostů systémovými herbicidy -3x za vegetaci   ošetření dřevin - řez - 1x za vegetaci - jaro  ošetření trvalek - ořez odkvetlých částí - 3x za vegetaci  hnojení trvalek a keřů - 3x za vegetaci  postřik proti houbovým chorobám a škůdcům  doplnění mulče - plošné </t>
  </si>
  <si>
    <t>D1 - Atrium budovy C - plocha záhonů 25 m2</t>
  </si>
  <si>
    <t>Atrium budovy C - plocha záhonů 25 m2</t>
  </si>
  <si>
    <t>Odstranění odumřelých částí rostlin - jaro - 1x ročně (1x 25 m2)</t>
  </si>
  <si>
    <t>Ošetření vegetačních porostů - pletím - 3x ročně (3x 25 m2)</t>
  </si>
  <si>
    <t>Ošetření vegetačních porostů - postřikem - bodově výsadby - 3x ročně (1x 25 m2)</t>
  </si>
  <si>
    <t>Ošetření dřevin řezem - 1x ročně (1x 1 ks)</t>
  </si>
  <si>
    <t>Ošetření trvalek - odstranění odkvetlých částí - 3x ročně (3x 25 m2)</t>
  </si>
  <si>
    <t>Hnojení umělým hnojivem - trvalky + keře - 3x ročně (3x 25 m2)</t>
  </si>
  <si>
    <t>Doplnění mulče - plošně - 1x za vegetaci (1x 25 m2)</t>
  </si>
  <si>
    <t xml:space="preserve">HARMONOGRAM PRACÍ: pletí - 1x ročně ošetření trvalek - odstranění odumřelých částí rostlin - jaro 1x hnojení trvalek a stromů - 1x za vegetaci  mulčování - doplnění mulče - 1x za vegetaci - mulčovací kůrou </t>
  </si>
  <si>
    <t>D1 - Mateřská škola - plocha záhonů 38 m2</t>
  </si>
  <si>
    <t>Mateřská škola - plocha záhonů 38 m2</t>
  </si>
  <si>
    <t>Odstranění odumřelých částí rostlin - jaro -1x ročně (1x 38 m2)</t>
  </si>
  <si>
    <t>Ošetření vegetačních porostů - pletím - 1x ročně (1x 38 m2)</t>
  </si>
  <si>
    <t>Hnojení umělým hnojivem - trvalky + stromy - 1x ročně (1x 38 m2)</t>
  </si>
  <si>
    <t>Doplnění mulče - plošně - 1x za vegetaci (1x 38 m2)</t>
  </si>
  <si>
    <t xml:space="preserve">HARMONOGRAM PRACÍ: očištění rostlin od prachu  odstranění uschlých a poškozených listů  ošetření velkolistých rostlin voskem vizuální kontrola zdravotního stavu </t>
  </si>
  <si>
    <t>D1 - Terminál - plocha záhonů 8 m2</t>
  </si>
  <si>
    <t>Terminál - plocha záhonů 8 m2</t>
  </si>
  <si>
    <t>Očištění rostlin od prachu - rostliny výšky od 1,2m</t>
  </si>
  <si>
    <t>Odstranění uschlých a poškozených listů - jednotlivé rostliny v kontejnerech</t>
  </si>
  <si>
    <t>Odstranění uschlých a poškozených listů - rostliny v ploše</t>
  </si>
  <si>
    <t>Ošetření voskem - ks 9 + 8 m2</t>
  </si>
  <si>
    <t>Lesk na listy</t>
  </si>
  <si>
    <t>Hnojivo</t>
  </si>
  <si>
    <t>Geotextilie - zakrytí</t>
  </si>
  <si>
    <t xml:space="preserve">HARMONOGRAM PRACÍ: pletí - 7x za vegetaci  ošetření rostlin - odstranění listí (všechny porosty)- podzim - 1x  ošetření trvalek a trav - odstranění odumřelých částí rostlin - jaro 1x ošetření vegetačních porostů systémovými herbicidy - 7x za vegetaci   ošetření trvalek - ořez odkvetlých částí - 1x za měsíc (červen - září 4x) ošetření dřevin - řez - 1x za vegetaci - jaro  ochrana rostlin před mrazem - svázání trav - 1x - podzim  hnojení trvalek a keřů - 3x za vegetaci  hnojení trávníků - 3x za rok-základní hnojení - duben, červenec, podzimní hnojení - listopad postřik proti houbovým chorobám a škůdcům  mulčování - plošné - mulčovací kůrou a štěrkem - 1x za vegetaci  sečení trávníku - 30x duben - říjen </t>
  </si>
  <si>
    <t xml:space="preserve">D1 - Pavilon psychiatrie - zahrada - pavilon A - plochy: plocha záhonů 238,40 m2, plocha trávníků 334,70 </t>
  </si>
  <si>
    <t xml:space="preserve">Pavilon psychiatrie - zahrada - pavilon A - plochy: plocha záhonů 238,40 m2, plocha trávníků 334,70 </t>
  </si>
  <si>
    <t>Odstranění listí z vegetačních porostů - 1x ročně (1x 238,40 m2)</t>
  </si>
  <si>
    <t>Ošetření vegetačních porostů - pletím - 7x ročně (7x 238,40 m2)</t>
  </si>
  <si>
    <t>Odstranění odumřelých částí rostlin - jaro - 1x ročně (1x 175,80 m2)</t>
  </si>
  <si>
    <t>Ošetření vegetačních porostů - postřikem - bodově výsadby - 7x ročně (7x 238,40 m2)</t>
  </si>
  <si>
    <t>Ošetření dřevin řezem - 1x ročně (1x 69 ks)</t>
  </si>
  <si>
    <t>Ošetření trvalek - odstranění odkvetlých částí - 4x ročně (4x 175,80 m2)</t>
  </si>
  <si>
    <t>Ochrana rostlin před mrazem - svázání trav - 1x ročně (1x 73 ks)</t>
  </si>
  <si>
    <t>Hnojení umělým hnojivem - trvalky + keře - 3x ročně (3x 238,40 m2)</t>
  </si>
  <si>
    <t>Doplnění mulče plošně - štěrk - 1x za vegetaci (1x 175,80 m2)</t>
  </si>
  <si>
    <t>Doplnění mulče plošně - kůra - 1x za vegetaci (1x 62,60 m2)</t>
  </si>
  <si>
    <t>Sečení trávníku - 30x ročně (30x 334,70 m2)</t>
  </si>
  <si>
    <t xml:space="preserve">HARMONOGRAM PRACÍ: pletí - pletí - 5x za vegetaci ošetření rostlin - odstranění listí (všechny porosty)- podzim - 1x  ošetření trvalek a trav - odstranění odumřelých částí rostlin - jaro 1x ošetření vegetačních porostů systémovými herbicidy - 5x za vegetaci   ošetření trvalek - ořez odkvetlých částí - 2x za vegetaci ošetření dřevin - řez - 1x za vegetaci - jaro  hnojení trvalek a keřů - 3x za vegetaci  postřik proti houbovým chorobám a škůdcům  mulčování - plošné doplnění mulče - mulčovací kůrou </t>
  </si>
  <si>
    <t>D1 - Technický vjezd u pavilonu A - plocha záhonů 141 m2</t>
  </si>
  <si>
    <t>Odstranění listí z vegetačních porostů - 1x ročně (1x 141 m2)</t>
  </si>
  <si>
    <t>Odstranění odumřelých částí rostlin - jaro - 1x ročně (1x 65 m2)</t>
  </si>
  <si>
    <t>Ošetření vegetačních porostů - pletím - 5x ročně (5x 141 m2)</t>
  </si>
  <si>
    <t>Ošetření vegetačních porostů - postřikem - bodově výsadby - 5x ročně (5x 141 m2)</t>
  </si>
  <si>
    <t>Ošetření trvalek - odstranění odkvetlých částí - 2x ročně (2x 65 m2)</t>
  </si>
  <si>
    <t>Ošetření dřevin řezem - 1x ročně (1x 58 ks)</t>
  </si>
  <si>
    <t>Hnojení umělým hnojivem - trvalky + keře - 3x ročně (3x 141 m2)</t>
  </si>
  <si>
    <t>Doplnění mulče plošně - kůra - 1x za vegetaci (1x 141 m2)</t>
  </si>
  <si>
    <t xml:space="preserve">HARMONOGRAM PRACÍ: pletí - 5x za vegetaci (duben - říjen) ošetření rostlin - odstranění listí (všechny porosty)- podzim - 1x  ošetření vegetačních porostů systémovými herbicidy - 5x za vegetaci   ošetření trvalek a trav - odstranění odumřelých částí rostlin - jaro 1x hnojení trvalek a keřů - 3x za vegetaci  postřik proti houbovým chorobám a škůdcům  odstranění odkvetlých částí - 2x za vegetaci  ošetření dřevin řezem - 1x </t>
  </si>
  <si>
    <t>D1 - Záhon - přední parkoviště - u brány - plocha záhonů 48 m2</t>
  </si>
  <si>
    <t>Záhon - přední parkoviště - u brány - plocha záhonů 48 m2</t>
  </si>
  <si>
    <t>Odstranění listí z vegetačních porostů - 1x ročně (1x 48 m2)</t>
  </si>
  <si>
    <t>Odstranění odumřelých částí rostlin - jaro - 1x ročně (1x 32 m2)</t>
  </si>
  <si>
    <t>Ošetření vegetačních porostů - pletím - 5x ročně (5x 48 m2)</t>
  </si>
  <si>
    <t>Ošetření vegetačních porostů - postřikem - bodově výsadby - 5x ročně (5x 48 m2)</t>
  </si>
  <si>
    <t>Ošetření trvalek - odstranění odkvetlých částí - 2x ročně (2x 32 m2)</t>
  </si>
  <si>
    <t>Ošetření dřevin řezem - 1x ročně (1x 115 ks)</t>
  </si>
  <si>
    <t>Hnojení umělým hnojivem - trvalky + keře - 3x ročně (3x 48 m2)</t>
  </si>
  <si>
    <t xml:space="preserve">HARMONOGRAM PRACÍ: pletí - vegetace -7x ošetření rostlin - odstranění listí (vegetační porosty)- jaro, podzim - 2x  ošetření trvalek a trav - odstranění odumřelých částí rostlin - jaro 1x ošetření vegetačních porostů systemickými herbicidy -1 x za měsíc (duben - říjen - 7x) ošetření keřů - řez - 1x za vegetaci - jaro  ošetření trvalek - ořez odkvetlých částí - 1x za měsíc (květen - září 5x) ochrana rostlin před mrazem - svázání trav - 1x - podzim  hnojení trvalek a keřů - 6x za vegetaci  hnojení trávníků - 3 x za rok-základní hnojení - březen, červen, podzimní hnojení - listopad postřik proti houbovým chorobám a škůdcům  odstranění přerostlého drnu okolo záhonů a zamulčování - 1x za vegetaci  mulčování -plošné - mulčovací kůrou - 1x za vegetaci </t>
  </si>
  <si>
    <t>D1 - Záhony - před pavilonem A - plocha záhonů 246 m2, plocha trávníků 1 192,80 m2</t>
  </si>
  <si>
    <t>Záhony - před pavilonem A - plocha záhonů 246 m2, plocha trávníků 1 192,80 m2</t>
  </si>
  <si>
    <t>Odstranění listí z vegetačních porostů - 2x ročně (2x 246 m2)</t>
  </si>
  <si>
    <t>Odstranění odumřelých částí rostlin - jaro - 1x ročně (1x 246 m2)</t>
  </si>
  <si>
    <t>Ošetření vegetačních porostů- pletím - 7x ročně (7x 246 m2)</t>
  </si>
  <si>
    <t>Ošetření vegetačních porostů - postřikem - bodově výsadby - 7x ročně (7x 246 m2)</t>
  </si>
  <si>
    <t>Ošetření dřevin řezem (růží, perovskií) - 1x ročně (1x 69 ks)</t>
  </si>
  <si>
    <t>Ošetření trvalek - odstranění odkvetlých částí - 5x ročně (5x 246 m2)</t>
  </si>
  <si>
    <t>Ochrana rostlin před mrazem - svázání trav - 1x ročně (1x 60 ks)</t>
  </si>
  <si>
    <t>Hnojení umělým hnojivem - trvalky + keře - 6x ročně (6x 246 m2)</t>
  </si>
  <si>
    <t>Odstranění přerostlého drnu okolo záhonů - ořez - 1x za vegetaci (1x 67,30 m)</t>
  </si>
  <si>
    <t>Doplnění mulče po ořezu - kůra - 1x za vegetaci (1x 6,70 m2)</t>
  </si>
  <si>
    <t>Hnojení trávníku - 3x za vegetaci</t>
  </si>
  <si>
    <t>Doplnění mulče plošně - kůra - 1x za vegetaci (1x 246 m2)</t>
  </si>
  <si>
    <t>Systémové herbicidy - výsadby</t>
  </si>
  <si>
    <t xml:space="preserve">HARMONOGRAM PRACÍ: pletí - vegetace 7x ošetření rostlin - odstranění listí (vegetační porosty)- jaro, podzim - 2x  ošetření trvalek a trav - odstranění odumřelých částí rostlin - jaro 1x ošetření vegetačních porostů systemickými herbicidy -1 x za měsíc (duben - říjen - 7x) ošetření keřů - řez - 1x za vegetaci - jaro  ošetření trvalek - ořez odkvetlých částí - 1x za měsíc (květen - září 5x) ochrana rostlin před mrazem - svázání trav - 1x - podzim  hnojení trvalek a keřů - 6x za vegetaci  postřik proti houbovým chorobám a škůdcům  odstranění přerostlého drnu okolo záhonů a zamulčování - 1x za vegetaci  mulčování -plošné - mulčovací kůrou - 1x za vegetaci </t>
  </si>
  <si>
    <t>D1 - Záhony podél cesty - ředitelství - plocha záhonů 117 m2</t>
  </si>
  <si>
    <t>Záhony podél cesty - ředitelství - plocha záhonů 117 m2</t>
  </si>
  <si>
    <t>Odstranění listí z vegetačních porostů - 2x ročně (2x 117 m2)</t>
  </si>
  <si>
    <t>Odstranění odumřelých částí rostlin - jaro -1x ročně (1x 117 m2)</t>
  </si>
  <si>
    <t>Ošetření vegetačních porostů- pletím - 7x ročně (7x 117 m2)</t>
  </si>
  <si>
    <t>Ošetření vegetačních porostů - postřikem - bodově výsadby - 7x ročně (7x 117 m2)</t>
  </si>
  <si>
    <t>Ošetření dřevin řezem (růží, perovskií,hortenzie) - 1x ročně (1x 60 ks)</t>
  </si>
  <si>
    <t>Ošetření trvalek - odstranění odkvetlých částí - 5x ročně (5x 117 m2)</t>
  </si>
  <si>
    <t>Ochrana rostlin před mrazem - svázání trav - 1x ročně (1x 80 ks)</t>
  </si>
  <si>
    <t>Hnojení umělým hnojivem - trvalky + keře - 6x ročně (6x 117 m2)</t>
  </si>
  <si>
    <t>Odstranění přerostlého drnu okolo záhonů - ořez - 1x za vegetaci (1x 16 m)</t>
  </si>
  <si>
    <t>Doplnění mulče po ořezu - kůra - 1x za vegetaci (1x 1,60 m2)</t>
  </si>
  <si>
    <t>Doplnění mulče plošně - kůra - 1x za vegetaci (1x 117 m2)</t>
  </si>
  <si>
    <t xml:space="preserve">HARMONOGRAM PRACÍ: pletí - vegetace 7x ošetření rostlin - odstranění listí (vegetační porosty)- jaro, podzim - 2x  ošetření trvalek a trav - odstranění odumřelých částí rostlin - jaro 1x ošetření vegetačních porostů systemickými herbicidy -1 x za měsíc (duben - říjen - 7x) ošetření keřů - řez - 1x za vegetaci - jaro  ošetření trvalek - ořez odkvetlých částí - 1x za měsíc (květen - září 5x) hnojení trvalek a keřů - 6x za vegetaci  sečení trávníku - 30x duben - říjen  hnojení trávníků - 3 x za rok-základní hnojení - březen, červen, podzimní hnojení - listopad postřik proti houbovým chorobám a škůdcům  odstranění přerostlého drnu okolo záhonů a zamulčování - 1x za vegetaci  mulčování -plošné - mulčovací kůrou - 1x za vegetaci </t>
  </si>
  <si>
    <t>D1 - Zahrada - plicní oddělení - plocha záhonů 134,50 m2, plocha trávníků 208,90 m2</t>
  </si>
  <si>
    <t>Zahrada - plicní oddělení - plocha záhonů 134,50 m2, plocha trávníků 208,90 m2</t>
  </si>
  <si>
    <t>Odstranění listí z vegetačních porostů - 2x ročně (2x 134,50 m2)</t>
  </si>
  <si>
    <t>Odstranění odumřelých částí rostlin - jaro - 1x ročně (1x 134,50 m2)</t>
  </si>
  <si>
    <t>Ošetření vegetačních porostů- pletím - 7x ročně (7x 134,50 m2)</t>
  </si>
  <si>
    <t>Ošetření vegetačních porostů - postřikem - bodově výsadby - 7x ročně (7x 134,50 m2)</t>
  </si>
  <si>
    <t>Ošetření dřevin řezem (hortenzií, perovskií, vrb, tavolníků) - 1x ročně (1x 24 ks)</t>
  </si>
  <si>
    <t>Ošetření trvalek - odstranění odkvetlých částí - 5x ročně (5x 134,50 m2)</t>
  </si>
  <si>
    <t>Hnojení umělým hnojivem - trvalky + keře - 6x ročně (6x 134,50 m2)</t>
  </si>
  <si>
    <t>Odstranění přerostlého drnu okolo záhonů - ořez - 1x za vegetaci (1x 27,70 m)</t>
  </si>
  <si>
    <t>Doplnění mulče po ořezu - kůra - 1x za vegetaci (1x 3 m2)</t>
  </si>
  <si>
    <t>Doplnění mulče plošně - kůra - 1x za vegetaci (1x 134,50 m2)</t>
  </si>
  <si>
    <t>Sečení trávníku - 30x ročně (30x 208,90 m2)</t>
  </si>
  <si>
    <t xml:space="preserve">HARMONOGRAM PRACÍ: pletí - vegetace - 3x ošetření rostlin - odstranění listí (vegetační porosty)- jaro, podzim - 2x  ošetření vegetačních porostů systemickými herbicidy - 3x za vegetaci hnojení keřů - 2x za vegetaci  odstranění přerostlého drnu okolo záhonů a zamulčování - 1x za vegetaci  mulčování -plošné - mulčovací kůrou - 1x za vegetaci </t>
  </si>
  <si>
    <t>D1 - Záhon u kuřárny u pavilonu C - plocha záhonů 25 m2</t>
  </si>
  <si>
    <t>Záhon u kuřárny u pavilonu C - plocha záhonů 25 m2</t>
  </si>
  <si>
    <t>Odstranění listí z vegetačních porostů - 2x ročně (2x 25 m2)</t>
  </si>
  <si>
    <t>Ošetření vegetačních porostů - postřikem - bodově výsadby - 3x ročně (3x 25 m2)</t>
  </si>
  <si>
    <t>Hnojení umělým hnojivem - keře - 2x ročně (2x 25 m2)</t>
  </si>
  <si>
    <t>Odstranění přerostlého drnu okolo záhonů - ořez - 1x za vegetaci (1x 11,60 m)</t>
  </si>
  <si>
    <t>Doplnění mulče po ořezu - kůra - 1x za vegetaci (1x 1 m2)</t>
  </si>
  <si>
    <t>Doplnění mulče plošně - kůra - 1x za vegetaci (1x 25 m2)</t>
  </si>
  <si>
    <t xml:space="preserve">HARMONOGRAM PRACÍ: pletí - duben1x - květen-srpen 2x- září, říjen -1x -celkem - 11x ošetření rostlin - odstranění listí (vegetační porosty)- jaro, podzim - 2x  ošetření trvalek a trav - odstranění odumřelých částí rostlin - jaro 1x ošetření vegetačních porostů systemickými herbicidy -1 x za měsíc (duben - říjen - 7x) ošetření keřů - řez - 1x za vegetaci - jaro  ošetření trvalek - ořez odkvetlých částí - 1x za měsíc (duben - září 6x) ochrana rostlin před mrazem - svázání trav - 1x - podzim  hnojení trvalek a keřů - 6x za vegetaci  postřik proti houbovým chorobám a škůdcům  mulčování -plošné - mulčovací kůrou - 1x za vegetaci </t>
  </si>
  <si>
    <t>D1 - Záhon U Venuše - plocha záhonů 47 m2</t>
  </si>
  <si>
    <t>Záhon U Venuše - plocha záhonů 47 m2</t>
  </si>
  <si>
    <t>Odstranění listí z vegetačních porostů - 2x ročně (2x 47 m2)</t>
  </si>
  <si>
    <t>Odstranění odumřelých částí rostlin - jaro -1x ročně (1x 47 m2)</t>
  </si>
  <si>
    <t>Ošetření vegetačních porostů - pletím - 11x ročně (11x 47 m2)</t>
  </si>
  <si>
    <t>Ošetření vegetačních porostů - postřikem - bodově výsadby -7x ročně (7x 47 m2)</t>
  </si>
  <si>
    <t>Ošetření dřevin řezem - 1x ročně (1x 7 ks)</t>
  </si>
  <si>
    <t>Ošetření trvalek - odstranění odkvetlých částí - 6x ročně (6x 47 m2)</t>
  </si>
  <si>
    <t>Ochrana rostlin před mrazem - svázání trav - 1x ročně (1x 10 ks)</t>
  </si>
  <si>
    <t>Hnojení umělým hnojivem - trvalky + keře - 6x ročně (6x 47 m2)</t>
  </si>
  <si>
    <t>Doplnění mulče plošně - kůra - 1x za vegetaci (1x 47 m2)</t>
  </si>
  <si>
    <t>1 - Záhony - před pavilonem A</t>
  </si>
  <si>
    <t>10 - Pavilon vedení společnosti</t>
  </si>
  <si>
    <t xml:space="preserve">21,24 - Centrální park + záhon před pavilonem C + záhony a zídka u Madetky </t>
  </si>
  <si>
    <t>21, 24</t>
  </si>
  <si>
    <t xml:space="preserve">22 - Záhon u kuřárny u pavilonu C </t>
  </si>
  <si>
    <t xml:space="preserve">23 - Záhon U Venuše  </t>
  </si>
  <si>
    <t xml:space="preserve">25 - Zahrada - plicní oddělení </t>
  </si>
  <si>
    <t>15 - Záhony podél cesty - ředitelství</t>
  </si>
  <si>
    <t xml:space="preserve">1a - Záhon - přední parkoviště - u brány </t>
  </si>
  <si>
    <t>4 - Pavilon psychiatrie - zahrada - pavilon A</t>
  </si>
  <si>
    <t xml:space="preserve">26 - Mateřská škola </t>
  </si>
  <si>
    <t xml:space="preserve">20 - Atrium budovy C </t>
  </si>
  <si>
    <t xml:space="preserve">28 - Rehabilitační park u LDN  </t>
  </si>
  <si>
    <t xml:space="preserve">36 - Pavilon Dětské oddělení - svah </t>
  </si>
  <si>
    <t xml:space="preserve">34 - Pavilon Porodnice </t>
  </si>
  <si>
    <t>I1 - Terminál</t>
  </si>
  <si>
    <t>1a</t>
  </si>
  <si>
    <t>I1</t>
  </si>
  <si>
    <t>5 - Technický vjezd u magnetické rezonance</t>
  </si>
  <si>
    <t>Technický vjezd u magnetické rezonance</t>
  </si>
  <si>
    <t>Technický vjezd u magnetické rezonance - plocha záhonů 141 m2</t>
  </si>
  <si>
    <t>vyplní účastník</t>
  </si>
  <si>
    <t>Služba:</t>
  </si>
  <si>
    <t>B. Němcové 585/54, 370 01 České Budějovice</t>
  </si>
  <si>
    <t>Nemocnice České Budějovice, a.s.</t>
  </si>
  <si>
    <t xml:space="preserve">Nemocnice České Budějovice, a.s. </t>
  </si>
  <si>
    <t>Údržba smíšených výsadeb v Nemocnici České Budějovice, a.s.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</si>
</sst>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sz val="10"/>
      <color rgb="FFFF0000"/>
      <name val="Arial CE"/>
    </font>
    <font>
      <sz val="10"/>
      <name val="Arial CE"/>
      <family val="2"/>
    </font>
    <font>
      <b/>
      <sz val="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color rgb="FF960000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" fontId="15" fillId="0" borderId="14" xfId="0" applyNumberFormat="1" applyFont="1" applyFill="1" applyBorder="1" applyAlignment="1">
      <alignment vertical="center"/>
    </xf>
    <xf numFmtId="4" fontId="15" fillId="0" borderId="0" xfId="0" applyNumberFormat="1" applyFont="1" applyFill="1" applyAlignment="1">
      <alignment vertical="center"/>
    </xf>
    <xf numFmtId="166" fontId="15" fillId="0" borderId="0" xfId="0" applyNumberFormat="1" applyFont="1" applyFill="1" applyAlignment="1">
      <alignment vertical="center"/>
    </xf>
    <xf numFmtId="4" fontId="15" fillId="0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1" fillId="0" borderId="0" xfId="1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4" fontId="24" fillId="0" borderId="14" xfId="0" applyNumberFormat="1" applyFont="1" applyFill="1" applyBorder="1" applyAlignment="1">
      <alignment vertical="center"/>
    </xf>
    <xf numFmtId="4" fontId="24" fillId="0" borderId="0" xfId="0" applyNumberFormat="1" applyFont="1" applyFill="1" applyAlignment="1">
      <alignment vertical="center"/>
    </xf>
    <xf numFmtId="166" fontId="24" fillId="0" borderId="0" xfId="0" applyNumberFormat="1" applyFont="1" applyFill="1" applyAlignment="1">
      <alignment vertical="center"/>
    </xf>
    <xf numFmtId="4" fontId="24" fillId="0" borderId="15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4" fontId="24" fillId="0" borderId="19" xfId="0" applyNumberFormat="1" applyFont="1" applyFill="1" applyBorder="1" applyAlignment="1">
      <alignment vertical="center"/>
    </xf>
    <xf numFmtId="4" fontId="24" fillId="0" borderId="20" xfId="0" applyNumberFormat="1" applyFont="1" applyFill="1" applyBorder="1" applyAlignment="1">
      <alignment vertical="center"/>
    </xf>
    <xf numFmtId="166" fontId="24" fillId="0" borderId="20" xfId="0" applyNumberFormat="1" applyFont="1" applyFill="1" applyBorder="1" applyAlignment="1">
      <alignment vertical="center"/>
    </xf>
    <xf numFmtId="4" fontId="24" fillId="0" borderId="2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4" fontId="30" fillId="5" borderId="0" xfId="0" applyNumberFormat="1" applyFont="1" applyFill="1" applyAlignment="1">
      <alignment horizontal="left" vertical="center"/>
    </xf>
    <xf numFmtId="0" fontId="31" fillId="0" borderId="0" xfId="0" applyFont="1"/>
    <xf numFmtId="0" fontId="0" fillId="6" borderId="0" xfId="0" applyFill="1" applyAlignment="1">
      <alignment vertical="center"/>
    </xf>
    <xf numFmtId="0" fontId="34" fillId="7" borderId="0" xfId="0" applyFont="1" applyFill="1" applyAlignment="1">
      <alignment vertical="center"/>
    </xf>
    <xf numFmtId="0" fontId="35" fillId="7" borderId="6" xfId="0" applyFont="1" applyFill="1" applyBorder="1" applyAlignment="1">
      <alignment horizontal="left" vertical="center"/>
    </xf>
    <xf numFmtId="0" fontId="35" fillId="7" borderId="7" xfId="0" applyFont="1" applyFill="1" applyBorder="1" applyAlignment="1">
      <alignment vertical="center"/>
    </xf>
    <xf numFmtId="0" fontId="35" fillId="7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left" vertical="center"/>
    </xf>
    <xf numFmtId="0" fontId="20" fillId="6" borderId="5" xfId="0" applyFont="1" applyFill="1" applyBorder="1" applyAlignment="1">
      <alignment vertical="center"/>
    </xf>
    <xf numFmtId="0" fontId="33" fillId="8" borderId="0" xfId="0" applyFont="1" applyFill="1" applyAlignment="1">
      <alignment horizontal="left" vertical="center"/>
    </xf>
    <xf numFmtId="0" fontId="33" fillId="8" borderId="0" xfId="0" applyFont="1" applyFill="1" applyAlignment="1">
      <alignment vertical="center"/>
    </xf>
    <xf numFmtId="4" fontId="36" fillId="8" borderId="0" xfId="0" applyNumberFormat="1" applyFont="1" applyFill="1" applyAlignment="1">
      <alignment vertical="center"/>
    </xf>
    <xf numFmtId="0" fontId="37" fillId="7" borderId="6" xfId="0" applyFont="1" applyFill="1" applyBorder="1" applyAlignment="1">
      <alignment horizontal="left" vertical="center"/>
    </xf>
    <xf numFmtId="0" fontId="37" fillId="7" borderId="7" xfId="0" applyFont="1" applyFill="1" applyBorder="1" applyAlignment="1">
      <alignment vertical="center"/>
    </xf>
    <xf numFmtId="0" fontId="37" fillId="7" borderId="7" xfId="0" applyFont="1" applyFill="1" applyBorder="1" applyAlignment="1">
      <alignment horizontal="right" vertical="center"/>
    </xf>
    <xf numFmtId="0" fontId="37" fillId="7" borderId="7" xfId="0" applyFont="1" applyFill="1" applyBorder="1" applyAlignment="1">
      <alignment horizontal="center" vertical="center"/>
    </xf>
    <xf numFmtId="4" fontId="37" fillId="7" borderId="7" xfId="0" applyNumberFormat="1" applyFont="1" applyFill="1" applyBorder="1" applyAlignment="1">
      <alignment vertical="center"/>
    </xf>
    <xf numFmtId="0" fontId="37" fillId="7" borderId="8" xfId="0" applyFont="1" applyFill="1" applyBorder="1" applyAlignment="1">
      <alignment vertical="center"/>
    </xf>
    <xf numFmtId="0" fontId="0" fillId="7" borderId="0" xfId="0" applyFill="1" applyAlignment="1">
      <alignment vertical="center"/>
    </xf>
    <xf numFmtId="0" fontId="12" fillId="6" borderId="0" xfId="0" applyFont="1" applyFill="1" applyAlignment="1">
      <alignment horizontal="left" vertical="center"/>
    </xf>
    <xf numFmtId="4" fontId="19" fillId="6" borderId="0" xfId="0" applyNumberFormat="1" applyFont="1" applyFill="1" applyAlignment="1">
      <alignment vertical="center"/>
    </xf>
    <xf numFmtId="0" fontId="38" fillId="6" borderId="0" xfId="0" applyFont="1" applyFill="1" applyAlignment="1">
      <alignment horizontal="left" vertical="center"/>
    </xf>
    <xf numFmtId="0" fontId="32" fillId="6" borderId="0" xfId="0" applyFont="1" applyFill="1" applyAlignment="1">
      <alignment vertical="center"/>
    </xf>
    <xf numFmtId="4" fontId="36" fillId="6" borderId="0" xfId="0" applyNumberFormat="1" applyFont="1" applyFill="1" applyAlignment="1">
      <alignment vertical="center"/>
    </xf>
    <xf numFmtId="0" fontId="4" fillId="7" borderId="6" xfId="0" applyFont="1" applyFill="1" applyBorder="1" applyAlignment="1">
      <alignment horizontal="left" vertical="center"/>
    </xf>
    <xf numFmtId="0" fontId="0" fillId="7" borderId="7" xfId="0" applyFill="1" applyBorder="1" applyAlignment="1">
      <alignment vertical="center"/>
    </xf>
    <xf numFmtId="0" fontId="4" fillId="7" borderId="7" xfId="0" applyFont="1" applyFill="1" applyBorder="1" applyAlignment="1">
      <alignment horizontal="right" vertical="center"/>
    </xf>
    <xf numFmtId="0" fontId="4" fillId="7" borderId="7" xfId="0" applyFont="1" applyFill="1" applyBorder="1" applyAlignment="1">
      <alignment horizontal="center" vertical="center"/>
    </xf>
    <xf numFmtId="4" fontId="4" fillId="7" borderId="7" xfId="0" applyNumberFormat="1" applyFont="1" applyFill="1" applyBorder="1" applyAlignment="1">
      <alignment vertical="center"/>
    </xf>
    <xf numFmtId="0" fontId="35" fillId="7" borderId="0" xfId="0" applyFont="1" applyFill="1" applyAlignment="1">
      <alignment vertical="center"/>
    </xf>
    <xf numFmtId="0" fontId="35" fillId="7" borderId="7" xfId="0" applyFont="1" applyFill="1" applyBorder="1" applyAlignment="1">
      <alignment horizontal="right" vertical="center"/>
    </xf>
    <xf numFmtId="4" fontId="35" fillId="7" borderId="7" xfId="0" applyNumberFormat="1" applyFont="1" applyFill="1" applyBorder="1" applyAlignment="1">
      <alignment vertical="center"/>
    </xf>
    <xf numFmtId="0" fontId="20" fillId="6" borderId="0" xfId="0" applyFont="1" applyFill="1" applyAlignment="1">
      <alignment vertical="center"/>
    </xf>
    <xf numFmtId="0" fontId="4" fillId="6" borderId="0" xfId="0" applyFont="1" applyFill="1" applyAlignment="1">
      <alignment horizontal="left" vertical="center"/>
    </xf>
    <xf numFmtId="0" fontId="33" fillId="6" borderId="0" xfId="0" applyFont="1" applyFill="1" applyAlignment="1">
      <alignment vertical="center"/>
    </xf>
    <xf numFmtId="0" fontId="33" fillId="6" borderId="0" xfId="0" applyFont="1" applyFill="1" applyAlignment="1">
      <alignment horizontal="left" vertical="center"/>
    </xf>
    <xf numFmtId="0" fontId="35" fillId="7" borderId="3" xfId="0" applyFont="1" applyFill="1" applyBorder="1" applyAlignment="1">
      <alignment vertical="center"/>
    </xf>
    <xf numFmtId="0" fontId="20" fillId="6" borderId="12" xfId="0" applyFont="1" applyFill="1" applyBorder="1" applyAlignment="1">
      <alignment vertical="center"/>
    </xf>
    <xf numFmtId="4" fontId="23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9" fillId="0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7" xfId="0" applyFont="1" applyFill="1" applyBorder="1" applyAlignment="1">
      <alignment horizontal="right" vertical="center"/>
    </xf>
    <xf numFmtId="0" fontId="17" fillId="4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35" fillId="7" borderId="7" xfId="0" applyNumberFormat="1" applyFont="1" applyFill="1" applyBorder="1" applyAlignment="1">
      <alignment vertical="center"/>
    </xf>
    <xf numFmtId="0" fontId="35" fillId="7" borderId="7" xfId="0" applyFont="1" applyFill="1" applyBorder="1" applyAlignment="1">
      <alignment vertical="center"/>
    </xf>
    <xf numFmtId="0" fontId="35" fillId="7" borderId="8" xfId="0" applyFont="1" applyFill="1" applyBorder="1" applyAlignment="1">
      <alignment vertical="center"/>
    </xf>
    <xf numFmtId="0" fontId="35" fillId="7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4" fillId="6" borderId="5" xfId="0" applyNumberFormat="1" applyFont="1" applyFill="1" applyBorder="1" applyAlignment="1">
      <alignment vertical="center"/>
    </xf>
    <xf numFmtId="0" fontId="20" fillId="6" borderId="5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1" fillId="0" borderId="0" xfId="0" applyFont="1" applyAlignment="1"/>
    <xf numFmtId="0" fontId="0" fillId="0" borderId="0" xfId="0" applyAlignment="1"/>
    <xf numFmtId="0" fontId="22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19" fillId="0" borderId="0" xfId="0" applyNumberFormat="1" applyFont="1" applyFill="1" applyAlignment="1">
      <alignment horizontal="righ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12"/>
  <sheetViews>
    <sheetView showGridLines="0" tabSelected="1" workbookViewId="0">
      <selection activeCell="AB11" sqref="AB1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23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hidden="1" customWidth="1"/>
    <col min="58" max="66" width="9.33203125" customWidth="1"/>
    <col min="71" max="91" width="9.33203125" hidden="1"/>
  </cols>
  <sheetData>
    <row r="1" spans="1:74">
      <c r="A1" s="10" t="s">
        <v>0</v>
      </c>
      <c r="AZ1" s="10" t="s">
        <v>1</v>
      </c>
      <c r="BA1" s="10" t="s">
        <v>2</v>
      </c>
      <c r="BB1" s="10" t="s">
        <v>1</v>
      </c>
      <c r="BT1" s="10" t="s">
        <v>3</v>
      </c>
      <c r="BU1" s="10" t="s">
        <v>3</v>
      </c>
      <c r="BV1" s="10" t="s">
        <v>4</v>
      </c>
    </row>
    <row r="2" spans="1:74" ht="36.950000000000003" customHeight="1">
      <c r="AR2" s="186" t="s">
        <v>5</v>
      </c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S2" s="11" t="s">
        <v>6</v>
      </c>
      <c r="BT2" s="11" t="s">
        <v>7</v>
      </c>
    </row>
    <row r="3" spans="1:74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S3" s="11" t="s">
        <v>6</v>
      </c>
      <c r="BT3" s="11" t="s">
        <v>8</v>
      </c>
    </row>
    <row r="4" spans="1:74" ht="24.95" customHeight="1">
      <c r="B4" s="14"/>
      <c r="D4" s="15" t="s">
        <v>9</v>
      </c>
      <c r="AR4" s="14"/>
      <c r="AS4" s="16" t="s">
        <v>10</v>
      </c>
      <c r="BS4" s="11" t="s">
        <v>11</v>
      </c>
    </row>
    <row r="5" spans="1:74" ht="12" customHeight="1">
      <c r="B5" s="14"/>
      <c r="D5" s="17" t="s">
        <v>12</v>
      </c>
      <c r="K5" s="200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R5" s="14"/>
      <c r="BS5" s="11" t="s">
        <v>6</v>
      </c>
    </row>
    <row r="6" spans="1:74" ht="36.950000000000003" customHeight="1">
      <c r="B6" s="14"/>
      <c r="D6" s="19" t="s">
        <v>389</v>
      </c>
      <c r="K6" s="201" t="s">
        <v>393</v>
      </c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R6" s="14"/>
      <c r="BS6" s="11" t="s">
        <v>6</v>
      </c>
    </row>
    <row r="7" spans="1:74" ht="12" customHeight="1">
      <c r="B7" s="14"/>
      <c r="D7" s="20" t="s">
        <v>14</v>
      </c>
      <c r="K7" s="18" t="s">
        <v>1</v>
      </c>
      <c r="AK7" s="20" t="s">
        <v>15</v>
      </c>
      <c r="AN7" s="18" t="s">
        <v>1</v>
      </c>
      <c r="AR7" s="14"/>
      <c r="BS7" s="11" t="s">
        <v>6</v>
      </c>
    </row>
    <row r="8" spans="1:74" ht="12" customHeight="1">
      <c r="B8" s="14"/>
      <c r="D8" s="20" t="s">
        <v>16</v>
      </c>
      <c r="I8" s="206" t="s">
        <v>392</v>
      </c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7"/>
      <c r="Y8" s="207"/>
      <c r="Z8" s="207"/>
      <c r="AA8" s="207"/>
      <c r="AK8" s="20" t="s">
        <v>18</v>
      </c>
      <c r="AN8" s="141" t="s">
        <v>388</v>
      </c>
      <c r="AR8" s="14"/>
      <c r="BS8" s="11" t="s">
        <v>6</v>
      </c>
    </row>
    <row r="9" spans="1:74" ht="14.45" customHeight="1">
      <c r="B9" s="14"/>
      <c r="H9" s="109"/>
      <c r="I9" s="142" t="s">
        <v>390</v>
      </c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AR9" s="14"/>
      <c r="BS9" s="11" t="s">
        <v>6</v>
      </c>
    </row>
    <row r="10" spans="1:74" ht="12" customHeight="1">
      <c r="B10" s="14"/>
      <c r="D10" s="20" t="s">
        <v>19</v>
      </c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AK10" s="20" t="s">
        <v>20</v>
      </c>
      <c r="AN10" s="18" t="s">
        <v>21</v>
      </c>
      <c r="AR10" s="14"/>
      <c r="BS10" s="11" t="s">
        <v>6</v>
      </c>
    </row>
    <row r="11" spans="1:74" ht="18.399999999999999" customHeight="1">
      <c r="B11" s="14"/>
      <c r="E11" s="18" t="s">
        <v>391</v>
      </c>
      <c r="AK11" s="20" t="s">
        <v>22</v>
      </c>
      <c r="AN11" s="18" t="s">
        <v>23</v>
      </c>
      <c r="AR11" s="14"/>
      <c r="BS11" s="11" t="s">
        <v>6</v>
      </c>
    </row>
    <row r="12" spans="1:74" ht="6.95" customHeight="1">
      <c r="B12" s="14"/>
      <c r="AR12" s="14"/>
      <c r="BS12" s="11" t="s">
        <v>6</v>
      </c>
    </row>
    <row r="13" spans="1:74" ht="12" customHeight="1">
      <c r="B13" s="14"/>
      <c r="D13" s="20" t="s">
        <v>24</v>
      </c>
      <c r="AK13" s="20" t="s">
        <v>20</v>
      </c>
      <c r="AN13" s="18" t="s">
        <v>1</v>
      </c>
      <c r="AR13" s="14"/>
      <c r="BS13" s="11" t="s">
        <v>6</v>
      </c>
    </row>
    <row r="14" spans="1:74" ht="12.75">
      <c r="B14" s="14"/>
      <c r="E14" s="18" t="s">
        <v>17</v>
      </c>
      <c r="AK14" s="20" t="s">
        <v>22</v>
      </c>
      <c r="AN14" s="18" t="s">
        <v>1</v>
      </c>
      <c r="AR14" s="14"/>
      <c r="BS14" s="11" t="s">
        <v>6</v>
      </c>
    </row>
    <row r="15" spans="1:74" ht="6.95" customHeight="1">
      <c r="B15" s="14"/>
      <c r="AR15" s="14"/>
      <c r="BS15" s="11" t="s">
        <v>3</v>
      </c>
    </row>
    <row r="16" spans="1:74" ht="12" customHeight="1">
      <c r="B16" s="14"/>
      <c r="D16" s="20"/>
      <c r="AK16" s="20"/>
      <c r="AN16" s="18" t="s">
        <v>1</v>
      </c>
      <c r="AR16" s="14"/>
      <c r="BS16" s="11" t="s">
        <v>3</v>
      </c>
    </row>
    <row r="17" spans="2:71" ht="18.399999999999999" customHeight="1">
      <c r="B17" s="14"/>
      <c r="E17" s="18" t="s">
        <v>17</v>
      </c>
      <c r="AK17" s="20"/>
      <c r="AN17" s="18" t="s">
        <v>1</v>
      </c>
      <c r="AR17" s="14"/>
      <c r="BS17" s="11" t="s">
        <v>25</v>
      </c>
    </row>
    <row r="18" spans="2:71" ht="6.95" customHeight="1">
      <c r="B18" s="14"/>
      <c r="AR18" s="14"/>
      <c r="BS18" s="11" t="s">
        <v>6</v>
      </c>
    </row>
    <row r="19" spans="2:71" ht="12" customHeight="1">
      <c r="B19" s="14"/>
      <c r="D19" s="20"/>
      <c r="AK19" s="20"/>
      <c r="AN19" s="18" t="s">
        <v>1</v>
      </c>
      <c r="AR19" s="14"/>
      <c r="BS19" s="11" t="s">
        <v>6</v>
      </c>
    </row>
    <row r="20" spans="2:71" ht="18.399999999999999" customHeight="1">
      <c r="B20" s="14"/>
      <c r="E20" s="18" t="s">
        <v>17</v>
      </c>
      <c r="AK20" s="20"/>
      <c r="AN20" s="18" t="s">
        <v>1</v>
      </c>
      <c r="AR20" s="14"/>
      <c r="BS20" s="11" t="s">
        <v>25</v>
      </c>
    </row>
    <row r="21" spans="2:71" ht="6.95" customHeight="1">
      <c r="B21" s="14"/>
      <c r="AR21" s="14"/>
    </row>
    <row r="22" spans="2:71" ht="12" customHeight="1">
      <c r="B22" s="14"/>
      <c r="D22" s="20" t="s">
        <v>26</v>
      </c>
      <c r="AR22" s="14"/>
    </row>
    <row r="23" spans="2:71" ht="16.5" customHeight="1">
      <c r="B23" s="14"/>
      <c r="E23" s="202" t="s">
        <v>1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14"/>
    </row>
    <row r="24" spans="2:71" ht="6.95" customHeight="1">
      <c r="B24" s="14"/>
      <c r="AR24" s="14"/>
    </row>
    <row r="25" spans="2:71" ht="6.95" customHeight="1">
      <c r="B25" s="14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14"/>
    </row>
    <row r="26" spans="2:71" s="1" customFormat="1" ht="25.9" customHeight="1">
      <c r="B26" s="23"/>
      <c r="C26" s="143"/>
      <c r="D26" s="148" t="s">
        <v>27</v>
      </c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203">
        <f>ROUND(AG94,2)</f>
        <v>0</v>
      </c>
      <c r="AL26" s="204"/>
      <c r="AM26" s="204"/>
      <c r="AN26" s="204"/>
      <c r="AO26" s="204"/>
      <c r="AR26" s="23"/>
    </row>
    <row r="27" spans="2:71" s="1" customFormat="1" ht="6.95" customHeight="1">
      <c r="B27" s="23"/>
      <c r="AR27" s="23"/>
    </row>
    <row r="28" spans="2:71" s="1" customFormat="1" ht="12.75">
      <c r="B28" s="23"/>
      <c r="L28" s="205" t="s">
        <v>28</v>
      </c>
      <c r="M28" s="205"/>
      <c r="N28" s="205"/>
      <c r="O28" s="205"/>
      <c r="P28" s="205"/>
      <c r="W28" s="205" t="s">
        <v>29</v>
      </c>
      <c r="X28" s="205"/>
      <c r="Y28" s="205"/>
      <c r="Z28" s="205"/>
      <c r="AA28" s="205"/>
      <c r="AB28" s="205"/>
      <c r="AC28" s="205"/>
      <c r="AD28" s="205"/>
      <c r="AE28" s="205"/>
      <c r="AK28" s="205" t="s">
        <v>30</v>
      </c>
      <c r="AL28" s="205"/>
      <c r="AM28" s="205"/>
      <c r="AN28" s="205"/>
      <c r="AO28" s="205"/>
      <c r="AR28" s="23"/>
    </row>
    <row r="29" spans="2:71" s="2" customFormat="1" ht="14.45" customHeight="1">
      <c r="B29" s="26"/>
      <c r="D29" s="20" t="s">
        <v>31</v>
      </c>
      <c r="F29" s="20" t="s">
        <v>32</v>
      </c>
      <c r="L29" s="193">
        <v>0.21</v>
      </c>
      <c r="M29" s="194"/>
      <c r="N29" s="194"/>
      <c r="O29" s="194"/>
      <c r="P29" s="194"/>
      <c r="W29" s="195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K29" s="195">
        <f>ROUND(AV94, 2)</f>
        <v>0</v>
      </c>
      <c r="AL29" s="194"/>
      <c r="AM29" s="194"/>
      <c r="AN29" s="194"/>
      <c r="AO29" s="194"/>
      <c r="AR29" s="26"/>
    </row>
    <row r="30" spans="2:71" s="2" customFormat="1" ht="14.45" customHeight="1">
      <c r="B30" s="26"/>
      <c r="F30" s="20" t="s">
        <v>33</v>
      </c>
      <c r="L30" s="193">
        <v>0.12</v>
      </c>
      <c r="M30" s="194"/>
      <c r="N30" s="194"/>
      <c r="O30" s="194"/>
      <c r="P30" s="194"/>
      <c r="W30" s="195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5">
        <f>ROUND(AW94, 2)</f>
        <v>0</v>
      </c>
      <c r="AL30" s="194"/>
      <c r="AM30" s="194"/>
      <c r="AN30" s="194"/>
      <c r="AO30" s="194"/>
      <c r="AR30" s="26"/>
    </row>
    <row r="31" spans="2:71" s="2" customFormat="1" ht="14.45" hidden="1" customHeight="1">
      <c r="B31" s="26"/>
      <c r="F31" s="20" t="s">
        <v>34</v>
      </c>
      <c r="L31" s="193">
        <v>0.21</v>
      </c>
      <c r="M31" s="194"/>
      <c r="N31" s="194"/>
      <c r="O31" s="194"/>
      <c r="P31" s="194"/>
      <c r="W31" s="195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5">
        <v>0</v>
      </c>
      <c r="AL31" s="194"/>
      <c r="AM31" s="194"/>
      <c r="AN31" s="194"/>
      <c r="AO31" s="194"/>
      <c r="AR31" s="26"/>
    </row>
    <row r="32" spans="2:71" s="2" customFormat="1" ht="14.45" hidden="1" customHeight="1">
      <c r="B32" s="26"/>
      <c r="F32" s="20" t="s">
        <v>35</v>
      </c>
      <c r="L32" s="193">
        <v>0.12</v>
      </c>
      <c r="M32" s="194"/>
      <c r="N32" s="194"/>
      <c r="O32" s="194"/>
      <c r="P32" s="194"/>
      <c r="W32" s="195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5">
        <v>0</v>
      </c>
      <c r="AL32" s="194"/>
      <c r="AM32" s="194"/>
      <c r="AN32" s="194"/>
      <c r="AO32" s="194"/>
      <c r="AR32" s="26"/>
    </row>
    <row r="33" spans="2:44" s="2" customFormat="1" ht="14.45" hidden="1" customHeight="1">
      <c r="B33" s="26"/>
      <c r="F33" s="20" t="s">
        <v>36</v>
      </c>
      <c r="L33" s="193">
        <v>0</v>
      </c>
      <c r="M33" s="194"/>
      <c r="N33" s="194"/>
      <c r="O33" s="194"/>
      <c r="P33" s="194"/>
      <c r="W33" s="195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K33" s="195">
        <v>0</v>
      </c>
      <c r="AL33" s="194"/>
      <c r="AM33" s="194"/>
      <c r="AN33" s="194"/>
      <c r="AO33" s="194"/>
      <c r="AR33" s="26"/>
    </row>
    <row r="34" spans="2:44" s="1" customFormat="1" ht="6.95" customHeight="1">
      <c r="B34" s="23"/>
      <c r="AR34" s="23"/>
    </row>
    <row r="35" spans="2:44" s="1" customFormat="1" ht="25.9" customHeight="1">
      <c r="B35" s="23"/>
      <c r="C35" s="144"/>
      <c r="D35" s="145" t="s">
        <v>37</v>
      </c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7" t="s">
        <v>38</v>
      </c>
      <c r="U35" s="146"/>
      <c r="V35" s="146"/>
      <c r="W35" s="146"/>
      <c r="X35" s="199" t="s">
        <v>39</v>
      </c>
      <c r="Y35" s="197"/>
      <c r="Z35" s="197"/>
      <c r="AA35" s="197"/>
      <c r="AB35" s="197"/>
      <c r="AC35" s="146"/>
      <c r="AD35" s="146"/>
      <c r="AE35" s="146"/>
      <c r="AF35" s="146"/>
      <c r="AG35" s="146"/>
      <c r="AH35" s="146"/>
      <c r="AI35" s="146"/>
      <c r="AJ35" s="146"/>
      <c r="AK35" s="196">
        <f>SUM(AK26:AK33)</f>
        <v>0</v>
      </c>
      <c r="AL35" s="197"/>
      <c r="AM35" s="197"/>
      <c r="AN35" s="197"/>
      <c r="AO35" s="198"/>
      <c r="AP35" s="144"/>
      <c r="AQ35" s="27"/>
      <c r="AR35" s="23"/>
    </row>
    <row r="36" spans="2:44" s="1" customFormat="1" ht="6.95" customHeight="1">
      <c r="B36" s="23"/>
      <c r="AR36" s="23"/>
    </row>
    <row r="37" spans="2:44" s="1" customFormat="1" ht="14.45" customHeight="1">
      <c r="B37" s="23"/>
      <c r="AR37" s="23"/>
    </row>
    <row r="38" spans="2:44" ht="14.45" customHeight="1">
      <c r="B38" s="14"/>
      <c r="AR38" s="14"/>
    </row>
    <row r="39" spans="2:44" ht="14.45" customHeight="1">
      <c r="B39" s="14"/>
      <c r="AR39" s="14"/>
    </row>
    <row r="40" spans="2:44" ht="14.45" customHeight="1">
      <c r="B40" s="14"/>
      <c r="AR40" s="14"/>
    </row>
    <row r="41" spans="2:44" ht="14.45" customHeight="1">
      <c r="B41" s="14"/>
      <c r="AR41" s="14"/>
    </row>
    <row r="42" spans="2:44" ht="14.45" customHeight="1">
      <c r="B42" s="14"/>
      <c r="AR42" s="14"/>
    </row>
    <row r="43" spans="2:44" ht="14.45" customHeight="1">
      <c r="B43" s="14"/>
      <c r="AR43" s="14"/>
    </row>
    <row r="44" spans="2:44" ht="14.45" customHeight="1">
      <c r="B44" s="14"/>
      <c r="AR44" s="14"/>
    </row>
    <row r="45" spans="2:44" ht="14.45" customHeight="1">
      <c r="B45" s="14"/>
      <c r="AR45" s="14"/>
    </row>
    <row r="46" spans="2:44" ht="14.45" customHeight="1">
      <c r="B46" s="14"/>
      <c r="AR46" s="14"/>
    </row>
    <row r="47" spans="2:44" ht="14.45" customHeight="1">
      <c r="B47" s="14"/>
      <c r="AR47" s="14"/>
    </row>
    <row r="48" spans="2:44" ht="14.45" customHeight="1">
      <c r="B48" s="14"/>
      <c r="AR48" s="14"/>
    </row>
    <row r="49" spans="2:44" s="1" customFormat="1" ht="14.45" customHeight="1">
      <c r="B49" s="23"/>
      <c r="D49" s="28" t="s">
        <v>40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8" t="s">
        <v>41</v>
      </c>
      <c r="AI49" s="29"/>
      <c r="AJ49" s="29"/>
      <c r="AK49" s="29"/>
      <c r="AL49" s="29"/>
      <c r="AM49" s="29"/>
      <c r="AN49" s="29"/>
      <c r="AO49" s="29"/>
      <c r="AR49" s="23"/>
    </row>
    <row r="50" spans="2:44">
      <c r="B50" s="14"/>
      <c r="AR50" s="14"/>
    </row>
    <row r="51" spans="2:44">
      <c r="B51" s="14"/>
      <c r="AR51" s="14"/>
    </row>
    <row r="52" spans="2:44">
      <c r="B52" s="14"/>
      <c r="AR52" s="14"/>
    </row>
    <row r="53" spans="2:44">
      <c r="B53" s="14"/>
      <c r="AR53" s="14"/>
    </row>
    <row r="54" spans="2:44">
      <c r="B54" s="14"/>
      <c r="AR54" s="14"/>
    </row>
    <row r="55" spans="2:44">
      <c r="B55" s="14"/>
      <c r="AR55" s="14"/>
    </row>
    <row r="56" spans="2:44">
      <c r="B56" s="14"/>
      <c r="AR56" s="14"/>
    </row>
    <row r="57" spans="2:44">
      <c r="B57" s="14"/>
      <c r="AR57" s="14"/>
    </row>
    <row r="58" spans="2:44">
      <c r="B58" s="14"/>
      <c r="AR58" s="14"/>
    </row>
    <row r="59" spans="2:44">
      <c r="B59" s="14"/>
      <c r="AR59" s="14"/>
    </row>
    <row r="60" spans="2:44" s="1" customFormat="1" ht="12.75">
      <c r="B60" s="23"/>
      <c r="D60" s="30" t="s">
        <v>42</v>
      </c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30" t="s">
        <v>43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30" t="s">
        <v>42</v>
      </c>
      <c r="AI60" s="24"/>
      <c r="AJ60" s="24"/>
      <c r="AK60" s="24"/>
      <c r="AL60" s="24"/>
      <c r="AM60" s="30" t="s">
        <v>43</v>
      </c>
      <c r="AN60" s="24"/>
      <c r="AO60" s="24"/>
      <c r="AR60" s="23"/>
    </row>
    <row r="61" spans="2:44">
      <c r="B61" s="14"/>
      <c r="AR61" s="14"/>
    </row>
    <row r="62" spans="2:44">
      <c r="B62" s="14"/>
      <c r="AR62" s="14"/>
    </row>
    <row r="63" spans="2:44">
      <c r="B63" s="14"/>
      <c r="AR63" s="14"/>
    </row>
    <row r="64" spans="2:44" s="1" customFormat="1" ht="12.75">
      <c r="B64" s="23"/>
      <c r="D64" s="28" t="s">
        <v>44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8" t="s">
        <v>45</v>
      </c>
      <c r="AI64" s="29"/>
      <c r="AJ64" s="29"/>
      <c r="AK64" s="29"/>
      <c r="AL64" s="29"/>
      <c r="AM64" s="29"/>
      <c r="AN64" s="29"/>
      <c r="AO64" s="29"/>
      <c r="AR64" s="23"/>
    </row>
    <row r="65" spans="2:44">
      <c r="B65" s="14"/>
      <c r="AR65" s="14"/>
    </row>
    <row r="66" spans="2:44">
      <c r="B66" s="14"/>
      <c r="AR66" s="14"/>
    </row>
    <row r="67" spans="2:44">
      <c r="B67" s="14"/>
      <c r="AR67" s="14"/>
    </row>
    <row r="68" spans="2:44">
      <c r="B68" s="14"/>
      <c r="AR68" s="14"/>
    </row>
    <row r="69" spans="2:44">
      <c r="B69" s="14"/>
      <c r="AR69" s="14"/>
    </row>
    <row r="70" spans="2:44">
      <c r="B70" s="14"/>
      <c r="AR70" s="14"/>
    </row>
    <row r="71" spans="2:44">
      <c r="B71" s="14"/>
      <c r="AR71" s="14"/>
    </row>
    <row r="72" spans="2:44">
      <c r="B72" s="14"/>
      <c r="AR72" s="14"/>
    </row>
    <row r="73" spans="2:44">
      <c r="B73" s="14"/>
      <c r="AR73" s="14"/>
    </row>
    <row r="74" spans="2:44">
      <c r="B74" s="14"/>
      <c r="AR74" s="14"/>
    </row>
    <row r="75" spans="2:44" s="1" customFormat="1" ht="12.75">
      <c r="B75" s="23"/>
      <c r="D75" s="30" t="s">
        <v>42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30" t="s">
        <v>43</v>
      </c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30" t="s">
        <v>42</v>
      </c>
      <c r="AI75" s="24"/>
      <c r="AJ75" s="24"/>
      <c r="AK75" s="24"/>
      <c r="AL75" s="24"/>
      <c r="AM75" s="30" t="s">
        <v>43</v>
      </c>
      <c r="AN75" s="24"/>
      <c r="AO75" s="24"/>
      <c r="AR75" s="23"/>
    </row>
    <row r="76" spans="2:44" s="1" customFormat="1">
      <c r="B76" s="23"/>
      <c r="AR76" s="23"/>
    </row>
    <row r="77" spans="2:44" s="1" customFormat="1" ht="6.9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23"/>
    </row>
    <row r="81" spans="1:90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23"/>
    </row>
    <row r="82" spans="1:90" s="1" customFormat="1" ht="24.95" customHeight="1">
      <c r="B82" s="23"/>
      <c r="C82" s="15" t="s">
        <v>46</v>
      </c>
      <c r="AR82" s="23"/>
    </row>
    <row r="83" spans="1:90" s="1" customFormat="1" ht="6.95" customHeight="1">
      <c r="B83" s="23"/>
      <c r="AR83" s="23"/>
    </row>
    <row r="84" spans="1:90" s="3" customFormat="1" ht="12" customHeight="1">
      <c r="B84" s="35"/>
      <c r="C84" s="20" t="s">
        <v>12</v>
      </c>
      <c r="AR84" s="35"/>
    </row>
    <row r="85" spans="1:90" s="4" customFormat="1" ht="36.950000000000003" customHeight="1">
      <c r="B85" s="36"/>
      <c r="C85" s="37" t="s">
        <v>13</v>
      </c>
      <c r="L85" s="209" t="str">
        <f>K6</f>
        <v>Údržba smíšených výsadeb v Nemocnici České Budějovice, a.s. na rok 2026</v>
      </c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R85" s="36"/>
    </row>
    <row r="86" spans="1:90" s="1" customFormat="1" ht="6.95" customHeight="1">
      <c r="B86" s="23"/>
      <c r="AR86" s="23"/>
    </row>
    <row r="87" spans="1:90" s="1" customFormat="1" ht="12" customHeight="1">
      <c r="B87" s="23"/>
      <c r="C87" s="20" t="s">
        <v>16</v>
      </c>
      <c r="L87" s="38" t="str">
        <f>IF(J8="","",J8)</f>
        <v/>
      </c>
      <c r="AI87" s="20" t="s">
        <v>18</v>
      </c>
      <c r="AM87" s="190"/>
      <c r="AN87" s="190"/>
      <c r="AR87" s="23"/>
    </row>
    <row r="88" spans="1:90" s="1" customFormat="1" ht="6.95" customHeight="1">
      <c r="B88" s="23"/>
      <c r="AR88" s="23"/>
    </row>
    <row r="89" spans="1:90" s="1" customFormat="1" ht="15.2" customHeight="1">
      <c r="B89" s="23"/>
      <c r="C89" s="20" t="s">
        <v>19</v>
      </c>
      <c r="L89" s="3" t="str">
        <f>IF(E11= "","",E11)</f>
        <v>Nemocnice České Budějovice, a.s.</v>
      </c>
      <c r="AI89" s="20"/>
      <c r="AM89" s="191" t="str">
        <f>IF(E17="","",E17)</f>
        <v xml:space="preserve"> </v>
      </c>
      <c r="AN89" s="192"/>
      <c r="AO89" s="192"/>
      <c r="AP89" s="192"/>
      <c r="AR89" s="23"/>
      <c r="AS89" s="181" t="s">
        <v>47</v>
      </c>
      <c r="AT89" s="182"/>
      <c r="AU89" s="40"/>
      <c r="AV89" s="40"/>
      <c r="AW89" s="40"/>
      <c r="AX89" s="40"/>
      <c r="AY89" s="40"/>
      <c r="AZ89" s="40"/>
      <c r="BA89" s="40"/>
      <c r="BB89" s="40"/>
      <c r="BC89" s="40"/>
      <c r="BD89" s="41"/>
    </row>
    <row r="90" spans="1:90" s="1" customFormat="1" ht="15.2" customHeight="1">
      <c r="B90" s="23"/>
      <c r="C90" s="20" t="s">
        <v>24</v>
      </c>
      <c r="L90" s="3"/>
      <c r="AI90" s="20"/>
      <c r="AM90" s="191" t="str">
        <f>IF(E20="","",E20)</f>
        <v xml:space="preserve"> </v>
      </c>
      <c r="AN90" s="192"/>
      <c r="AO90" s="192"/>
      <c r="AP90" s="192"/>
      <c r="AR90" s="23"/>
      <c r="AS90" s="183"/>
      <c r="AT90" s="184"/>
      <c r="BD90" s="43"/>
    </row>
    <row r="91" spans="1:90" s="1" customFormat="1" ht="10.9" customHeight="1">
      <c r="B91" s="23"/>
      <c r="AR91" s="23"/>
      <c r="AS91" s="183"/>
      <c r="AT91" s="184"/>
      <c r="BD91" s="43"/>
    </row>
    <row r="92" spans="1:90" s="1" customFormat="1" ht="29.25" customHeight="1">
      <c r="B92" s="23"/>
      <c r="C92" s="214" t="s">
        <v>48</v>
      </c>
      <c r="D92" s="189"/>
      <c r="E92" s="189"/>
      <c r="F92" s="189"/>
      <c r="G92" s="189"/>
      <c r="H92" s="44"/>
      <c r="I92" s="212" t="s">
        <v>49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8" t="s">
        <v>50</v>
      </c>
      <c r="AH92" s="189"/>
      <c r="AI92" s="189"/>
      <c r="AJ92" s="189"/>
      <c r="AK92" s="189"/>
      <c r="AL92" s="189"/>
      <c r="AM92" s="189"/>
      <c r="AN92" s="212" t="s">
        <v>51</v>
      </c>
      <c r="AO92" s="189"/>
      <c r="AP92" s="213"/>
      <c r="AQ92" s="45" t="s">
        <v>52</v>
      </c>
      <c r="AR92" s="23"/>
      <c r="AS92" s="46" t="s">
        <v>53</v>
      </c>
      <c r="AT92" s="47" t="s">
        <v>54</v>
      </c>
      <c r="AU92" s="47" t="s">
        <v>55</v>
      </c>
      <c r="AV92" s="47" t="s">
        <v>56</v>
      </c>
      <c r="AW92" s="47" t="s">
        <v>57</v>
      </c>
      <c r="AX92" s="47" t="s">
        <v>58</v>
      </c>
      <c r="AY92" s="47" t="s">
        <v>59</v>
      </c>
      <c r="AZ92" s="47" t="s">
        <v>60</v>
      </c>
      <c r="BA92" s="47" t="s">
        <v>61</v>
      </c>
      <c r="BB92" s="47" t="s">
        <v>62</v>
      </c>
      <c r="BC92" s="47" t="s">
        <v>63</v>
      </c>
      <c r="BD92" s="48" t="s">
        <v>64</v>
      </c>
    </row>
    <row r="93" spans="1:90" s="1" customFormat="1" ht="10.9" customHeight="1">
      <c r="B93" s="23"/>
      <c r="AR93" s="23"/>
      <c r="AS93" s="49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1"/>
    </row>
    <row r="94" spans="1:90" s="111" customFormat="1" ht="32.450000000000003" customHeight="1">
      <c r="B94" s="112"/>
      <c r="C94" s="113" t="s">
        <v>65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211">
        <f>ROUND(SUM(AG95:AG110),2)</f>
        <v>0</v>
      </c>
      <c r="AH94" s="211"/>
      <c r="AI94" s="211"/>
      <c r="AJ94" s="211"/>
      <c r="AK94" s="211"/>
      <c r="AL94" s="211"/>
      <c r="AM94" s="211"/>
      <c r="AN94" s="185">
        <f t="shared" ref="AN94:AN101" si="0">SUM(AG94,AT94)</f>
        <v>0</v>
      </c>
      <c r="AO94" s="185"/>
      <c r="AP94" s="185"/>
      <c r="AQ94" s="115" t="s">
        <v>1</v>
      </c>
      <c r="AR94" s="112"/>
      <c r="AS94" s="116">
        <f>ROUND(SUM(AS102:AS111),2)</f>
        <v>0</v>
      </c>
      <c r="AT94" s="117">
        <f t="shared" ref="AT94:AT109" si="1">ROUND(SUM(AV94:AW94),2)</f>
        <v>0</v>
      </c>
      <c r="AU94" s="118">
        <f>ROUND(SUM(AU102:AU111),5)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ROUND(SUM(AZ95:AZ110),2)</f>
        <v>0</v>
      </c>
      <c r="BA94" s="117">
        <f>ROUND(SUM(BA102:BA111),2)</f>
        <v>0</v>
      </c>
      <c r="BB94" s="117">
        <f>ROUND(SUM(BB102:BB111),2)</f>
        <v>0</v>
      </c>
      <c r="BC94" s="117">
        <f>ROUND(SUM(BC102:BC111),2)</f>
        <v>0</v>
      </c>
      <c r="BD94" s="119">
        <f>ROUND(SUM(BD102:BD111),2)</f>
        <v>0</v>
      </c>
      <c r="BS94" s="120" t="s">
        <v>66</v>
      </c>
      <c r="BT94" s="120" t="s">
        <v>67</v>
      </c>
      <c r="BU94" s="121" t="s">
        <v>68</v>
      </c>
      <c r="BV94" s="120" t="s">
        <v>69</v>
      </c>
      <c r="BW94" s="120" t="s">
        <v>4</v>
      </c>
      <c r="BX94" s="120" t="s">
        <v>70</v>
      </c>
      <c r="CL94" s="120" t="s">
        <v>1</v>
      </c>
    </row>
    <row r="95" spans="1:90" s="111" customFormat="1" ht="32.450000000000003" customHeight="1">
      <c r="A95" s="122"/>
      <c r="B95" s="112"/>
      <c r="C95" s="113"/>
      <c r="D95" s="208">
        <v>1</v>
      </c>
      <c r="E95" s="208"/>
      <c r="F95" s="208"/>
      <c r="G95" s="208"/>
      <c r="H95" s="208"/>
      <c r="I95" s="123"/>
      <c r="J95" s="208" t="s">
        <v>104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179">
        <f>'1 - Záhony - před pavilo...'!J30</f>
        <v>0</v>
      </c>
      <c r="AH95" s="180"/>
      <c r="AI95" s="180"/>
      <c r="AJ95" s="180"/>
      <c r="AK95" s="180"/>
      <c r="AL95" s="180"/>
      <c r="AM95" s="180"/>
      <c r="AN95" s="179">
        <f t="shared" si="0"/>
        <v>0</v>
      </c>
      <c r="AO95" s="180"/>
      <c r="AP95" s="180"/>
      <c r="AQ95" s="115"/>
      <c r="AR95" s="112"/>
      <c r="AS95" s="124">
        <v>0</v>
      </c>
      <c r="AT95" s="125">
        <f t="shared" ref="AT95:AT101" si="2">ROUND(SUM(AV95:AW95),2)</f>
        <v>0</v>
      </c>
      <c r="AU95" s="126">
        <f>'1 - Záhony - před pavilo...'!P119</f>
        <v>0</v>
      </c>
      <c r="AV95" s="125">
        <f>'1 - Záhony - před pavilo...'!J33</f>
        <v>0</v>
      </c>
      <c r="AW95" s="125">
        <f>'1 - Záhony - před pavilo...'!J34</f>
        <v>0</v>
      </c>
      <c r="AX95" s="125">
        <f>'1 - Záhony - před pavilo...'!J35</f>
        <v>0</v>
      </c>
      <c r="AY95" s="125">
        <f>'1 - Záhony - před pavilo...'!J36</f>
        <v>0</v>
      </c>
      <c r="AZ95" s="125">
        <f>'1 - Záhony - před pavilo...'!F33</f>
        <v>0</v>
      </c>
      <c r="BA95" s="125">
        <f>'1 - Záhony - před pavilo...'!F34</f>
        <v>0</v>
      </c>
      <c r="BB95" s="125">
        <f>'1 - Záhony - před pavilo...'!F35</f>
        <v>0</v>
      </c>
      <c r="BC95" s="125">
        <f>'1 - Záhony - před pavilo...'!F36</f>
        <v>0</v>
      </c>
      <c r="BD95" s="127">
        <f>'1 - Záhony - před pavilo...'!F37</f>
        <v>0</v>
      </c>
      <c r="BS95" s="120"/>
      <c r="BT95" s="120"/>
      <c r="BU95" s="121"/>
      <c r="BV95" s="120"/>
      <c r="BW95" s="120"/>
      <c r="BX95" s="120"/>
      <c r="CL95" s="120"/>
    </row>
    <row r="96" spans="1:90" s="111" customFormat="1" ht="32.450000000000003" customHeight="1">
      <c r="A96" s="122"/>
      <c r="B96" s="112"/>
      <c r="C96" s="113"/>
      <c r="D96" s="208" t="s">
        <v>383</v>
      </c>
      <c r="E96" s="208"/>
      <c r="F96" s="208"/>
      <c r="G96" s="208"/>
      <c r="H96" s="208"/>
      <c r="I96" s="123"/>
      <c r="J96" s="208" t="s">
        <v>102</v>
      </c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179">
        <f>'1a - Záhon - přední parko...'!J30</f>
        <v>0</v>
      </c>
      <c r="AH96" s="180"/>
      <c r="AI96" s="180"/>
      <c r="AJ96" s="180"/>
      <c r="AK96" s="180"/>
      <c r="AL96" s="180"/>
      <c r="AM96" s="180"/>
      <c r="AN96" s="179">
        <f t="shared" si="0"/>
        <v>0</v>
      </c>
      <c r="AO96" s="180"/>
      <c r="AP96" s="180"/>
      <c r="AQ96" s="115"/>
      <c r="AR96" s="112"/>
      <c r="AS96" s="124">
        <v>0</v>
      </c>
      <c r="AT96" s="125">
        <f t="shared" si="2"/>
        <v>0</v>
      </c>
      <c r="AU96" s="126">
        <f>'1a - Záhon - přední parko...'!P119</f>
        <v>0</v>
      </c>
      <c r="AV96" s="125">
        <f>'1a - Záhon - přední parko...'!J33</f>
        <v>0</v>
      </c>
      <c r="AW96" s="125">
        <f>'1a - Záhon - přední parko...'!J34</f>
        <v>0</v>
      </c>
      <c r="AX96" s="125">
        <f>'1a - Záhon - přední parko...'!J35</f>
        <v>0</v>
      </c>
      <c r="AY96" s="125">
        <f>'1a - Záhon - přední parko...'!J36</f>
        <v>0</v>
      </c>
      <c r="AZ96" s="125">
        <f>'1a - Záhon - přední parko...'!F33</f>
        <v>0</v>
      </c>
      <c r="BA96" s="125">
        <f>'1a - Záhon - přední parko...'!F34</f>
        <v>0</v>
      </c>
      <c r="BB96" s="125">
        <f>'1a - Záhon - přední parko...'!F35</f>
        <v>0</v>
      </c>
      <c r="BC96" s="125">
        <f>'1a - Záhon - přední parko...'!F36</f>
        <v>0</v>
      </c>
      <c r="BD96" s="127">
        <f>'1a - Záhon - přední parko...'!F37</f>
        <v>0</v>
      </c>
      <c r="BS96" s="120"/>
      <c r="BT96" s="120"/>
      <c r="BU96" s="121"/>
      <c r="BV96" s="120"/>
      <c r="BW96" s="120"/>
      <c r="BX96" s="120"/>
      <c r="CL96" s="120"/>
    </row>
    <row r="97" spans="1:91" s="111" customFormat="1" ht="32.450000000000003" customHeight="1">
      <c r="A97" s="122"/>
      <c r="B97" s="112"/>
      <c r="C97" s="113"/>
      <c r="D97" s="208">
        <v>4</v>
      </c>
      <c r="E97" s="208"/>
      <c r="F97" s="208"/>
      <c r="G97" s="208"/>
      <c r="H97" s="208"/>
      <c r="I97" s="123"/>
      <c r="J97" s="208" t="s">
        <v>97</v>
      </c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179">
        <f>'4 - Pavilon psychiatrie -...'!J30</f>
        <v>0</v>
      </c>
      <c r="AH97" s="180"/>
      <c r="AI97" s="180"/>
      <c r="AJ97" s="180"/>
      <c r="AK97" s="180"/>
      <c r="AL97" s="180"/>
      <c r="AM97" s="180"/>
      <c r="AN97" s="179">
        <f t="shared" si="0"/>
        <v>0</v>
      </c>
      <c r="AO97" s="180"/>
      <c r="AP97" s="180"/>
      <c r="AQ97" s="115"/>
      <c r="AR97" s="112"/>
      <c r="AS97" s="124">
        <v>0</v>
      </c>
      <c r="AT97" s="125">
        <f t="shared" si="2"/>
        <v>0</v>
      </c>
      <c r="AU97" s="126">
        <f>'4 - Pavilon psychiatrie -...'!P119</f>
        <v>0</v>
      </c>
      <c r="AV97" s="125">
        <f>'4 - Pavilon psychiatrie -...'!J33</f>
        <v>0</v>
      </c>
      <c r="AW97" s="125">
        <f>'4 - Pavilon psychiatrie -...'!J34</f>
        <v>0</v>
      </c>
      <c r="AX97" s="125">
        <f>'4 - Pavilon psychiatrie -...'!J35</f>
        <v>0</v>
      </c>
      <c r="AY97" s="125">
        <f>'4 - Pavilon psychiatrie -...'!J36</f>
        <v>0</v>
      </c>
      <c r="AZ97" s="125">
        <f>'4 - Pavilon psychiatrie -...'!F33</f>
        <v>0</v>
      </c>
      <c r="BA97" s="125">
        <f>'4 - Pavilon psychiatrie -...'!F34</f>
        <v>0</v>
      </c>
      <c r="BB97" s="125">
        <f>'4 - Pavilon psychiatrie -...'!F35</f>
        <v>0</v>
      </c>
      <c r="BC97" s="125">
        <f>'4 - Pavilon psychiatrie -...'!F36</f>
        <v>0</v>
      </c>
      <c r="BD97" s="127">
        <f>'4 - Pavilon psychiatrie -...'!F37</f>
        <v>0</v>
      </c>
      <c r="BS97" s="120"/>
      <c r="BT97" s="120"/>
      <c r="BU97" s="121"/>
      <c r="BV97" s="120"/>
      <c r="BW97" s="120"/>
      <c r="BX97" s="120"/>
      <c r="CL97" s="120"/>
    </row>
    <row r="98" spans="1:91" s="111" customFormat="1" ht="32.450000000000003" customHeight="1">
      <c r="A98" s="122"/>
      <c r="B98" s="112"/>
      <c r="C98" s="113"/>
      <c r="D98" s="208">
        <v>5</v>
      </c>
      <c r="E98" s="208"/>
      <c r="F98" s="208"/>
      <c r="G98" s="208"/>
      <c r="H98" s="208"/>
      <c r="I98" s="123"/>
      <c r="J98" s="208" t="s">
        <v>386</v>
      </c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179">
        <f>'5 - Technický vjezd u rezon...'!J30</f>
        <v>0</v>
      </c>
      <c r="AH98" s="180"/>
      <c r="AI98" s="180"/>
      <c r="AJ98" s="180"/>
      <c r="AK98" s="180"/>
      <c r="AL98" s="180"/>
      <c r="AM98" s="180"/>
      <c r="AN98" s="179">
        <f t="shared" si="0"/>
        <v>0</v>
      </c>
      <c r="AO98" s="180"/>
      <c r="AP98" s="180"/>
      <c r="AQ98" s="115"/>
      <c r="AR98" s="112"/>
      <c r="AS98" s="124">
        <v>0</v>
      </c>
      <c r="AT98" s="125">
        <f t="shared" si="2"/>
        <v>0</v>
      </c>
      <c r="AU98" s="126">
        <f>'5 - Technický vjezd u rezon...'!P119</f>
        <v>0</v>
      </c>
      <c r="AV98" s="125">
        <f>'5 - Technický vjezd u rezon...'!J33</f>
        <v>0</v>
      </c>
      <c r="AW98" s="125">
        <f>'5 - Technický vjezd u rezon...'!J34</f>
        <v>0</v>
      </c>
      <c r="AX98" s="125">
        <f>'5 - Technický vjezd u rezon...'!J35</f>
        <v>0</v>
      </c>
      <c r="AY98" s="125">
        <f>'5 - Technický vjezd u rezon...'!J36</f>
        <v>0</v>
      </c>
      <c r="AZ98" s="125">
        <f>'5 - Technický vjezd u rezon...'!F33</f>
        <v>0</v>
      </c>
      <c r="BA98" s="125">
        <f>'5 - Technický vjezd u rezon...'!F34</f>
        <v>0</v>
      </c>
      <c r="BB98" s="125">
        <f>'5 - Technický vjezd u rezon...'!F35</f>
        <v>0</v>
      </c>
      <c r="BC98" s="125">
        <f>'5 - Technický vjezd u rezon...'!F36</f>
        <v>0</v>
      </c>
      <c r="BD98" s="127">
        <f>'5 - Technický vjezd u rezon...'!F37</f>
        <v>0</v>
      </c>
      <c r="BS98" s="120"/>
      <c r="BT98" s="120"/>
      <c r="BU98" s="121"/>
      <c r="BV98" s="120"/>
      <c r="BW98" s="120"/>
      <c r="BX98" s="120"/>
      <c r="CL98" s="120"/>
    </row>
    <row r="99" spans="1:91" s="111" customFormat="1" ht="32.450000000000003" customHeight="1">
      <c r="A99" s="122"/>
      <c r="B99" s="112"/>
      <c r="C99" s="113"/>
      <c r="D99" s="208">
        <v>10</v>
      </c>
      <c r="E99" s="208"/>
      <c r="F99" s="208"/>
      <c r="G99" s="208"/>
      <c r="H99" s="208"/>
      <c r="I99" s="123"/>
      <c r="J99" s="208" t="s">
        <v>82</v>
      </c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179">
        <f>'10 - Pavilon vedení společ...'!J30</f>
        <v>0</v>
      </c>
      <c r="AH99" s="180"/>
      <c r="AI99" s="180"/>
      <c r="AJ99" s="180"/>
      <c r="AK99" s="180"/>
      <c r="AL99" s="180"/>
      <c r="AM99" s="180"/>
      <c r="AN99" s="179">
        <f t="shared" si="0"/>
        <v>0</v>
      </c>
      <c r="AO99" s="180"/>
      <c r="AP99" s="180"/>
      <c r="AQ99" s="115"/>
      <c r="AR99" s="112"/>
      <c r="AS99" s="124">
        <v>0</v>
      </c>
      <c r="AT99" s="125">
        <f t="shared" si="2"/>
        <v>0</v>
      </c>
      <c r="AU99" s="126">
        <f>'10 - Pavilon vedení společ...'!P119</f>
        <v>0</v>
      </c>
      <c r="AV99" s="125">
        <f>'10 - Pavilon vedení společ...'!J33</f>
        <v>0</v>
      </c>
      <c r="AW99" s="125">
        <f>'10 - Pavilon vedení společ...'!J34</f>
        <v>0</v>
      </c>
      <c r="AX99" s="125">
        <f>'10 - Pavilon vedení společ...'!J35</f>
        <v>0</v>
      </c>
      <c r="AY99" s="125">
        <f>'10 - Pavilon vedení společ...'!J36</f>
        <v>0</v>
      </c>
      <c r="AZ99" s="125">
        <f>'10 - Pavilon vedení společ...'!F33</f>
        <v>0</v>
      </c>
      <c r="BA99" s="125">
        <f>'10 - Pavilon vedení společ...'!F34</f>
        <v>0</v>
      </c>
      <c r="BB99" s="125">
        <f>'10 - Pavilon vedení společ...'!F35</f>
        <v>0</v>
      </c>
      <c r="BC99" s="125">
        <f>'10 - Pavilon vedení společ...'!F36</f>
        <v>0</v>
      </c>
      <c r="BD99" s="127">
        <f>'10 - Pavilon vedení společ...'!F37</f>
        <v>0</v>
      </c>
      <c r="BS99" s="120"/>
      <c r="BT99" s="120"/>
      <c r="BU99" s="121"/>
      <c r="BV99" s="120"/>
      <c r="BW99" s="120"/>
      <c r="BX99" s="120"/>
      <c r="CL99" s="120"/>
    </row>
    <row r="100" spans="1:91" s="111" customFormat="1" ht="32.450000000000003" customHeight="1">
      <c r="A100" s="122"/>
      <c r="B100" s="112"/>
      <c r="C100" s="113"/>
      <c r="D100" s="208">
        <v>15</v>
      </c>
      <c r="E100" s="208"/>
      <c r="F100" s="208"/>
      <c r="G100" s="208"/>
      <c r="H100" s="208"/>
      <c r="I100" s="123"/>
      <c r="J100" s="208" t="s">
        <v>107</v>
      </c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179">
        <f>'15 - Záhony podél cesty -...'!J30</f>
        <v>0</v>
      </c>
      <c r="AH100" s="180"/>
      <c r="AI100" s="180"/>
      <c r="AJ100" s="180"/>
      <c r="AK100" s="180"/>
      <c r="AL100" s="180"/>
      <c r="AM100" s="180"/>
      <c r="AN100" s="179">
        <f t="shared" si="0"/>
        <v>0</v>
      </c>
      <c r="AO100" s="180"/>
      <c r="AP100" s="180"/>
      <c r="AQ100" s="115"/>
      <c r="AR100" s="112"/>
      <c r="AS100" s="124">
        <v>0</v>
      </c>
      <c r="AT100" s="125">
        <f t="shared" si="2"/>
        <v>0</v>
      </c>
      <c r="AU100" s="126">
        <f>'15 - Záhony podél cesty -...'!P119</f>
        <v>0</v>
      </c>
      <c r="AV100" s="125">
        <f>'15 - Záhony podél cesty -...'!J33</f>
        <v>0</v>
      </c>
      <c r="AW100" s="125">
        <f>'15 - Záhony podél cesty -...'!J34</f>
        <v>0</v>
      </c>
      <c r="AX100" s="125">
        <f>'15 - Záhony podél cesty -...'!J35</f>
        <v>0</v>
      </c>
      <c r="AY100" s="125">
        <f>'15 - Záhony podél cesty -...'!J36</f>
        <v>0</v>
      </c>
      <c r="AZ100" s="125">
        <f>'15 - Záhony podél cesty -...'!F33</f>
        <v>0</v>
      </c>
      <c r="BA100" s="125">
        <f>'15 - Záhony podél cesty -...'!F34</f>
        <v>0</v>
      </c>
      <c r="BB100" s="125">
        <f>'15 - Záhony podél cesty -...'!F35</f>
        <v>0</v>
      </c>
      <c r="BC100" s="125">
        <f>'15 - Záhony podél cesty -...'!F36</f>
        <v>0</v>
      </c>
      <c r="BD100" s="127">
        <f>'15 - Záhony podél cesty -...'!F37</f>
        <v>0</v>
      </c>
      <c r="BS100" s="120"/>
      <c r="BT100" s="120"/>
      <c r="BU100" s="121"/>
      <c r="BV100" s="120"/>
      <c r="BW100" s="120"/>
      <c r="BX100" s="120"/>
      <c r="CL100" s="120"/>
    </row>
    <row r="101" spans="1:91" s="111" customFormat="1" ht="32.450000000000003" customHeight="1">
      <c r="A101" s="122"/>
      <c r="B101" s="112"/>
      <c r="C101" s="113"/>
      <c r="D101" s="208">
        <v>20</v>
      </c>
      <c r="E101" s="208"/>
      <c r="F101" s="208"/>
      <c r="G101" s="208"/>
      <c r="H101" s="208"/>
      <c r="I101" s="123"/>
      <c r="J101" s="208" t="s">
        <v>88</v>
      </c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179">
        <f>'20 - Atrium budovy C '!J30</f>
        <v>0</v>
      </c>
      <c r="AH101" s="180"/>
      <c r="AI101" s="180"/>
      <c r="AJ101" s="180"/>
      <c r="AK101" s="180"/>
      <c r="AL101" s="180"/>
      <c r="AM101" s="180"/>
      <c r="AN101" s="179">
        <f t="shared" si="0"/>
        <v>0</v>
      </c>
      <c r="AO101" s="180"/>
      <c r="AP101" s="180"/>
      <c r="AQ101" s="115"/>
      <c r="AR101" s="112"/>
      <c r="AS101" s="124">
        <v>0</v>
      </c>
      <c r="AT101" s="125">
        <f t="shared" si="2"/>
        <v>0</v>
      </c>
      <c r="AU101" s="126">
        <f>'20 - Atrium budovy C '!P119</f>
        <v>0</v>
      </c>
      <c r="AV101" s="125">
        <f>'20 - Atrium budovy C '!J33</f>
        <v>0</v>
      </c>
      <c r="AW101" s="125">
        <f>'20 - Atrium budovy C '!J34</f>
        <v>0</v>
      </c>
      <c r="AX101" s="125">
        <f>'20 - Atrium budovy C '!J35</f>
        <v>0</v>
      </c>
      <c r="AY101" s="125">
        <f>'20 - Atrium budovy C '!J36</f>
        <v>0</v>
      </c>
      <c r="AZ101" s="125">
        <f>'20 - Atrium budovy C '!F33</f>
        <v>0</v>
      </c>
      <c r="BA101" s="125">
        <f>'20 - Atrium budovy C '!F34</f>
        <v>0</v>
      </c>
      <c r="BB101" s="125">
        <f>'20 - Atrium budovy C '!F35</f>
        <v>0</v>
      </c>
      <c r="BC101" s="125">
        <f>'20 - Atrium budovy C '!F36</f>
        <v>0</v>
      </c>
      <c r="BD101" s="127">
        <f>'20 - Atrium budovy C '!F37</f>
        <v>0</v>
      </c>
      <c r="BS101" s="120"/>
      <c r="BT101" s="120"/>
      <c r="BU101" s="121"/>
      <c r="BV101" s="120"/>
      <c r="BW101" s="120"/>
      <c r="BX101" s="120"/>
      <c r="CL101" s="120"/>
    </row>
    <row r="102" spans="1:91" s="131" customFormat="1" ht="33" customHeight="1">
      <c r="A102" s="122"/>
      <c r="B102" s="128"/>
      <c r="C102" s="129"/>
      <c r="D102" s="208" t="s">
        <v>370</v>
      </c>
      <c r="E102" s="208"/>
      <c r="F102" s="208"/>
      <c r="G102" s="208"/>
      <c r="H102" s="208"/>
      <c r="I102" s="123"/>
      <c r="J102" s="208" t="s">
        <v>72</v>
      </c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179">
        <f>'21,24 - Centrální park + záho..'!J30</f>
        <v>0</v>
      </c>
      <c r="AH102" s="180"/>
      <c r="AI102" s="180"/>
      <c r="AJ102" s="180"/>
      <c r="AK102" s="180"/>
      <c r="AL102" s="180"/>
      <c r="AM102" s="180"/>
      <c r="AN102" s="179">
        <f t="shared" ref="AN102:AN109" si="3">SUM(AG102,AT102)</f>
        <v>0</v>
      </c>
      <c r="AO102" s="180"/>
      <c r="AP102" s="180"/>
      <c r="AQ102" s="130" t="s">
        <v>73</v>
      </c>
      <c r="AR102" s="128"/>
      <c r="AS102" s="124">
        <v>0</v>
      </c>
      <c r="AT102" s="125">
        <f t="shared" si="1"/>
        <v>0</v>
      </c>
      <c r="AU102" s="126">
        <f>'21,24 - Centrální park + záho..'!P119</f>
        <v>0</v>
      </c>
      <c r="AV102" s="125">
        <f>'21,24 - Centrální park + záho..'!J33</f>
        <v>0</v>
      </c>
      <c r="AW102" s="125">
        <f>'21,24 - Centrální park + záho..'!J34</f>
        <v>0</v>
      </c>
      <c r="AX102" s="125">
        <f>'21,24 - Centrální park + záho..'!J35</f>
        <v>0</v>
      </c>
      <c r="AY102" s="125">
        <f>'21,24 - Centrální park + záho..'!J36</f>
        <v>0</v>
      </c>
      <c r="AZ102" s="125">
        <f>'21,24 - Centrální park + záho..'!F33</f>
        <v>0</v>
      </c>
      <c r="BA102" s="125">
        <f>'21,24 - Centrální park + záho..'!F34</f>
        <v>0</v>
      </c>
      <c r="BB102" s="125">
        <f>'21,24 - Centrální park + záho..'!F35</f>
        <v>0</v>
      </c>
      <c r="BC102" s="125">
        <f>'21,24 - Centrální park + záho..'!F36</f>
        <v>0</v>
      </c>
      <c r="BD102" s="127">
        <f>'21,24 - Centrální park + záho..'!F37</f>
        <v>0</v>
      </c>
      <c r="BT102" s="132" t="s">
        <v>71</v>
      </c>
      <c r="BV102" s="132" t="s">
        <v>69</v>
      </c>
      <c r="BW102" s="132" t="s">
        <v>74</v>
      </c>
      <c r="BX102" s="132" t="s">
        <v>4</v>
      </c>
      <c r="CL102" s="132" t="s">
        <v>1</v>
      </c>
      <c r="CM102" s="132" t="s">
        <v>75</v>
      </c>
    </row>
    <row r="103" spans="1:91" s="131" customFormat="1" ht="33" customHeight="1">
      <c r="A103" s="122"/>
      <c r="B103" s="128"/>
      <c r="C103" s="129"/>
      <c r="D103" s="208">
        <v>22</v>
      </c>
      <c r="E103" s="208"/>
      <c r="F103" s="208"/>
      <c r="G103" s="208"/>
      <c r="H103" s="208"/>
      <c r="I103" s="123"/>
      <c r="J103" s="208" t="s">
        <v>113</v>
      </c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179">
        <f>'22 - Záhon u kuřárny u pa...'!J30</f>
        <v>0</v>
      </c>
      <c r="AH103" s="180"/>
      <c r="AI103" s="180"/>
      <c r="AJ103" s="180"/>
      <c r="AK103" s="180"/>
      <c r="AL103" s="180"/>
      <c r="AM103" s="180"/>
      <c r="AN103" s="179">
        <f>SUM(AG103,AT103)</f>
        <v>0</v>
      </c>
      <c r="AO103" s="180"/>
      <c r="AP103" s="180"/>
      <c r="AQ103" s="130"/>
      <c r="AR103" s="128"/>
      <c r="AS103" s="124">
        <v>0</v>
      </c>
      <c r="AT103" s="125">
        <f>ROUND(SUM(AV103:AW103),2)</f>
        <v>0</v>
      </c>
      <c r="AU103" s="126">
        <f>'22 - Záhon u kuřárny u pa...'!P119</f>
        <v>0</v>
      </c>
      <c r="AV103" s="125">
        <f>'22 - Záhon u kuřárny u pa...'!J33</f>
        <v>0</v>
      </c>
      <c r="AW103" s="125">
        <f>'22 - Záhon u kuřárny u pa...'!J34</f>
        <v>0</v>
      </c>
      <c r="AX103" s="125">
        <f>'22 - Záhon u kuřárny u pa...'!J35</f>
        <v>0</v>
      </c>
      <c r="AY103" s="125">
        <f>'22 - Záhon u kuřárny u pa...'!J36</f>
        <v>0</v>
      </c>
      <c r="AZ103" s="125">
        <f>'22 - Záhon u kuřárny u pa...'!F33</f>
        <v>0</v>
      </c>
      <c r="BA103" s="125">
        <f>'22 - Záhon u kuřárny u pa...'!F34</f>
        <v>0</v>
      </c>
      <c r="BB103" s="125">
        <f>'22 - Záhon u kuřárny u pa...'!F35</f>
        <v>0</v>
      </c>
      <c r="BC103" s="125">
        <f>'22 - Záhon u kuřárny u pa...'!F36</f>
        <v>0</v>
      </c>
      <c r="BD103" s="127">
        <f>'22 - Záhon u kuřárny u pa...'!F37</f>
        <v>0</v>
      </c>
      <c r="BT103" s="132"/>
      <c r="BV103" s="132"/>
      <c r="BW103" s="132"/>
      <c r="BX103" s="132"/>
      <c r="CL103" s="132"/>
      <c r="CM103" s="132"/>
    </row>
    <row r="104" spans="1:91" s="131" customFormat="1" ht="33" customHeight="1">
      <c r="A104" s="122"/>
      <c r="B104" s="128"/>
      <c r="C104" s="129"/>
      <c r="D104" s="208">
        <v>23</v>
      </c>
      <c r="E104" s="208"/>
      <c r="F104" s="208"/>
      <c r="G104" s="208"/>
      <c r="H104" s="208"/>
      <c r="I104" s="123"/>
      <c r="J104" s="208" t="s">
        <v>116</v>
      </c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179">
        <f>'23 - Záhon U Venuše  '!J30</f>
        <v>0</v>
      </c>
      <c r="AH104" s="180"/>
      <c r="AI104" s="180"/>
      <c r="AJ104" s="180"/>
      <c r="AK104" s="180"/>
      <c r="AL104" s="180"/>
      <c r="AM104" s="180"/>
      <c r="AN104" s="179">
        <f>SUM(AG104,AT104)</f>
        <v>0</v>
      </c>
      <c r="AO104" s="180"/>
      <c r="AP104" s="180"/>
      <c r="AQ104" s="130"/>
      <c r="AR104" s="128"/>
      <c r="AS104" s="133">
        <v>0</v>
      </c>
      <c r="AT104" s="134">
        <f>ROUND(SUM(AV104:AW104),2)</f>
        <v>0</v>
      </c>
      <c r="AU104" s="135">
        <f>'23 - Záhon U Venuše  '!P119</f>
        <v>0</v>
      </c>
      <c r="AV104" s="134">
        <f>'23 - Záhon U Venuše  '!J33</f>
        <v>0</v>
      </c>
      <c r="AW104" s="134">
        <f>'23 - Záhon U Venuše  '!J34</f>
        <v>0</v>
      </c>
      <c r="AX104" s="134">
        <f>'23 - Záhon U Venuše  '!J35</f>
        <v>0</v>
      </c>
      <c r="AY104" s="134">
        <f>'23 - Záhon U Venuše  '!J36</f>
        <v>0</v>
      </c>
      <c r="AZ104" s="134">
        <f>'23 - Záhon U Venuše  '!F33</f>
        <v>0</v>
      </c>
      <c r="BA104" s="134">
        <f>'23 - Záhon U Venuše  '!F34</f>
        <v>0</v>
      </c>
      <c r="BB104" s="134">
        <f>'23 - Záhon U Venuše  '!F35</f>
        <v>0</v>
      </c>
      <c r="BC104" s="134">
        <f>'23 - Záhon U Venuše  '!F36</f>
        <v>0</v>
      </c>
      <c r="BD104" s="136">
        <f>'23 - Záhon U Venuše  '!F37</f>
        <v>0</v>
      </c>
      <c r="BT104" s="132"/>
      <c r="BV104" s="132"/>
      <c r="BW104" s="132"/>
      <c r="BX104" s="132"/>
      <c r="CL104" s="132"/>
      <c r="CM104" s="132"/>
    </row>
    <row r="105" spans="1:91" s="131" customFormat="1" ht="33" customHeight="1">
      <c r="A105" s="122"/>
      <c r="B105" s="128"/>
      <c r="C105" s="129"/>
      <c r="D105" s="208">
        <v>25</v>
      </c>
      <c r="E105" s="208"/>
      <c r="F105" s="208"/>
      <c r="G105" s="208"/>
      <c r="H105" s="208"/>
      <c r="I105" s="123"/>
      <c r="J105" s="208" t="s">
        <v>110</v>
      </c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179">
        <f>'25 - Zahrada - plicní odd...'!J30</f>
        <v>0</v>
      </c>
      <c r="AH105" s="180"/>
      <c r="AI105" s="180"/>
      <c r="AJ105" s="180"/>
      <c r="AK105" s="180"/>
      <c r="AL105" s="180"/>
      <c r="AM105" s="180"/>
      <c r="AN105" s="179">
        <f>SUM(AG105,AT105)</f>
        <v>0</v>
      </c>
      <c r="AO105" s="180"/>
      <c r="AP105" s="180"/>
      <c r="AQ105" s="130"/>
      <c r="AR105" s="128"/>
      <c r="AS105" s="124">
        <v>0</v>
      </c>
      <c r="AT105" s="125">
        <f>ROUND(SUM(AV105:AW105),2)</f>
        <v>0</v>
      </c>
      <c r="AU105" s="126">
        <f>'25 - Zahrada - plicní odd...'!P119</f>
        <v>0</v>
      </c>
      <c r="AV105" s="125">
        <f>'25 - Zahrada - plicní odd...'!J33</f>
        <v>0</v>
      </c>
      <c r="AW105" s="125">
        <f>'25 - Zahrada - plicní odd...'!J34</f>
        <v>0</v>
      </c>
      <c r="AX105" s="125">
        <f>'25 - Zahrada - plicní odd...'!J35</f>
        <v>0</v>
      </c>
      <c r="AY105" s="125">
        <f>'25 - Zahrada - plicní odd...'!J36</f>
        <v>0</v>
      </c>
      <c r="AZ105" s="125">
        <f>'25 - Zahrada - plicní odd...'!F33</f>
        <v>0</v>
      </c>
      <c r="BA105" s="125">
        <f>'25 - Zahrada - plicní odd...'!F34</f>
        <v>0</v>
      </c>
      <c r="BB105" s="125">
        <f>'25 - Zahrada - plicní odd...'!F35</f>
        <v>0</v>
      </c>
      <c r="BC105" s="125">
        <f>'25 - Zahrada - plicní odd...'!F36</f>
        <v>0</v>
      </c>
      <c r="BD105" s="127">
        <f>'25 - Zahrada - plicní odd...'!F37</f>
        <v>0</v>
      </c>
      <c r="BT105" s="132"/>
      <c r="BV105" s="132"/>
      <c r="BW105" s="132"/>
      <c r="BX105" s="132"/>
      <c r="CL105" s="132"/>
      <c r="CM105" s="132"/>
    </row>
    <row r="106" spans="1:91" s="131" customFormat="1" ht="33" customHeight="1">
      <c r="A106" s="122"/>
      <c r="B106" s="128"/>
      <c r="C106" s="129"/>
      <c r="D106" s="208">
        <v>26</v>
      </c>
      <c r="E106" s="208"/>
      <c r="F106" s="208"/>
      <c r="G106" s="208"/>
      <c r="H106" s="208"/>
      <c r="I106" s="123"/>
      <c r="J106" s="208" t="s">
        <v>91</v>
      </c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179">
        <f>'26 - Mateřská škola '!J30</f>
        <v>0</v>
      </c>
      <c r="AH106" s="180"/>
      <c r="AI106" s="180"/>
      <c r="AJ106" s="180"/>
      <c r="AK106" s="180"/>
      <c r="AL106" s="180"/>
      <c r="AM106" s="180"/>
      <c r="AN106" s="179">
        <f>SUM(AG106,AT106)</f>
        <v>0</v>
      </c>
      <c r="AO106" s="180"/>
      <c r="AP106" s="180"/>
      <c r="AQ106" s="130"/>
      <c r="AR106" s="128"/>
      <c r="AS106" s="124">
        <v>0</v>
      </c>
      <c r="AT106" s="125">
        <f>ROUND(SUM(AV106:AW106),2)</f>
        <v>0</v>
      </c>
      <c r="AU106" s="126">
        <f>'26 - Mateřská škola '!P119</f>
        <v>0</v>
      </c>
      <c r="AV106" s="125">
        <f>'26 - Mateřská škola '!J33</f>
        <v>0</v>
      </c>
      <c r="AW106" s="125">
        <f>'26 - Mateřská škola '!J34</f>
        <v>0</v>
      </c>
      <c r="AX106" s="125">
        <f>'26 - Mateřská škola '!J35</f>
        <v>0</v>
      </c>
      <c r="AY106" s="125">
        <f>'26 - Mateřská škola '!J36</f>
        <v>0</v>
      </c>
      <c r="AZ106" s="125">
        <f>'26 - Mateřská škola '!F33</f>
        <v>0</v>
      </c>
      <c r="BA106" s="125">
        <f>'26 - Mateřská škola '!F34</f>
        <v>0</v>
      </c>
      <c r="BB106" s="125">
        <f>'26 - Mateřská škola '!F35</f>
        <v>0</v>
      </c>
      <c r="BC106" s="125">
        <f>'26 - Mateřská škola '!F36</f>
        <v>0</v>
      </c>
      <c r="BD106" s="127">
        <f>'26 - Mateřská škola '!F37</f>
        <v>0</v>
      </c>
      <c r="BT106" s="132"/>
      <c r="BV106" s="132"/>
      <c r="BW106" s="132"/>
      <c r="BX106" s="132"/>
      <c r="CL106" s="132"/>
      <c r="CM106" s="132"/>
    </row>
    <row r="107" spans="1:91" s="131" customFormat="1" ht="33" customHeight="1">
      <c r="A107" s="122"/>
      <c r="B107" s="128"/>
      <c r="C107" s="129"/>
      <c r="D107" s="208">
        <v>28</v>
      </c>
      <c r="E107" s="208"/>
      <c r="F107" s="208"/>
      <c r="G107" s="208"/>
      <c r="H107" s="208"/>
      <c r="I107" s="123"/>
      <c r="J107" s="208" t="s">
        <v>85</v>
      </c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179">
        <f>'28 - Rehabilitační park u ...'!J30</f>
        <v>0</v>
      </c>
      <c r="AH107" s="180"/>
      <c r="AI107" s="180"/>
      <c r="AJ107" s="180"/>
      <c r="AK107" s="180"/>
      <c r="AL107" s="180"/>
      <c r="AM107" s="180"/>
      <c r="AN107" s="179">
        <f>SUM(AG107,AT107)</f>
        <v>0</v>
      </c>
      <c r="AO107" s="180"/>
      <c r="AP107" s="180"/>
      <c r="AQ107" s="130"/>
      <c r="AR107" s="128"/>
      <c r="AS107" s="124">
        <v>0</v>
      </c>
      <c r="AT107" s="125">
        <f>ROUND(SUM(AV107:AW107),2)</f>
        <v>0</v>
      </c>
      <c r="AU107" s="126">
        <f>'28 - Rehabilitační park u ...'!P119</f>
        <v>0</v>
      </c>
      <c r="AV107" s="125">
        <f>'28 - Rehabilitační park u ...'!J33</f>
        <v>0</v>
      </c>
      <c r="AW107" s="125">
        <f>'28 - Rehabilitační park u ...'!J34</f>
        <v>0</v>
      </c>
      <c r="AX107" s="125">
        <f>'28 - Rehabilitační park u ...'!J35</f>
        <v>0</v>
      </c>
      <c r="AY107" s="125">
        <f>'28 - Rehabilitační park u ...'!J36</f>
        <v>0</v>
      </c>
      <c r="AZ107" s="125">
        <f>'28 - Rehabilitační park u ...'!F33</f>
        <v>0</v>
      </c>
      <c r="BA107" s="125">
        <f>'28 - Rehabilitační park u ...'!F34</f>
        <v>0</v>
      </c>
      <c r="BB107" s="125">
        <f>'28 - Rehabilitační park u ...'!F35</f>
        <v>0</v>
      </c>
      <c r="BC107" s="125">
        <f>'28 - Rehabilitační park u ...'!F36</f>
        <v>0</v>
      </c>
      <c r="BD107" s="127">
        <f>'28 - Rehabilitační park u ...'!F37</f>
        <v>0</v>
      </c>
      <c r="BT107" s="132"/>
      <c r="BV107" s="132"/>
      <c r="BW107" s="132"/>
      <c r="BX107" s="132"/>
      <c r="CL107" s="132"/>
      <c r="CM107" s="132"/>
    </row>
    <row r="108" spans="1:91" s="131" customFormat="1" ht="33" customHeight="1">
      <c r="A108" s="122"/>
      <c r="B108" s="128"/>
      <c r="C108" s="129"/>
      <c r="D108" s="208">
        <v>34</v>
      </c>
      <c r="E108" s="208"/>
      <c r="F108" s="208"/>
      <c r="G108" s="208"/>
      <c r="H108" s="208"/>
      <c r="I108" s="123"/>
      <c r="J108" s="208" t="s">
        <v>76</v>
      </c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179">
        <f>'34 - Pavilon Porodnice '!J30</f>
        <v>0</v>
      </c>
      <c r="AH108" s="180"/>
      <c r="AI108" s="180"/>
      <c r="AJ108" s="180"/>
      <c r="AK108" s="180"/>
      <c r="AL108" s="180"/>
      <c r="AM108" s="180"/>
      <c r="AN108" s="179">
        <f t="shared" si="3"/>
        <v>0</v>
      </c>
      <c r="AO108" s="180"/>
      <c r="AP108" s="180"/>
      <c r="AQ108" s="130" t="s">
        <v>73</v>
      </c>
      <c r="AR108" s="128"/>
      <c r="AS108" s="124">
        <v>0</v>
      </c>
      <c r="AT108" s="125">
        <f t="shared" si="1"/>
        <v>0</v>
      </c>
      <c r="AU108" s="126">
        <f>'34 - Pavilon Porodnice '!P119</f>
        <v>0</v>
      </c>
      <c r="AV108" s="125">
        <f>'34 - Pavilon Porodnice '!J33</f>
        <v>0</v>
      </c>
      <c r="AW108" s="125">
        <f>'34 - Pavilon Porodnice '!J34</f>
        <v>0</v>
      </c>
      <c r="AX108" s="125">
        <f>'34 - Pavilon Porodnice '!J35</f>
        <v>0</v>
      </c>
      <c r="AY108" s="125">
        <f>'34 - Pavilon Porodnice '!J36</f>
        <v>0</v>
      </c>
      <c r="AZ108" s="125">
        <f>'34 - Pavilon Porodnice '!F33</f>
        <v>0</v>
      </c>
      <c r="BA108" s="125">
        <f>'34 - Pavilon Porodnice '!F34</f>
        <v>0</v>
      </c>
      <c r="BB108" s="125">
        <f>'34 - Pavilon Porodnice '!F35</f>
        <v>0</v>
      </c>
      <c r="BC108" s="125">
        <f>'34 - Pavilon Porodnice '!F36</f>
        <v>0</v>
      </c>
      <c r="BD108" s="127">
        <f>'34 - Pavilon Porodnice '!F37</f>
        <v>0</v>
      </c>
      <c r="BT108" s="132" t="s">
        <v>71</v>
      </c>
      <c r="BV108" s="132" t="s">
        <v>69</v>
      </c>
      <c r="BW108" s="132" t="s">
        <v>77</v>
      </c>
      <c r="BX108" s="132" t="s">
        <v>4</v>
      </c>
      <c r="CL108" s="132" t="s">
        <v>1</v>
      </c>
      <c r="CM108" s="132" t="s">
        <v>75</v>
      </c>
    </row>
    <row r="109" spans="1:91" s="131" customFormat="1" ht="33" customHeight="1">
      <c r="A109" s="122"/>
      <c r="B109" s="128"/>
      <c r="C109" s="129"/>
      <c r="D109" s="208">
        <v>36</v>
      </c>
      <c r="E109" s="208"/>
      <c r="F109" s="208"/>
      <c r="G109" s="208"/>
      <c r="H109" s="208"/>
      <c r="I109" s="123"/>
      <c r="J109" s="208" t="s">
        <v>79</v>
      </c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179">
        <f>'36 - Pavilon Dětské odděle...'!J30</f>
        <v>0</v>
      </c>
      <c r="AH109" s="180"/>
      <c r="AI109" s="180"/>
      <c r="AJ109" s="180"/>
      <c r="AK109" s="180"/>
      <c r="AL109" s="180"/>
      <c r="AM109" s="180"/>
      <c r="AN109" s="179">
        <f t="shared" si="3"/>
        <v>0</v>
      </c>
      <c r="AO109" s="180"/>
      <c r="AP109" s="180"/>
      <c r="AQ109" s="130" t="s">
        <v>73</v>
      </c>
      <c r="AR109" s="128"/>
      <c r="AS109" s="124">
        <v>0</v>
      </c>
      <c r="AT109" s="125">
        <f t="shared" si="1"/>
        <v>0</v>
      </c>
      <c r="AU109" s="126">
        <f>'36 - Pavilon Dětské odděle...'!P119</f>
        <v>0</v>
      </c>
      <c r="AV109" s="125">
        <f>'36 - Pavilon Dětské odděle...'!J33</f>
        <v>0</v>
      </c>
      <c r="AW109" s="125">
        <f>'36 - Pavilon Dětské odděle...'!J34</f>
        <v>0</v>
      </c>
      <c r="AX109" s="125">
        <f>'36 - Pavilon Dětské odděle...'!J35</f>
        <v>0</v>
      </c>
      <c r="AY109" s="125">
        <f>'36 - Pavilon Dětské odděle...'!J36</f>
        <v>0</v>
      </c>
      <c r="AZ109" s="125">
        <f>'36 - Pavilon Dětské odděle...'!F33</f>
        <v>0</v>
      </c>
      <c r="BA109" s="125">
        <f>'36 - Pavilon Dětské odděle...'!F34</f>
        <v>0</v>
      </c>
      <c r="BB109" s="125">
        <f>'36 - Pavilon Dětské odděle...'!F35</f>
        <v>0</v>
      </c>
      <c r="BC109" s="125">
        <f>'36 - Pavilon Dětské odděle...'!F36</f>
        <v>0</v>
      </c>
      <c r="BD109" s="127">
        <f>'36 - Pavilon Dětské odděle...'!F37</f>
        <v>0</v>
      </c>
      <c r="BT109" s="132" t="s">
        <v>71</v>
      </c>
      <c r="BV109" s="132" t="s">
        <v>69</v>
      </c>
      <c r="BW109" s="132" t="s">
        <v>80</v>
      </c>
      <c r="BX109" s="132" t="s">
        <v>4</v>
      </c>
      <c r="CL109" s="132" t="s">
        <v>1</v>
      </c>
      <c r="CM109" s="132" t="s">
        <v>75</v>
      </c>
    </row>
    <row r="110" spans="1:91" s="131" customFormat="1" ht="33" customHeight="1">
      <c r="A110" s="122"/>
      <c r="B110" s="128"/>
      <c r="C110" s="129"/>
      <c r="D110" s="208" t="s">
        <v>384</v>
      </c>
      <c r="E110" s="208"/>
      <c r="F110" s="208"/>
      <c r="G110" s="208"/>
      <c r="H110" s="208"/>
      <c r="I110" s="123"/>
      <c r="J110" s="208" t="s">
        <v>94</v>
      </c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179">
        <f>'I1 - Terminál'!J30</f>
        <v>0</v>
      </c>
      <c r="AH110" s="180"/>
      <c r="AI110" s="180"/>
      <c r="AJ110" s="180"/>
      <c r="AK110" s="180"/>
      <c r="AL110" s="180"/>
      <c r="AM110" s="180"/>
      <c r="AN110" s="179">
        <f>SUM(AG110,AT110)</f>
        <v>0</v>
      </c>
      <c r="AO110" s="180"/>
      <c r="AP110" s="180"/>
      <c r="AQ110" s="130" t="s">
        <v>73</v>
      </c>
      <c r="AR110" s="128"/>
      <c r="AS110" s="124">
        <v>0</v>
      </c>
      <c r="AT110" s="125">
        <f>ROUND(SUM(AV110:AW110),2)</f>
        <v>0</v>
      </c>
      <c r="AU110" s="126">
        <f>'I1 - Terminál'!P119</f>
        <v>0</v>
      </c>
      <c r="AV110" s="125">
        <f>'I1 - Terminál'!J33</f>
        <v>0</v>
      </c>
      <c r="AW110" s="125">
        <f>'I1 - Terminál'!J34</f>
        <v>0</v>
      </c>
      <c r="AX110" s="125">
        <f>'I1 - Terminál'!J35</f>
        <v>0</v>
      </c>
      <c r="AY110" s="125">
        <f>'I1 - Terminál'!J36</f>
        <v>0</v>
      </c>
      <c r="AZ110" s="125">
        <f>'I1 - Terminál'!F33</f>
        <v>0</v>
      </c>
      <c r="BA110" s="125">
        <f>'I1 - Terminál'!F34</f>
        <v>0</v>
      </c>
      <c r="BB110" s="125">
        <f>'I1 - Terminál'!F35</f>
        <v>0</v>
      </c>
      <c r="BC110" s="125">
        <f>'I1 - Terminál'!F36</f>
        <v>0</v>
      </c>
      <c r="BD110" s="127">
        <f>'I1 - Terminál'!F37</f>
        <v>0</v>
      </c>
      <c r="BT110" s="132" t="s">
        <v>71</v>
      </c>
      <c r="BV110" s="132" t="s">
        <v>69</v>
      </c>
      <c r="BW110" s="132" t="s">
        <v>83</v>
      </c>
      <c r="BX110" s="132" t="s">
        <v>4</v>
      </c>
      <c r="CL110" s="132" t="s">
        <v>1</v>
      </c>
      <c r="CM110" s="132" t="s">
        <v>75</v>
      </c>
    </row>
    <row r="111" spans="1:91" s="131" customFormat="1" ht="16.5" customHeight="1">
      <c r="B111" s="128"/>
      <c r="C111" s="129"/>
      <c r="AQ111" s="130" t="s">
        <v>73</v>
      </c>
      <c r="AR111" s="128"/>
      <c r="BT111" s="132" t="s">
        <v>71</v>
      </c>
      <c r="BV111" s="132" t="s">
        <v>69</v>
      </c>
      <c r="BW111" s="132" t="s">
        <v>86</v>
      </c>
      <c r="BX111" s="132" t="s">
        <v>4</v>
      </c>
      <c r="CL111" s="132" t="s">
        <v>1</v>
      </c>
      <c r="CM111" s="132" t="s">
        <v>75</v>
      </c>
    </row>
    <row r="112" spans="1:91" s="137" customFormat="1" ht="6.95" customHeight="1">
      <c r="B112" s="138"/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40"/>
    </row>
  </sheetData>
  <mergeCells count="101">
    <mergeCell ref="D110:H110"/>
    <mergeCell ref="D97:H97"/>
    <mergeCell ref="D98:H98"/>
    <mergeCell ref="D106:H106"/>
    <mergeCell ref="I92:AF92"/>
    <mergeCell ref="J110:AF110"/>
    <mergeCell ref="J97:AF97"/>
    <mergeCell ref="J101:AF101"/>
    <mergeCell ref="J107:AF107"/>
    <mergeCell ref="J99:AF99"/>
    <mergeCell ref="J109:AF109"/>
    <mergeCell ref="J106:AF106"/>
    <mergeCell ref="J98:AF98"/>
    <mergeCell ref="J108:AF108"/>
    <mergeCell ref="J102:AF102"/>
    <mergeCell ref="C92:G92"/>
    <mergeCell ref="D99:H99"/>
    <mergeCell ref="D107:H107"/>
    <mergeCell ref="D102:H102"/>
    <mergeCell ref="D101:H101"/>
    <mergeCell ref="D109:H109"/>
    <mergeCell ref="D108:H108"/>
    <mergeCell ref="D100:H100"/>
    <mergeCell ref="J100:AF100"/>
    <mergeCell ref="D105:H105"/>
    <mergeCell ref="J105:AF105"/>
    <mergeCell ref="D103:H103"/>
    <mergeCell ref="J103:AF103"/>
    <mergeCell ref="D104:H104"/>
    <mergeCell ref="J104:AF104"/>
    <mergeCell ref="L85:AO85"/>
    <mergeCell ref="D96:H96"/>
    <mergeCell ref="J96:AF96"/>
    <mergeCell ref="D95:H95"/>
    <mergeCell ref="J95:AF95"/>
    <mergeCell ref="AG94:AM94"/>
    <mergeCell ref="AN92:AP92"/>
    <mergeCell ref="AN99:AP99"/>
    <mergeCell ref="AN101:AP101"/>
    <mergeCell ref="AN102:AP102"/>
    <mergeCell ref="AN105:AP105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I8:AA8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AR2:BE2"/>
    <mergeCell ref="AG97:AM97"/>
    <mergeCell ref="AG110:AM110"/>
    <mergeCell ref="AG92:AM92"/>
    <mergeCell ref="AG109:AM109"/>
    <mergeCell ref="AG102:AM102"/>
    <mergeCell ref="AG101:AM101"/>
    <mergeCell ref="AG106:AM106"/>
    <mergeCell ref="AG107:AM107"/>
    <mergeCell ref="AG108:AM108"/>
    <mergeCell ref="AG99:AM99"/>
    <mergeCell ref="AM87:AN87"/>
    <mergeCell ref="AM89:AP89"/>
    <mergeCell ref="AM90:AP90"/>
    <mergeCell ref="AN97:AP97"/>
    <mergeCell ref="AN108:AP108"/>
    <mergeCell ref="AN110:AP110"/>
    <mergeCell ref="AN106:AP106"/>
    <mergeCell ref="AN107:AP107"/>
    <mergeCell ref="AN109:AP109"/>
    <mergeCell ref="AG105:AM105"/>
    <mergeCell ref="AN103:AP103"/>
    <mergeCell ref="AG103:AM103"/>
    <mergeCell ref="AS89:AT91"/>
    <mergeCell ref="AN96:AP96"/>
    <mergeCell ref="AG96:AM96"/>
    <mergeCell ref="AN95:AP95"/>
    <mergeCell ref="AG95:AM95"/>
    <mergeCell ref="AG98:AM98"/>
    <mergeCell ref="AN98:AP98"/>
    <mergeCell ref="AN104:AP104"/>
    <mergeCell ref="AG104:AM104"/>
    <mergeCell ref="AN94:AP94"/>
    <mergeCell ref="AN100:AP100"/>
    <mergeCell ref="AG100:AM100"/>
  </mergeCells>
  <pageMargins left="0.39370078740157483" right="0.39370078740157483" top="0.39370078740157483" bottom="0.39370078740157483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49"/>
  <sheetViews>
    <sheetView showGridLines="0" workbookViewId="0">
      <selection activeCell="I116" sqref="I11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1" t="s">
        <v>74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75</v>
      </c>
    </row>
    <row r="4" spans="2:46" ht="24.95" customHeight="1">
      <c r="B4" s="14"/>
      <c r="D4" s="15" t="s">
        <v>118</v>
      </c>
      <c r="L4" s="14"/>
      <c r="M4" s="52" t="s">
        <v>10</v>
      </c>
      <c r="AT4" s="11" t="s">
        <v>3</v>
      </c>
    </row>
    <row r="5" spans="2:46" ht="6.95" customHeight="1">
      <c r="B5" s="14"/>
      <c r="L5" s="14"/>
    </row>
    <row r="6" spans="2:46" ht="12" customHeight="1">
      <c r="B6" s="14"/>
      <c r="D6" s="20" t="s">
        <v>389</v>
      </c>
      <c r="L6" s="14"/>
    </row>
    <row r="7" spans="2:46" ht="26.25" customHeight="1">
      <c r="B7" s="14"/>
      <c r="E7" s="216" t="str">
        <f>'Rekapitulace stavby'!K6</f>
        <v>Údržba smíšených výsadeb v Nemocnici České Budějovice, a.s. na rok 2026</v>
      </c>
      <c r="F7" s="217"/>
      <c r="G7" s="217"/>
      <c r="H7" s="217"/>
      <c r="L7" s="14"/>
    </row>
    <row r="8" spans="2:46" s="1" customFormat="1" ht="12" customHeight="1">
      <c r="B8" s="23"/>
      <c r="D8" s="20" t="s">
        <v>119</v>
      </c>
      <c r="L8" s="23"/>
    </row>
    <row r="9" spans="2:46" s="1" customFormat="1" ht="30" customHeight="1">
      <c r="B9" s="23"/>
      <c r="E9" s="209" t="s">
        <v>369</v>
      </c>
      <c r="F9" s="215"/>
      <c r="G9" s="215"/>
      <c r="H9" s="215"/>
      <c r="L9" s="23"/>
    </row>
    <row r="10" spans="2:46" s="1" customFormat="1">
      <c r="B10" s="23"/>
      <c r="L10" s="23"/>
    </row>
    <row r="11" spans="2:46" s="1" customFormat="1" ht="12" customHeight="1">
      <c r="B11" s="23"/>
      <c r="D11" s="20" t="s">
        <v>14</v>
      </c>
      <c r="F11" s="18" t="s">
        <v>1</v>
      </c>
      <c r="I11" s="20" t="s">
        <v>15</v>
      </c>
      <c r="J11" s="18" t="s">
        <v>1</v>
      </c>
      <c r="L11" s="23"/>
    </row>
    <row r="12" spans="2:46" s="1" customFormat="1" ht="12" customHeight="1">
      <c r="B12" s="23"/>
      <c r="D12" s="20" t="s">
        <v>16</v>
      </c>
      <c r="F12" s="18" t="s">
        <v>17</v>
      </c>
      <c r="I12" s="20" t="s">
        <v>18</v>
      </c>
      <c r="J12" s="39" t="str">
        <f>'Rekapitulace stavby'!AN8</f>
        <v>vyplní účastník</v>
      </c>
      <c r="L12" s="23"/>
    </row>
    <row r="13" spans="2:46" s="1" customFormat="1" ht="10.9" customHeight="1">
      <c r="B13" s="23"/>
      <c r="L13" s="23"/>
    </row>
    <row r="14" spans="2:46" s="1" customFormat="1" ht="12" customHeight="1">
      <c r="B14" s="23"/>
      <c r="D14" s="20" t="s">
        <v>19</v>
      </c>
      <c r="I14" s="20" t="s">
        <v>20</v>
      </c>
      <c r="J14" s="18" t="str">
        <f>IF('Rekapitulace stavby'!AN10="","",'Rekapitulace stavby'!AN10)</f>
        <v>26068877</v>
      </c>
      <c r="L14" s="23"/>
    </row>
    <row r="15" spans="2:46" s="1" customFormat="1" ht="18" customHeight="1">
      <c r="B15" s="23"/>
      <c r="E15" s="18" t="str">
        <f>IF('Rekapitulace stavby'!E11="","",'Rekapitulace stavby'!E11)</f>
        <v>Nemocnice České Budějovice, a.s.</v>
      </c>
      <c r="I15" s="20" t="s">
        <v>22</v>
      </c>
      <c r="J15" s="18" t="str">
        <f>IF('Rekapitulace stavby'!AN11="","",'Rekapitulace stavby'!AN11)</f>
        <v>CZ26068877</v>
      </c>
      <c r="L15" s="23"/>
    </row>
    <row r="16" spans="2:46" s="1" customFormat="1" ht="6.95" customHeight="1">
      <c r="B16" s="23"/>
      <c r="L16" s="23"/>
    </row>
    <row r="17" spans="2:12" s="1" customFormat="1" ht="12" customHeight="1">
      <c r="B17" s="23"/>
      <c r="D17" s="20" t="s">
        <v>24</v>
      </c>
      <c r="I17" s="20" t="s">
        <v>20</v>
      </c>
      <c r="J17" s="18" t="str">
        <f>'Rekapitulace stavby'!AN13</f>
        <v/>
      </c>
      <c r="L17" s="23"/>
    </row>
    <row r="18" spans="2:12" s="1" customFormat="1" ht="18" customHeight="1">
      <c r="B18" s="23"/>
      <c r="E18" s="200" t="str">
        <f>'Rekapitulace stavby'!E14</f>
        <v xml:space="preserve"> </v>
      </c>
      <c r="F18" s="200"/>
      <c r="G18" s="200"/>
      <c r="H18" s="200"/>
      <c r="I18" s="20" t="s">
        <v>22</v>
      </c>
      <c r="J18" s="18" t="str">
        <f>'Rekapitulace stavby'!AN14</f>
        <v/>
      </c>
      <c r="L18" s="23"/>
    </row>
    <row r="19" spans="2:12" s="1" customFormat="1" ht="6.95" customHeight="1">
      <c r="B19" s="23"/>
      <c r="L19" s="23"/>
    </row>
    <row r="20" spans="2:12" s="1" customFormat="1" ht="12" customHeight="1">
      <c r="B20" s="23"/>
      <c r="D20" s="20"/>
      <c r="I20" s="20"/>
      <c r="J20" s="18" t="str">
        <f>IF('Rekapitulace stavby'!AN16="","",'Rekapitulace stavby'!AN16)</f>
        <v/>
      </c>
      <c r="L20" s="23"/>
    </row>
    <row r="21" spans="2:12" s="1" customFormat="1" ht="0.75" customHeight="1">
      <c r="B21" s="23"/>
      <c r="E21" s="18" t="str">
        <f>IF('Rekapitulace stavby'!E17="","",'Rekapitulace stavby'!E17)</f>
        <v xml:space="preserve"> </v>
      </c>
      <c r="I21" s="20"/>
      <c r="J21" s="18" t="str">
        <f>IF('Rekapitulace stavby'!AN17="","",'Rekapitulace stavby'!AN17)</f>
        <v/>
      </c>
      <c r="L21" s="23"/>
    </row>
    <row r="22" spans="2:12" s="1" customFormat="1" ht="6.75" hidden="1" customHeight="1">
      <c r="B22" s="23"/>
      <c r="L22" s="23"/>
    </row>
    <row r="23" spans="2:12" s="1" customFormat="1" ht="12" hidden="1" customHeight="1">
      <c r="B23" s="23"/>
      <c r="D23" s="20"/>
      <c r="I23" s="20"/>
      <c r="J23" s="18" t="str">
        <f>IF('Rekapitulace stavby'!AN19="","",'Rekapitulace stavby'!AN19)</f>
        <v/>
      </c>
      <c r="L23" s="23"/>
    </row>
    <row r="24" spans="2:12" s="1" customFormat="1" ht="18" hidden="1" customHeight="1">
      <c r="B24" s="23"/>
      <c r="E24" s="18" t="str">
        <f>IF('Rekapitulace stavby'!E20="","",'Rekapitulace stavby'!E20)</f>
        <v xml:space="preserve"> </v>
      </c>
      <c r="I24" s="20"/>
      <c r="J24" s="18" t="str">
        <f>IF('Rekapitulace stavby'!AN20="","",'Rekapitulace stavby'!AN20)</f>
        <v/>
      </c>
      <c r="L24" s="23"/>
    </row>
    <row r="25" spans="2:12" s="1" customFormat="1" ht="6.95" customHeight="1">
      <c r="B25" s="23"/>
      <c r="L25" s="23"/>
    </row>
    <row r="26" spans="2:12" s="1" customFormat="1" ht="12" customHeight="1">
      <c r="B26" s="23"/>
      <c r="D26" s="20" t="s">
        <v>26</v>
      </c>
      <c r="L26" s="23"/>
    </row>
    <row r="27" spans="2:12" s="5" customFormat="1" ht="143.25" customHeight="1">
      <c r="B27" s="53"/>
      <c r="E27" s="202" t="s">
        <v>120</v>
      </c>
      <c r="F27" s="202"/>
      <c r="G27" s="202"/>
      <c r="H27" s="202"/>
      <c r="L27" s="53"/>
    </row>
    <row r="28" spans="2:12" s="1" customFormat="1" ht="6.95" customHeight="1">
      <c r="B28" s="23"/>
      <c r="L28" s="23"/>
    </row>
    <row r="29" spans="2:12" s="1" customFormat="1" ht="6.95" customHeight="1">
      <c r="B29" s="23"/>
      <c r="D29" s="40"/>
      <c r="E29" s="40"/>
      <c r="F29" s="40"/>
      <c r="G29" s="40"/>
      <c r="H29" s="40"/>
      <c r="I29" s="40"/>
      <c r="J29" s="40"/>
      <c r="K29" s="40"/>
      <c r="L29" s="23"/>
    </row>
    <row r="30" spans="2:12" s="1" customFormat="1" ht="25.35" customHeight="1">
      <c r="B30" s="23"/>
      <c r="C30" s="173"/>
      <c r="D30" s="174" t="s">
        <v>27</v>
      </c>
      <c r="E30" s="173"/>
      <c r="F30" s="173"/>
      <c r="G30" s="173"/>
      <c r="H30" s="173"/>
      <c r="I30" s="173"/>
      <c r="J30" s="161">
        <f>ROUND(J119, 2)</f>
        <v>0</v>
      </c>
      <c r="L30" s="23"/>
    </row>
    <row r="31" spans="2:12" s="1" customFormat="1" ht="6.95" customHeight="1">
      <c r="B31" s="23"/>
      <c r="D31" s="40"/>
      <c r="E31" s="40"/>
      <c r="F31" s="40"/>
      <c r="G31" s="40"/>
      <c r="H31" s="40"/>
      <c r="I31" s="40"/>
      <c r="J31" s="40"/>
      <c r="K31" s="40"/>
      <c r="L31" s="23"/>
    </row>
    <row r="32" spans="2:12" s="1" customFormat="1" ht="14.45" customHeight="1">
      <c r="B32" s="23"/>
      <c r="F32" s="25" t="s">
        <v>29</v>
      </c>
      <c r="I32" s="25" t="s">
        <v>28</v>
      </c>
      <c r="J32" s="25" t="s">
        <v>30</v>
      </c>
      <c r="L32" s="23"/>
    </row>
    <row r="33" spans="2:12" s="1" customFormat="1" ht="14.45" customHeight="1">
      <c r="B33" s="23"/>
      <c r="D33" s="42" t="s">
        <v>31</v>
      </c>
      <c r="E33" s="20" t="s">
        <v>32</v>
      </c>
      <c r="F33" s="54">
        <f>ROUND((SUM(BE119:BE148)),  2)</f>
        <v>0</v>
      </c>
      <c r="I33" s="55">
        <v>0.21</v>
      </c>
      <c r="J33" s="54">
        <f>ROUND(((SUM(BE119:BE148))*I33),  2)</f>
        <v>0</v>
      </c>
      <c r="L33" s="23"/>
    </row>
    <row r="34" spans="2:12" s="1" customFormat="1" ht="14.45" customHeight="1">
      <c r="B34" s="23"/>
      <c r="E34" s="20" t="s">
        <v>33</v>
      </c>
      <c r="F34" s="54">
        <f>ROUND((SUM(BF119:BF148)),  2)</f>
        <v>0</v>
      </c>
      <c r="I34" s="55">
        <v>0.12</v>
      </c>
      <c r="J34" s="54">
        <f>ROUND(((SUM(BF119:BF148))*I34),  2)</f>
        <v>0</v>
      </c>
      <c r="L34" s="23"/>
    </row>
    <row r="35" spans="2:12" s="1" customFormat="1" ht="14.45" hidden="1" customHeight="1">
      <c r="B35" s="23"/>
      <c r="E35" s="20" t="s">
        <v>34</v>
      </c>
      <c r="F35" s="54">
        <f>ROUND((SUM(BG119:BG148)),  2)</f>
        <v>0</v>
      </c>
      <c r="I35" s="55">
        <v>0.21</v>
      </c>
      <c r="J35" s="54">
        <f>0</f>
        <v>0</v>
      </c>
      <c r="L35" s="23"/>
    </row>
    <row r="36" spans="2:12" s="1" customFormat="1" ht="14.45" hidden="1" customHeight="1">
      <c r="B36" s="23"/>
      <c r="E36" s="20" t="s">
        <v>35</v>
      </c>
      <c r="F36" s="54">
        <f>ROUND((SUM(BH119:BH148)),  2)</f>
        <v>0</v>
      </c>
      <c r="I36" s="55">
        <v>0.12</v>
      </c>
      <c r="J36" s="54">
        <f>0</f>
        <v>0</v>
      </c>
      <c r="L36" s="23"/>
    </row>
    <row r="37" spans="2:12" s="1" customFormat="1" ht="14.45" hidden="1" customHeight="1">
      <c r="B37" s="23"/>
      <c r="E37" s="20" t="s">
        <v>36</v>
      </c>
      <c r="F37" s="54">
        <f>ROUND((SUM(BI119:BI148)),  2)</f>
        <v>0</v>
      </c>
      <c r="I37" s="55">
        <v>0</v>
      </c>
      <c r="J37" s="54">
        <f>0</f>
        <v>0</v>
      </c>
      <c r="L37" s="23"/>
    </row>
    <row r="38" spans="2:12" s="1" customFormat="1" ht="6.95" customHeight="1">
      <c r="B38" s="23"/>
      <c r="L38" s="23"/>
    </row>
    <row r="39" spans="2:12" s="1" customFormat="1" ht="25.35" customHeight="1">
      <c r="B39" s="23"/>
      <c r="C39" s="170"/>
      <c r="D39" s="145" t="s">
        <v>37</v>
      </c>
      <c r="E39" s="146"/>
      <c r="F39" s="146"/>
      <c r="G39" s="171" t="s">
        <v>38</v>
      </c>
      <c r="H39" s="147" t="s">
        <v>39</v>
      </c>
      <c r="I39" s="146"/>
      <c r="J39" s="172">
        <f>SUM(J30:J37)</f>
        <v>0</v>
      </c>
      <c r="K39" s="57"/>
      <c r="L39" s="23"/>
    </row>
    <row r="40" spans="2:12" s="1" customFormat="1" ht="14.45" customHeight="1">
      <c r="B40" s="23"/>
      <c r="L40" s="23"/>
    </row>
    <row r="41" spans="2:12" ht="14.45" customHeight="1">
      <c r="B41" s="14"/>
      <c r="L41" s="14"/>
    </row>
    <row r="42" spans="2:12" ht="14.45" customHeight="1">
      <c r="B42" s="14"/>
      <c r="L42" s="14"/>
    </row>
    <row r="43" spans="2:12" ht="14.45" customHeight="1">
      <c r="B43" s="14"/>
      <c r="L43" s="14"/>
    </row>
    <row r="44" spans="2:12" ht="14.45" customHeight="1">
      <c r="B44" s="14"/>
      <c r="L44" s="14"/>
    </row>
    <row r="45" spans="2:12" ht="14.45" customHeight="1">
      <c r="B45" s="14"/>
      <c r="L45" s="14"/>
    </row>
    <row r="46" spans="2:12" ht="14.45" customHeight="1">
      <c r="B46" s="14"/>
      <c r="L46" s="14"/>
    </row>
    <row r="47" spans="2:12" ht="14.45" customHeight="1">
      <c r="B47" s="14"/>
      <c r="L47" s="14"/>
    </row>
    <row r="48" spans="2:12" ht="14.45" customHeight="1">
      <c r="B48" s="14"/>
      <c r="L48" s="14"/>
    </row>
    <row r="49" spans="2:12" ht="14.45" customHeight="1">
      <c r="B49" s="14"/>
      <c r="L49" s="14"/>
    </row>
    <row r="50" spans="2:12" s="1" customFormat="1" ht="14.45" customHeight="1">
      <c r="B50" s="23"/>
      <c r="D50" s="28" t="s">
        <v>40</v>
      </c>
      <c r="E50" s="29"/>
      <c r="F50" s="29"/>
      <c r="G50" s="28" t="s">
        <v>41</v>
      </c>
      <c r="H50" s="29"/>
      <c r="I50" s="29"/>
      <c r="J50" s="29"/>
      <c r="K50" s="29"/>
      <c r="L50" s="23"/>
    </row>
    <row r="51" spans="2:12">
      <c r="B51" s="14"/>
      <c r="L51" s="14"/>
    </row>
    <row r="52" spans="2:12">
      <c r="B52" s="14"/>
      <c r="L52" s="14"/>
    </row>
    <row r="53" spans="2:12">
      <c r="B53" s="14"/>
      <c r="L53" s="14"/>
    </row>
    <row r="54" spans="2:12">
      <c r="B54" s="14"/>
      <c r="L54" s="14"/>
    </row>
    <row r="55" spans="2:12">
      <c r="B55" s="14"/>
      <c r="L55" s="14"/>
    </row>
    <row r="56" spans="2:12">
      <c r="B56" s="14"/>
      <c r="L56" s="14"/>
    </row>
    <row r="57" spans="2:12">
      <c r="B57" s="14"/>
      <c r="L57" s="14"/>
    </row>
    <row r="58" spans="2:12">
      <c r="B58" s="14"/>
      <c r="L58" s="14"/>
    </row>
    <row r="59" spans="2:12">
      <c r="B59" s="14"/>
      <c r="L59" s="14"/>
    </row>
    <row r="60" spans="2:12">
      <c r="B60" s="14"/>
      <c r="L60" s="14"/>
    </row>
    <row r="61" spans="2:12" s="1" customFormat="1" ht="12.75">
      <c r="B61" s="23"/>
      <c r="D61" s="30" t="s">
        <v>42</v>
      </c>
      <c r="E61" s="24"/>
      <c r="F61" s="58" t="s">
        <v>43</v>
      </c>
      <c r="G61" s="30" t="s">
        <v>42</v>
      </c>
      <c r="H61" s="24"/>
      <c r="I61" s="24"/>
      <c r="J61" s="59" t="s">
        <v>43</v>
      </c>
      <c r="K61" s="24"/>
      <c r="L61" s="23"/>
    </row>
    <row r="62" spans="2:12">
      <c r="B62" s="14"/>
      <c r="L62" s="14"/>
    </row>
    <row r="63" spans="2:12">
      <c r="B63" s="14"/>
      <c r="L63" s="14"/>
    </row>
    <row r="64" spans="2:12">
      <c r="B64" s="14"/>
      <c r="L64" s="14"/>
    </row>
    <row r="65" spans="2:12" s="1" customFormat="1" ht="12.75">
      <c r="B65" s="23"/>
      <c r="D65" s="28" t="s">
        <v>44</v>
      </c>
      <c r="E65" s="29"/>
      <c r="F65" s="29"/>
      <c r="G65" s="28" t="s">
        <v>45</v>
      </c>
      <c r="H65" s="29"/>
      <c r="I65" s="29"/>
      <c r="J65" s="29"/>
      <c r="K65" s="29"/>
      <c r="L65" s="23"/>
    </row>
    <row r="66" spans="2:12">
      <c r="B66" s="14"/>
      <c r="L66" s="14"/>
    </row>
    <row r="67" spans="2:12">
      <c r="B67" s="14"/>
      <c r="L67" s="14"/>
    </row>
    <row r="68" spans="2:12">
      <c r="B68" s="14"/>
      <c r="L68" s="14"/>
    </row>
    <row r="69" spans="2:12">
      <c r="B69" s="14"/>
      <c r="L69" s="14"/>
    </row>
    <row r="70" spans="2:12">
      <c r="B70" s="14"/>
      <c r="L70" s="14"/>
    </row>
    <row r="71" spans="2:12">
      <c r="B71" s="14"/>
      <c r="L71" s="14"/>
    </row>
    <row r="72" spans="2:12">
      <c r="B72" s="14"/>
      <c r="L72" s="14"/>
    </row>
    <row r="73" spans="2:12">
      <c r="B73" s="14"/>
      <c r="L73" s="14"/>
    </row>
    <row r="74" spans="2:12">
      <c r="B74" s="14"/>
      <c r="L74" s="14"/>
    </row>
    <row r="75" spans="2:12">
      <c r="B75" s="14"/>
      <c r="L75" s="14"/>
    </row>
    <row r="76" spans="2:12" s="1" customFormat="1" ht="12.75">
      <c r="B76" s="23"/>
      <c r="D76" s="30" t="s">
        <v>42</v>
      </c>
      <c r="E76" s="24"/>
      <c r="F76" s="58" t="s">
        <v>43</v>
      </c>
      <c r="G76" s="30" t="s">
        <v>42</v>
      </c>
      <c r="H76" s="24"/>
      <c r="I76" s="24"/>
      <c r="J76" s="59" t="s">
        <v>43</v>
      </c>
      <c r="K76" s="24"/>
      <c r="L76" s="23"/>
    </row>
    <row r="77" spans="2:12" s="1" customFormat="1" ht="14.4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23"/>
    </row>
    <row r="81" spans="2:47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23"/>
    </row>
    <row r="82" spans="2:47" s="1" customFormat="1" ht="24.95" customHeight="1">
      <c r="B82" s="23"/>
      <c r="C82" s="15" t="s">
        <v>121</v>
      </c>
      <c r="L82" s="23"/>
    </row>
    <row r="83" spans="2:47" s="1" customFormat="1" ht="6.95" customHeight="1">
      <c r="B83" s="23"/>
      <c r="L83" s="23"/>
    </row>
    <row r="84" spans="2:47" s="1" customFormat="1" ht="12" customHeight="1">
      <c r="B84" s="23"/>
      <c r="C84" s="20" t="s">
        <v>389</v>
      </c>
      <c r="L84" s="23"/>
    </row>
    <row r="85" spans="2:47" s="1" customFormat="1" ht="26.25" customHeight="1">
      <c r="B85" s="23"/>
      <c r="E85" s="216" t="str">
        <f>E7</f>
        <v>Údržba smíšených výsadeb v Nemocnici České Budějovice, a.s. na rok 2026</v>
      </c>
      <c r="F85" s="217"/>
      <c r="G85" s="217"/>
      <c r="H85" s="217"/>
      <c r="L85" s="23"/>
    </row>
    <row r="86" spans="2:47" s="1" customFormat="1" ht="12" customHeight="1">
      <c r="B86" s="23"/>
      <c r="C86" s="20" t="s">
        <v>119</v>
      </c>
      <c r="L86" s="23"/>
    </row>
    <row r="87" spans="2:47" s="1" customFormat="1" ht="30" customHeight="1">
      <c r="B87" s="23"/>
      <c r="E87" s="209" t="str">
        <f>E9</f>
        <v xml:space="preserve">21,24 - Centrální park + záhon před pavilonem C + záhony a zídka u Madetky </v>
      </c>
      <c r="F87" s="215"/>
      <c r="G87" s="215"/>
      <c r="H87" s="215"/>
      <c r="L87" s="23"/>
    </row>
    <row r="88" spans="2:47" s="1" customFormat="1" ht="6.95" customHeight="1">
      <c r="B88" s="23"/>
      <c r="L88" s="23"/>
    </row>
    <row r="89" spans="2:47" s="1" customFormat="1" ht="12" customHeight="1">
      <c r="B89" s="23"/>
      <c r="C89" s="20" t="s">
        <v>16</v>
      </c>
      <c r="F89" s="18" t="str">
        <f>F12</f>
        <v xml:space="preserve"> </v>
      </c>
      <c r="I89" s="20" t="s">
        <v>18</v>
      </c>
      <c r="J89" s="39" t="str">
        <f>IF(J12="","",J12)</f>
        <v>vyplní účastník</v>
      </c>
      <c r="L89" s="23"/>
    </row>
    <row r="90" spans="2:47" s="1" customFormat="1" ht="6.95" customHeight="1">
      <c r="B90" s="23"/>
      <c r="L90" s="23"/>
    </row>
    <row r="91" spans="2:47" s="1" customFormat="1" ht="15.2" customHeight="1">
      <c r="B91" s="23"/>
      <c r="C91" s="20" t="s">
        <v>19</v>
      </c>
      <c r="F91" s="18" t="str">
        <f>E15</f>
        <v>Nemocnice České Budějovice, a.s.</v>
      </c>
      <c r="I91" s="20"/>
      <c r="J91" s="21" t="str">
        <f>E21</f>
        <v xml:space="preserve"> </v>
      </c>
      <c r="L91" s="23"/>
    </row>
    <row r="92" spans="2:47" s="1" customFormat="1" ht="15.2" customHeight="1">
      <c r="B92" s="23"/>
      <c r="C92" s="20" t="s">
        <v>24</v>
      </c>
      <c r="F92" s="18" t="str">
        <f>IF(E18="","",E18)</f>
        <v xml:space="preserve"> </v>
      </c>
      <c r="I92" s="20"/>
      <c r="J92" s="21" t="str">
        <f>E24</f>
        <v xml:space="preserve"> </v>
      </c>
      <c r="L92" s="23"/>
    </row>
    <row r="93" spans="2:47" s="1" customFormat="1" ht="10.35" customHeight="1">
      <c r="B93" s="23"/>
      <c r="L93" s="23"/>
    </row>
    <row r="94" spans="2:47" s="1" customFormat="1" ht="29.25" customHeight="1">
      <c r="B94" s="23"/>
      <c r="C94" s="60" t="s">
        <v>122</v>
      </c>
      <c r="D94" s="56"/>
      <c r="E94" s="56"/>
      <c r="F94" s="56"/>
      <c r="G94" s="56"/>
      <c r="H94" s="56"/>
      <c r="I94" s="56"/>
      <c r="J94" s="61" t="s">
        <v>123</v>
      </c>
      <c r="K94" s="56"/>
      <c r="L94" s="23"/>
    </row>
    <row r="95" spans="2:47" s="1" customFormat="1" ht="10.35" customHeight="1">
      <c r="B95" s="23"/>
      <c r="L95" s="23"/>
    </row>
    <row r="96" spans="2:47" s="1" customFormat="1" ht="22.9" customHeight="1">
      <c r="B96" s="23"/>
      <c r="C96" s="62" t="s">
        <v>124</v>
      </c>
      <c r="J96" s="51">
        <f>J119</f>
        <v>0</v>
      </c>
      <c r="L96" s="23"/>
      <c r="AU96" s="11" t="s">
        <v>125</v>
      </c>
    </row>
    <row r="97" spans="2:12" s="6" customFormat="1" ht="24.95" customHeight="1">
      <c r="B97" s="63"/>
      <c r="D97" s="64" t="s">
        <v>126</v>
      </c>
      <c r="E97" s="65"/>
      <c r="F97" s="65"/>
      <c r="G97" s="65"/>
      <c r="H97" s="65"/>
      <c r="I97" s="65"/>
      <c r="J97" s="66">
        <f>J120</f>
        <v>0</v>
      </c>
      <c r="L97" s="63"/>
    </row>
    <row r="98" spans="2:12" s="7" customFormat="1" ht="19.899999999999999" customHeight="1">
      <c r="B98" s="67"/>
      <c r="D98" s="68" t="s">
        <v>127</v>
      </c>
      <c r="E98" s="69"/>
      <c r="F98" s="69"/>
      <c r="G98" s="69"/>
      <c r="H98" s="69"/>
      <c r="I98" s="69"/>
      <c r="J98" s="70">
        <f>J121</f>
        <v>0</v>
      </c>
      <c r="L98" s="67"/>
    </row>
    <row r="99" spans="2:12" s="7" customFormat="1" ht="19.899999999999999" customHeight="1">
      <c r="B99" s="67"/>
      <c r="D99" s="68" t="s">
        <v>128</v>
      </c>
      <c r="E99" s="69"/>
      <c r="F99" s="69"/>
      <c r="G99" s="69"/>
      <c r="H99" s="69"/>
      <c r="I99" s="69"/>
      <c r="J99" s="70">
        <f>J140</f>
        <v>0</v>
      </c>
      <c r="L99" s="67"/>
    </row>
    <row r="100" spans="2:12" s="1" customFormat="1" ht="21.75" customHeight="1">
      <c r="B100" s="23"/>
      <c r="L100" s="23"/>
    </row>
    <row r="101" spans="2:12" s="1" customFormat="1" ht="6.9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23"/>
    </row>
    <row r="105" spans="2:12" s="1" customFormat="1" ht="6.95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23"/>
    </row>
    <row r="106" spans="2:12" s="1" customFormat="1" ht="24.95" customHeight="1">
      <c r="B106" s="23"/>
      <c r="C106" s="15" t="s">
        <v>129</v>
      </c>
      <c r="L106" s="23"/>
    </row>
    <row r="107" spans="2:12" s="1" customFormat="1" ht="6.95" customHeight="1">
      <c r="B107" s="23"/>
      <c r="L107" s="23"/>
    </row>
    <row r="108" spans="2:12" s="1" customFormat="1" ht="12" customHeight="1">
      <c r="B108" s="23"/>
      <c r="C108" s="110" t="s">
        <v>389</v>
      </c>
      <c r="L108" s="23"/>
    </row>
    <row r="109" spans="2:12" s="1" customFormat="1" ht="26.25" customHeight="1">
      <c r="B109" s="23"/>
      <c r="E109" s="216" t="str">
        <f>E7</f>
        <v>Údržba smíšených výsadeb v Nemocnici České Budějovice, a.s. na rok 2026</v>
      </c>
      <c r="F109" s="217"/>
      <c r="G109" s="217"/>
      <c r="H109" s="217"/>
      <c r="L109" s="23"/>
    </row>
    <row r="110" spans="2:12" s="1" customFormat="1" ht="12" customHeight="1">
      <c r="B110" s="23"/>
      <c r="C110" s="20" t="s">
        <v>119</v>
      </c>
      <c r="L110" s="23"/>
    </row>
    <row r="111" spans="2:12" s="1" customFormat="1" ht="30" customHeight="1">
      <c r="B111" s="23"/>
      <c r="E111" s="209" t="str">
        <f>E9</f>
        <v xml:space="preserve">21,24 - Centrální park + záhon před pavilonem C + záhony a zídka u Madetky </v>
      </c>
      <c r="F111" s="215"/>
      <c r="G111" s="215"/>
      <c r="H111" s="215"/>
      <c r="L111" s="23"/>
    </row>
    <row r="112" spans="2:12" s="1" customFormat="1" ht="6.95" customHeight="1">
      <c r="B112" s="23"/>
      <c r="L112" s="23"/>
    </row>
    <row r="113" spans="2:65" s="1" customFormat="1" ht="12" customHeight="1">
      <c r="B113" s="23"/>
      <c r="C113" s="20" t="s">
        <v>16</v>
      </c>
      <c r="F113" s="18" t="str">
        <f>F12</f>
        <v xml:space="preserve"> </v>
      </c>
      <c r="I113" s="20" t="s">
        <v>18</v>
      </c>
      <c r="J113" s="39" t="str">
        <f>IF(J12="","",J12)</f>
        <v>vyplní účastník</v>
      </c>
      <c r="L113" s="23"/>
    </row>
    <row r="114" spans="2:65" s="1" customFormat="1" ht="6.95" customHeight="1">
      <c r="B114" s="23"/>
      <c r="L114" s="23"/>
    </row>
    <row r="115" spans="2:65" s="1" customFormat="1" ht="15.2" customHeight="1">
      <c r="B115" s="23"/>
      <c r="C115" s="20" t="s">
        <v>19</v>
      </c>
      <c r="F115" s="18" t="str">
        <f>E15</f>
        <v>Nemocnice České Budějovice, a.s.</v>
      </c>
      <c r="I115" s="20"/>
      <c r="J115" s="21" t="str">
        <f>E21</f>
        <v xml:space="preserve"> </v>
      </c>
      <c r="L115" s="23"/>
    </row>
    <row r="116" spans="2:65" s="1" customFormat="1" ht="15.2" customHeight="1">
      <c r="B116" s="23"/>
      <c r="C116" s="20" t="s">
        <v>24</v>
      </c>
      <c r="F116" s="18" t="str">
        <f>IF(E18="","",E18)</f>
        <v xml:space="preserve"> </v>
      </c>
      <c r="I116" s="20"/>
      <c r="J116" s="21" t="str">
        <f>E24</f>
        <v xml:space="preserve"> </v>
      </c>
      <c r="L116" s="23"/>
    </row>
    <row r="117" spans="2:65" s="1" customFormat="1" ht="10.35" customHeight="1">
      <c r="B117" s="23"/>
      <c r="L117" s="23"/>
    </row>
    <row r="118" spans="2:65" s="8" customFormat="1" ht="29.25" customHeight="1">
      <c r="B118" s="71"/>
      <c r="C118" s="72" t="s">
        <v>130</v>
      </c>
      <c r="D118" s="73" t="s">
        <v>52</v>
      </c>
      <c r="E118" s="73" t="s">
        <v>48</v>
      </c>
      <c r="F118" s="73" t="s">
        <v>49</v>
      </c>
      <c r="G118" s="73" t="s">
        <v>131</v>
      </c>
      <c r="H118" s="73" t="s">
        <v>132</v>
      </c>
      <c r="I118" s="73" t="s">
        <v>133</v>
      </c>
      <c r="J118" s="74" t="s">
        <v>123</v>
      </c>
      <c r="K118" s="75" t="s">
        <v>134</v>
      </c>
      <c r="L118" s="71"/>
      <c r="M118" s="46" t="s">
        <v>1</v>
      </c>
      <c r="N118" s="47" t="s">
        <v>31</v>
      </c>
      <c r="O118" s="47" t="s">
        <v>135</v>
      </c>
      <c r="P118" s="47" t="s">
        <v>136</v>
      </c>
      <c r="Q118" s="47" t="s">
        <v>137</v>
      </c>
      <c r="R118" s="47" t="s">
        <v>138</v>
      </c>
      <c r="S118" s="47" t="s">
        <v>139</v>
      </c>
      <c r="T118" s="48" t="s">
        <v>140</v>
      </c>
    </row>
    <row r="119" spans="2:65" s="1" customFormat="1" ht="22.9" customHeight="1">
      <c r="B119" s="23"/>
      <c r="C119" s="50" t="s">
        <v>141</v>
      </c>
      <c r="J119" s="76">
        <f>BK119</f>
        <v>0</v>
      </c>
      <c r="L119" s="23"/>
      <c r="M119" s="49"/>
      <c r="N119" s="40"/>
      <c r="O119" s="40"/>
      <c r="P119" s="77">
        <f>P120</f>
        <v>0</v>
      </c>
      <c r="Q119" s="40"/>
      <c r="R119" s="77">
        <f>R120</f>
        <v>0</v>
      </c>
      <c r="S119" s="40"/>
      <c r="T119" s="78">
        <f>T120</f>
        <v>0</v>
      </c>
      <c r="AT119" s="11" t="s">
        <v>66</v>
      </c>
      <c r="AU119" s="11" t="s">
        <v>125</v>
      </c>
      <c r="BK119" s="79">
        <f>BK120</f>
        <v>0</v>
      </c>
    </row>
    <row r="120" spans="2:65" s="9" customFormat="1" ht="25.9" customHeight="1">
      <c r="B120" s="80"/>
      <c r="D120" s="81" t="s">
        <v>66</v>
      </c>
      <c r="E120" s="82" t="s">
        <v>142</v>
      </c>
      <c r="F120" s="82" t="s">
        <v>143</v>
      </c>
      <c r="J120" s="83">
        <f>BK120</f>
        <v>0</v>
      </c>
      <c r="L120" s="80"/>
      <c r="M120" s="84"/>
      <c r="P120" s="85">
        <f>P121+P140</f>
        <v>0</v>
      </c>
      <c r="R120" s="85">
        <f>R121+R140</f>
        <v>0</v>
      </c>
      <c r="T120" s="86">
        <f>T121+T140</f>
        <v>0</v>
      </c>
      <c r="AR120" s="81" t="s">
        <v>71</v>
      </c>
      <c r="AT120" s="87" t="s">
        <v>66</v>
      </c>
      <c r="AU120" s="87" t="s">
        <v>67</v>
      </c>
      <c r="AY120" s="81" t="s">
        <v>144</v>
      </c>
      <c r="BK120" s="88">
        <f>BK121+BK140</f>
        <v>0</v>
      </c>
    </row>
    <row r="121" spans="2:65" s="9" customFormat="1" ht="22.9" customHeight="1">
      <c r="B121" s="80"/>
      <c r="D121" s="81" t="s">
        <v>66</v>
      </c>
      <c r="E121" s="89" t="s">
        <v>145</v>
      </c>
      <c r="F121" s="89" t="s">
        <v>146</v>
      </c>
      <c r="J121" s="90">
        <f>BK121</f>
        <v>0</v>
      </c>
      <c r="L121" s="80"/>
      <c r="M121" s="84"/>
      <c r="P121" s="85">
        <f>SUM(P122:P139)</f>
        <v>0</v>
      </c>
      <c r="R121" s="85">
        <f>SUM(R122:R139)</f>
        <v>0</v>
      </c>
      <c r="T121" s="86">
        <f>SUM(T122:T139)</f>
        <v>0</v>
      </c>
      <c r="AR121" s="81" t="s">
        <v>71</v>
      </c>
      <c r="AT121" s="87" t="s">
        <v>66</v>
      </c>
      <c r="AU121" s="87" t="s">
        <v>71</v>
      </c>
      <c r="AY121" s="81" t="s">
        <v>144</v>
      </c>
      <c r="BK121" s="88">
        <f>SUM(BK122:BK139)</f>
        <v>0</v>
      </c>
    </row>
    <row r="122" spans="2:65" s="1" customFormat="1" ht="24.2" customHeight="1">
      <c r="B122" s="91"/>
      <c r="C122" s="92" t="s">
        <v>67</v>
      </c>
      <c r="D122" s="92" t="s">
        <v>147</v>
      </c>
      <c r="E122" s="93" t="s">
        <v>71</v>
      </c>
      <c r="F122" s="94" t="s">
        <v>148</v>
      </c>
      <c r="G122" s="95" t="s">
        <v>149</v>
      </c>
      <c r="H122" s="96">
        <v>1885.2</v>
      </c>
      <c r="I122" s="97"/>
      <c r="J122" s="97">
        <f t="shared" ref="J122:J139" si="0">ROUND(I122*H122,2)</f>
        <v>0</v>
      </c>
      <c r="K122" s="98"/>
      <c r="L122" s="23"/>
      <c r="M122" s="99" t="s">
        <v>1</v>
      </c>
      <c r="N122" s="100" t="s">
        <v>32</v>
      </c>
      <c r="O122" s="101">
        <v>0</v>
      </c>
      <c r="P122" s="101">
        <f t="shared" ref="P122:P139" si="1">O122*H122</f>
        <v>0</v>
      </c>
      <c r="Q122" s="101">
        <v>0</v>
      </c>
      <c r="R122" s="101">
        <f t="shared" ref="R122:R139" si="2">Q122*H122</f>
        <v>0</v>
      </c>
      <c r="S122" s="101">
        <v>0</v>
      </c>
      <c r="T122" s="102">
        <f t="shared" ref="T122:T139" si="3">S122*H122</f>
        <v>0</v>
      </c>
      <c r="AR122" s="103" t="s">
        <v>81</v>
      </c>
      <c r="AT122" s="103" t="s">
        <v>147</v>
      </c>
      <c r="AU122" s="103" t="s">
        <v>75</v>
      </c>
      <c r="AY122" s="11" t="s">
        <v>144</v>
      </c>
      <c r="BE122" s="104">
        <f t="shared" ref="BE122:BE139" si="4">IF(N122="základní",J122,0)</f>
        <v>0</v>
      </c>
      <c r="BF122" s="104">
        <f t="shared" ref="BF122:BF139" si="5">IF(N122="snížená",J122,0)</f>
        <v>0</v>
      </c>
      <c r="BG122" s="104">
        <f t="shared" ref="BG122:BG139" si="6">IF(N122="zákl. přenesená",J122,0)</f>
        <v>0</v>
      </c>
      <c r="BH122" s="104">
        <f t="shared" ref="BH122:BH139" si="7">IF(N122="sníž. přenesená",J122,0)</f>
        <v>0</v>
      </c>
      <c r="BI122" s="104">
        <f t="shared" ref="BI122:BI139" si="8">IF(N122="nulová",J122,0)</f>
        <v>0</v>
      </c>
      <c r="BJ122" s="11" t="s">
        <v>71</v>
      </c>
      <c r="BK122" s="104">
        <f t="shared" ref="BK122:BK139" si="9">ROUND(I122*H122,2)</f>
        <v>0</v>
      </c>
      <c r="BL122" s="11" t="s">
        <v>81</v>
      </c>
      <c r="BM122" s="103" t="s">
        <v>75</v>
      </c>
    </row>
    <row r="123" spans="2:65" s="1" customFormat="1" ht="24.2" customHeight="1">
      <c r="B123" s="91"/>
      <c r="C123" s="92" t="s">
        <v>67</v>
      </c>
      <c r="D123" s="92" t="s">
        <v>147</v>
      </c>
      <c r="E123" s="93" t="s">
        <v>75</v>
      </c>
      <c r="F123" s="94" t="s">
        <v>150</v>
      </c>
      <c r="G123" s="95" t="s">
        <v>149</v>
      </c>
      <c r="H123" s="96">
        <v>942.6</v>
      </c>
      <c r="I123" s="97"/>
      <c r="J123" s="97">
        <f t="shared" si="0"/>
        <v>0</v>
      </c>
      <c r="K123" s="98"/>
      <c r="L123" s="23"/>
      <c r="M123" s="99" t="s">
        <v>1</v>
      </c>
      <c r="N123" s="100" t="s">
        <v>32</v>
      </c>
      <c r="O123" s="101">
        <v>0</v>
      </c>
      <c r="P123" s="101">
        <f t="shared" si="1"/>
        <v>0</v>
      </c>
      <c r="Q123" s="101">
        <v>0</v>
      </c>
      <c r="R123" s="101">
        <f t="shared" si="2"/>
        <v>0</v>
      </c>
      <c r="S123" s="101">
        <v>0</v>
      </c>
      <c r="T123" s="102">
        <f t="shared" si="3"/>
        <v>0</v>
      </c>
      <c r="AR123" s="103" t="s">
        <v>81</v>
      </c>
      <c r="AT123" s="103" t="s">
        <v>147</v>
      </c>
      <c r="AU123" s="103" t="s">
        <v>75</v>
      </c>
      <c r="AY123" s="11" t="s">
        <v>144</v>
      </c>
      <c r="BE123" s="104">
        <f t="shared" si="4"/>
        <v>0</v>
      </c>
      <c r="BF123" s="104">
        <f t="shared" si="5"/>
        <v>0</v>
      </c>
      <c r="BG123" s="104">
        <f t="shared" si="6"/>
        <v>0</v>
      </c>
      <c r="BH123" s="104">
        <f t="shared" si="7"/>
        <v>0</v>
      </c>
      <c r="BI123" s="104">
        <f t="shared" si="8"/>
        <v>0</v>
      </c>
      <c r="BJ123" s="11" t="s">
        <v>71</v>
      </c>
      <c r="BK123" s="104">
        <f t="shared" si="9"/>
        <v>0</v>
      </c>
      <c r="BL123" s="11" t="s">
        <v>81</v>
      </c>
      <c r="BM123" s="103" t="s">
        <v>81</v>
      </c>
    </row>
    <row r="124" spans="2:65" s="1" customFormat="1" ht="24.2" customHeight="1">
      <c r="B124" s="91"/>
      <c r="C124" s="92" t="s">
        <v>67</v>
      </c>
      <c r="D124" s="92" t="s">
        <v>147</v>
      </c>
      <c r="E124" s="93" t="s">
        <v>78</v>
      </c>
      <c r="F124" s="94" t="s">
        <v>151</v>
      </c>
      <c r="G124" s="95" t="s">
        <v>149</v>
      </c>
      <c r="H124" s="96">
        <v>10368.6</v>
      </c>
      <c r="I124" s="97"/>
      <c r="J124" s="97">
        <f t="shared" si="0"/>
        <v>0</v>
      </c>
      <c r="K124" s="98"/>
      <c r="L124" s="23"/>
      <c r="M124" s="99" t="s">
        <v>1</v>
      </c>
      <c r="N124" s="100" t="s">
        <v>32</v>
      </c>
      <c r="O124" s="101">
        <v>0</v>
      </c>
      <c r="P124" s="101">
        <f t="shared" si="1"/>
        <v>0</v>
      </c>
      <c r="Q124" s="101">
        <v>0</v>
      </c>
      <c r="R124" s="101">
        <f t="shared" si="2"/>
        <v>0</v>
      </c>
      <c r="S124" s="101">
        <v>0</v>
      </c>
      <c r="T124" s="102">
        <f t="shared" si="3"/>
        <v>0</v>
      </c>
      <c r="AR124" s="103" t="s">
        <v>81</v>
      </c>
      <c r="AT124" s="103" t="s">
        <v>147</v>
      </c>
      <c r="AU124" s="103" t="s">
        <v>75</v>
      </c>
      <c r="AY124" s="11" t="s">
        <v>144</v>
      </c>
      <c r="BE124" s="104">
        <f t="shared" si="4"/>
        <v>0</v>
      </c>
      <c r="BF124" s="104">
        <f t="shared" si="5"/>
        <v>0</v>
      </c>
      <c r="BG124" s="104">
        <f t="shared" si="6"/>
        <v>0</v>
      </c>
      <c r="BH124" s="104">
        <f t="shared" si="7"/>
        <v>0</v>
      </c>
      <c r="BI124" s="104">
        <f t="shared" si="8"/>
        <v>0</v>
      </c>
      <c r="BJ124" s="11" t="s">
        <v>71</v>
      </c>
      <c r="BK124" s="104">
        <f t="shared" si="9"/>
        <v>0</v>
      </c>
      <c r="BL124" s="11" t="s">
        <v>81</v>
      </c>
      <c r="BM124" s="103" t="s">
        <v>87</v>
      </c>
    </row>
    <row r="125" spans="2:65" s="1" customFormat="1" ht="24.2" customHeight="1">
      <c r="B125" s="91"/>
      <c r="C125" s="92" t="s">
        <v>67</v>
      </c>
      <c r="D125" s="92" t="s">
        <v>147</v>
      </c>
      <c r="E125" s="93" t="s">
        <v>81</v>
      </c>
      <c r="F125" s="94" t="s">
        <v>152</v>
      </c>
      <c r="G125" s="95" t="s">
        <v>149</v>
      </c>
      <c r="H125" s="96">
        <v>6598.2</v>
      </c>
      <c r="I125" s="97"/>
      <c r="J125" s="97">
        <f t="shared" si="0"/>
        <v>0</v>
      </c>
      <c r="K125" s="98"/>
      <c r="L125" s="23"/>
      <c r="M125" s="99" t="s">
        <v>1</v>
      </c>
      <c r="N125" s="100" t="s">
        <v>32</v>
      </c>
      <c r="O125" s="101">
        <v>0</v>
      </c>
      <c r="P125" s="101">
        <f t="shared" si="1"/>
        <v>0</v>
      </c>
      <c r="Q125" s="101">
        <v>0</v>
      </c>
      <c r="R125" s="101">
        <f t="shared" si="2"/>
        <v>0</v>
      </c>
      <c r="S125" s="101">
        <v>0</v>
      </c>
      <c r="T125" s="102">
        <f t="shared" si="3"/>
        <v>0</v>
      </c>
      <c r="AR125" s="103" t="s">
        <v>81</v>
      </c>
      <c r="AT125" s="103" t="s">
        <v>147</v>
      </c>
      <c r="AU125" s="103" t="s">
        <v>75</v>
      </c>
      <c r="AY125" s="11" t="s">
        <v>144</v>
      </c>
      <c r="BE125" s="104">
        <f t="shared" si="4"/>
        <v>0</v>
      </c>
      <c r="BF125" s="104">
        <f t="shared" si="5"/>
        <v>0</v>
      </c>
      <c r="BG125" s="104">
        <f t="shared" si="6"/>
        <v>0</v>
      </c>
      <c r="BH125" s="104">
        <f t="shared" si="7"/>
        <v>0</v>
      </c>
      <c r="BI125" s="104">
        <f t="shared" si="8"/>
        <v>0</v>
      </c>
      <c r="BJ125" s="11" t="s">
        <v>71</v>
      </c>
      <c r="BK125" s="104">
        <f t="shared" si="9"/>
        <v>0</v>
      </c>
      <c r="BL125" s="11" t="s">
        <v>81</v>
      </c>
      <c r="BM125" s="103" t="s">
        <v>93</v>
      </c>
    </row>
    <row r="126" spans="2:65" s="1" customFormat="1" ht="37.9" customHeight="1">
      <c r="B126" s="91"/>
      <c r="C126" s="92" t="s">
        <v>67</v>
      </c>
      <c r="D126" s="92" t="s">
        <v>147</v>
      </c>
      <c r="E126" s="93" t="s">
        <v>84</v>
      </c>
      <c r="F126" s="94" t="s">
        <v>153</v>
      </c>
      <c r="G126" s="95" t="s">
        <v>154</v>
      </c>
      <c r="H126" s="96">
        <v>118</v>
      </c>
      <c r="I126" s="97"/>
      <c r="J126" s="97">
        <f t="shared" si="0"/>
        <v>0</v>
      </c>
      <c r="K126" s="98"/>
      <c r="L126" s="23"/>
      <c r="M126" s="99" t="s">
        <v>1</v>
      </c>
      <c r="N126" s="100" t="s">
        <v>32</v>
      </c>
      <c r="O126" s="101">
        <v>0</v>
      </c>
      <c r="P126" s="101">
        <f t="shared" si="1"/>
        <v>0</v>
      </c>
      <c r="Q126" s="101">
        <v>0</v>
      </c>
      <c r="R126" s="101">
        <f t="shared" si="2"/>
        <v>0</v>
      </c>
      <c r="S126" s="101">
        <v>0</v>
      </c>
      <c r="T126" s="102">
        <f t="shared" si="3"/>
        <v>0</v>
      </c>
      <c r="AR126" s="103" t="s">
        <v>81</v>
      </c>
      <c r="AT126" s="103" t="s">
        <v>147</v>
      </c>
      <c r="AU126" s="103" t="s">
        <v>75</v>
      </c>
      <c r="AY126" s="11" t="s">
        <v>144</v>
      </c>
      <c r="BE126" s="104">
        <f t="shared" si="4"/>
        <v>0</v>
      </c>
      <c r="BF126" s="104">
        <f t="shared" si="5"/>
        <v>0</v>
      </c>
      <c r="BG126" s="104">
        <f t="shared" si="6"/>
        <v>0</v>
      </c>
      <c r="BH126" s="104">
        <f t="shared" si="7"/>
        <v>0</v>
      </c>
      <c r="BI126" s="104">
        <f t="shared" si="8"/>
        <v>0</v>
      </c>
      <c r="BJ126" s="11" t="s">
        <v>71</v>
      </c>
      <c r="BK126" s="104">
        <f t="shared" si="9"/>
        <v>0</v>
      </c>
      <c r="BL126" s="11" t="s">
        <v>81</v>
      </c>
      <c r="BM126" s="103" t="s">
        <v>99</v>
      </c>
    </row>
    <row r="127" spans="2:65" s="1" customFormat="1" ht="24.2" customHeight="1">
      <c r="B127" s="91"/>
      <c r="C127" s="92" t="s">
        <v>67</v>
      </c>
      <c r="D127" s="92" t="s">
        <v>147</v>
      </c>
      <c r="E127" s="93" t="s">
        <v>87</v>
      </c>
      <c r="F127" s="94" t="s">
        <v>155</v>
      </c>
      <c r="G127" s="95" t="s">
        <v>149</v>
      </c>
      <c r="H127" s="96">
        <v>5655.6</v>
      </c>
      <c r="I127" s="97"/>
      <c r="J127" s="97">
        <f t="shared" si="0"/>
        <v>0</v>
      </c>
      <c r="K127" s="98"/>
      <c r="L127" s="23"/>
      <c r="M127" s="99" t="s">
        <v>1</v>
      </c>
      <c r="N127" s="100" t="s">
        <v>32</v>
      </c>
      <c r="O127" s="101">
        <v>0</v>
      </c>
      <c r="P127" s="101">
        <f t="shared" si="1"/>
        <v>0</v>
      </c>
      <c r="Q127" s="101">
        <v>0</v>
      </c>
      <c r="R127" s="101">
        <f t="shared" si="2"/>
        <v>0</v>
      </c>
      <c r="S127" s="101">
        <v>0</v>
      </c>
      <c r="T127" s="102">
        <f t="shared" si="3"/>
        <v>0</v>
      </c>
      <c r="AR127" s="103" t="s">
        <v>81</v>
      </c>
      <c r="AT127" s="103" t="s">
        <v>147</v>
      </c>
      <c r="AU127" s="103" t="s">
        <v>75</v>
      </c>
      <c r="AY127" s="11" t="s">
        <v>144</v>
      </c>
      <c r="BE127" s="104">
        <f t="shared" si="4"/>
        <v>0</v>
      </c>
      <c r="BF127" s="104">
        <f t="shared" si="5"/>
        <v>0</v>
      </c>
      <c r="BG127" s="104">
        <f t="shared" si="6"/>
        <v>0</v>
      </c>
      <c r="BH127" s="104">
        <f t="shared" si="7"/>
        <v>0</v>
      </c>
      <c r="BI127" s="104">
        <f t="shared" si="8"/>
        <v>0</v>
      </c>
      <c r="BJ127" s="11" t="s">
        <v>71</v>
      </c>
      <c r="BK127" s="104">
        <f t="shared" si="9"/>
        <v>0</v>
      </c>
      <c r="BL127" s="11" t="s">
        <v>81</v>
      </c>
      <c r="BM127" s="103" t="s">
        <v>8</v>
      </c>
    </row>
    <row r="128" spans="2:65" s="1" customFormat="1" ht="24.2" customHeight="1">
      <c r="B128" s="91"/>
      <c r="C128" s="92" t="s">
        <v>67</v>
      </c>
      <c r="D128" s="92" t="s">
        <v>147</v>
      </c>
      <c r="E128" s="93" t="s">
        <v>90</v>
      </c>
      <c r="F128" s="94" t="s">
        <v>156</v>
      </c>
      <c r="G128" s="95" t="s">
        <v>154</v>
      </c>
      <c r="H128" s="96">
        <v>45</v>
      </c>
      <c r="I128" s="97"/>
      <c r="J128" s="97">
        <f t="shared" si="0"/>
        <v>0</v>
      </c>
      <c r="K128" s="98"/>
      <c r="L128" s="23"/>
      <c r="M128" s="99" t="s">
        <v>1</v>
      </c>
      <c r="N128" s="100" t="s">
        <v>32</v>
      </c>
      <c r="O128" s="101">
        <v>0</v>
      </c>
      <c r="P128" s="101">
        <f t="shared" si="1"/>
        <v>0</v>
      </c>
      <c r="Q128" s="101">
        <v>0</v>
      </c>
      <c r="R128" s="101">
        <f t="shared" si="2"/>
        <v>0</v>
      </c>
      <c r="S128" s="101">
        <v>0</v>
      </c>
      <c r="T128" s="102">
        <f t="shared" si="3"/>
        <v>0</v>
      </c>
      <c r="AR128" s="103" t="s">
        <v>81</v>
      </c>
      <c r="AT128" s="103" t="s">
        <v>147</v>
      </c>
      <c r="AU128" s="103" t="s">
        <v>75</v>
      </c>
      <c r="AY128" s="11" t="s">
        <v>144</v>
      </c>
      <c r="BE128" s="104">
        <f t="shared" si="4"/>
        <v>0</v>
      </c>
      <c r="BF128" s="104">
        <f t="shared" si="5"/>
        <v>0</v>
      </c>
      <c r="BG128" s="104">
        <f t="shared" si="6"/>
        <v>0</v>
      </c>
      <c r="BH128" s="104">
        <f t="shared" si="7"/>
        <v>0</v>
      </c>
      <c r="BI128" s="104">
        <f t="shared" si="8"/>
        <v>0</v>
      </c>
      <c r="BJ128" s="11" t="s">
        <v>71</v>
      </c>
      <c r="BK128" s="104">
        <f t="shared" si="9"/>
        <v>0</v>
      </c>
      <c r="BL128" s="11" t="s">
        <v>81</v>
      </c>
      <c r="BM128" s="103" t="s">
        <v>109</v>
      </c>
    </row>
    <row r="129" spans="2:65" s="1" customFormat="1" ht="24.2" customHeight="1">
      <c r="B129" s="91"/>
      <c r="C129" s="92" t="s">
        <v>67</v>
      </c>
      <c r="D129" s="92" t="s">
        <v>147</v>
      </c>
      <c r="E129" s="93" t="s">
        <v>93</v>
      </c>
      <c r="F129" s="94" t="s">
        <v>157</v>
      </c>
      <c r="G129" s="95" t="s">
        <v>149</v>
      </c>
      <c r="H129" s="96">
        <v>5655.6</v>
      </c>
      <c r="I129" s="97"/>
      <c r="J129" s="97">
        <f t="shared" si="0"/>
        <v>0</v>
      </c>
      <c r="K129" s="98"/>
      <c r="L129" s="23"/>
      <c r="M129" s="99" t="s">
        <v>1</v>
      </c>
      <c r="N129" s="100" t="s">
        <v>32</v>
      </c>
      <c r="O129" s="101">
        <v>0</v>
      </c>
      <c r="P129" s="101">
        <f t="shared" si="1"/>
        <v>0</v>
      </c>
      <c r="Q129" s="101">
        <v>0</v>
      </c>
      <c r="R129" s="101">
        <f t="shared" si="2"/>
        <v>0</v>
      </c>
      <c r="S129" s="101">
        <v>0</v>
      </c>
      <c r="T129" s="102">
        <f t="shared" si="3"/>
        <v>0</v>
      </c>
      <c r="AR129" s="103" t="s">
        <v>81</v>
      </c>
      <c r="AT129" s="103" t="s">
        <v>147</v>
      </c>
      <c r="AU129" s="103" t="s">
        <v>75</v>
      </c>
      <c r="AY129" s="11" t="s">
        <v>144</v>
      </c>
      <c r="BE129" s="104">
        <f t="shared" si="4"/>
        <v>0</v>
      </c>
      <c r="BF129" s="104">
        <f t="shared" si="5"/>
        <v>0</v>
      </c>
      <c r="BG129" s="104">
        <f t="shared" si="6"/>
        <v>0</v>
      </c>
      <c r="BH129" s="104">
        <f t="shared" si="7"/>
        <v>0</v>
      </c>
      <c r="BI129" s="104">
        <f t="shared" si="8"/>
        <v>0</v>
      </c>
      <c r="BJ129" s="11" t="s">
        <v>71</v>
      </c>
      <c r="BK129" s="104">
        <f t="shared" si="9"/>
        <v>0</v>
      </c>
      <c r="BL129" s="11" t="s">
        <v>81</v>
      </c>
      <c r="BM129" s="103" t="s">
        <v>115</v>
      </c>
    </row>
    <row r="130" spans="2:65" s="1" customFormat="1" ht="16.5" customHeight="1">
      <c r="B130" s="91"/>
      <c r="C130" s="92" t="s">
        <v>67</v>
      </c>
      <c r="D130" s="92" t="s">
        <v>147</v>
      </c>
      <c r="E130" s="93" t="s">
        <v>96</v>
      </c>
      <c r="F130" s="94" t="s">
        <v>158</v>
      </c>
      <c r="G130" s="95" t="s">
        <v>154</v>
      </c>
      <c r="H130" s="96">
        <v>19</v>
      </c>
      <c r="I130" s="97"/>
      <c r="J130" s="97">
        <f t="shared" si="0"/>
        <v>0</v>
      </c>
      <c r="K130" s="98"/>
      <c r="L130" s="23"/>
      <c r="M130" s="99" t="s">
        <v>1</v>
      </c>
      <c r="N130" s="100" t="s">
        <v>32</v>
      </c>
      <c r="O130" s="101">
        <v>0</v>
      </c>
      <c r="P130" s="101">
        <f t="shared" si="1"/>
        <v>0</v>
      </c>
      <c r="Q130" s="101">
        <v>0</v>
      </c>
      <c r="R130" s="101">
        <f t="shared" si="2"/>
        <v>0</v>
      </c>
      <c r="S130" s="101">
        <v>0</v>
      </c>
      <c r="T130" s="102">
        <f t="shared" si="3"/>
        <v>0</v>
      </c>
      <c r="AR130" s="103" t="s">
        <v>81</v>
      </c>
      <c r="AT130" s="103" t="s">
        <v>147</v>
      </c>
      <c r="AU130" s="103" t="s">
        <v>75</v>
      </c>
      <c r="AY130" s="11" t="s">
        <v>144</v>
      </c>
      <c r="BE130" s="104">
        <f t="shared" si="4"/>
        <v>0</v>
      </c>
      <c r="BF130" s="104">
        <f t="shared" si="5"/>
        <v>0</v>
      </c>
      <c r="BG130" s="104">
        <f t="shared" si="6"/>
        <v>0</v>
      </c>
      <c r="BH130" s="104">
        <f t="shared" si="7"/>
        <v>0</v>
      </c>
      <c r="BI130" s="104">
        <f t="shared" si="8"/>
        <v>0</v>
      </c>
      <c r="BJ130" s="11" t="s">
        <v>71</v>
      </c>
      <c r="BK130" s="104">
        <f t="shared" si="9"/>
        <v>0</v>
      </c>
      <c r="BL130" s="11" t="s">
        <v>81</v>
      </c>
      <c r="BM130" s="103" t="s">
        <v>159</v>
      </c>
    </row>
    <row r="131" spans="2:65" s="1" customFormat="1" ht="24.2" customHeight="1">
      <c r="B131" s="91"/>
      <c r="C131" s="92" t="s">
        <v>67</v>
      </c>
      <c r="D131" s="92" t="s">
        <v>147</v>
      </c>
      <c r="E131" s="93" t="s">
        <v>99</v>
      </c>
      <c r="F131" s="94" t="s">
        <v>160</v>
      </c>
      <c r="G131" s="95" t="s">
        <v>161</v>
      </c>
      <c r="H131" s="96">
        <v>573.48</v>
      </c>
      <c r="I131" s="97"/>
      <c r="J131" s="97">
        <f t="shared" si="0"/>
        <v>0</v>
      </c>
      <c r="K131" s="98"/>
      <c r="L131" s="23"/>
      <c r="M131" s="99" t="s">
        <v>1</v>
      </c>
      <c r="N131" s="100" t="s">
        <v>32</v>
      </c>
      <c r="O131" s="101">
        <v>0</v>
      </c>
      <c r="P131" s="101">
        <f t="shared" si="1"/>
        <v>0</v>
      </c>
      <c r="Q131" s="101">
        <v>0</v>
      </c>
      <c r="R131" s="101">
        <f t="shared" si="2"/>
        <v>0</v>
      </c>
      <c r="S131" s="101">
        <v>0</v>
      </c>
      <c r="T131" s="102">
        <f t="shared" si="3"/>
        <v>0</v>
      </c>
      <c r="AR131" s="103" t="s">
        <v>81</v>
      </c>
      <c r="AT131" s="103" t="s">
        <v>147</v>
      </c>
      <c r="AU131" s="103" t="s">
        <v>75</v>
      </c>
      <c r="AY131" s="11" t="s">
        <v>144</v>
      </c>
      <c r="BE131" s="104">
        <f t="shared" si="4"/>
        <v>0</v>
      </c>
      <c r="BF131" s="104">
        <f t="shared" si="5"/>
        <v>0</v>
      </c>
      <c r="BG131" s="104">
        <f t="shared" si="6"/>
        <v>0</v>
      </c>
      <c r="BH131" s="104">
        <f t="shared" si="7"/>
        <v>0</v>
      </c>
      <c r="BI131" s="104">
        <f t="shared" si="8"/>
        <v>0</v>
      </c>
      <c r="BJ131" s="11" t="s">
        <v>71</v>
      </c>
      <c r="BK131" s="104">
        <f t="shared" si="9"/>
        <v>0</v>
      </c>
      <c r="BL131" s="11" t="s">
        <v>81</v>
      </c>
      <c r="BM131" s="103" t="s">
        <v>162</v>
      </c>
    </row>
    <row r="132" spans="2:65" s="1" customFormat="1" ht="24.2" customHeight="1">
      <c r="B132" s="91"/>
      <c r="C132" s="92" t="s">
        <v>67</v>
      </c>
      <c r="D132" s="92" t="s">
        <v>147</v>
      </c>
      <c r="E132" s="93" t="s">
        <v>101</v>
      </c>
      <c r="F132" s="94" t="s">
        <v>163</v>
      </c>
      <c r="G132" s="95" t="s">
        <v>149</v>
      </c>
      <c r="H132" s="96">
        <v>97.8</v>
      </c>
      <c r="I132" s="97"/>
      <c r="J132" s="97">
        <f t="shared" si="0"/>
        <v>0</v>
      </c>
      <c r="K132" s="98"/>
      <c r="L132" s="23"/>
      <c r="M132" s="99" t="s">
        <v>1</v>
      </c>
      <c r="N132" s="100" t="s">
        <v>32</v>
      </c>
      <c r="O132" s="101">
        <v>0</v>
      </c>
      <c r="P132" s="101">
        <f t="shared" si="1"/>
        <v>0</v>
      </c>
      <c r="Q132" s="101">
        <v>0</v>
      </c>
      <c r="R132" s="101">
        <f t="shared" si="2"/>
        <v>0</v>
      </c>
      <c r="S132" s="101">
        <v>0</v>
      </c>
      <c r="T132" s="102">
        <f t="shared" si="3"/>
        <v>0</v>
      </c>
      <c r="AR132" s="103" t="s">
        <v>81</v>
      </c>
      <c r="AT132" s="103" t="s">
        <v>147</v>
      </c>
      <c r="AU132" s="103" t="s">
        <v>75</v>
      </c>
      <c r="AY132" s="11" t="s">
        <v>144</v>
      </c>
      <c r="BE132" s="104">
        <f t="shared" si="4"/>
        <v>0</v>
      </c>
      <c r="BF132" s="104">
        <f t="shared" si="5"/>
        <v>0</v>
      </c>
      <c r="BG132" s="104">
        <f t="shared" si="6"/>
        <v>0</v>
      </c>
      <c r="BH132" s="104">
        <f t="shared" si="7"/>
        <v>0</v>
      </c>
      <c r="BI132" s="104">
        <f t="shared" si="8"/>
        <v>0</v>
      </c>
      <c r="BJ132" s="11" t="s">
        <v>71</v>
      </c>
      <c r="BK132" s="104">
        <f t="shared" si="9"/>
        <v>0</v>
      </c>
      <c r="BL132" s="11" t="s">
        <v>81</v>
      </c>
      <c r="BM132" s="103" t="s">
        <v>164</v>
      </c>
    </row>
    <row r="133" spans="2:65" s="1" customFormat="1" ht="24.2" customHeight="1">
      <c r="B133" s="91"/>
      <c r="C133" s="92" t="s">
        <v>67</v>
      </c>
      <c r="D133" s="92" t="s">
        <v>147</v>
      </c>
      <c r="E133" s="93" t="s">
        <v>8</v>
      </c>
      <c r="F133" s="94" t="s">
        <v>165</v>
      </c>
      <c r="G133" s="95" t="s">
        <v>149</v>
      </c>
      <c r="H133" s="96">
        <v>16.8</v>
      </c>
      <c r="I133" s="97"/>
      <c r="J133" s="97">
        <f t="shared" si="0"/>
        <v>0</v>
      </c>
      <c r="K133" s="98"/>
      <c r="L133" s="23"/>
      <c r="M133" s="99" t="s">
        <v>1</v>
      </c>
      <c r="N133" s="100" t="s">
        <v>32</v>
      </c>
      <c r="O133" s="101">
        <v>0</v>
      </c>
      <c r="P133" s="101">
        <f t="shared" si="1"/>
        <v>0</v>
      </c>
      <c r="Q133" s="101">
        <v>0</v>
      </c>
      <c r="R133" s="101">
        <f t="shared" si="2"/>
        <v>0</v>
      </c>
      <c r="S133" s="101">
        <v>0</v>
      </c>
      <c r="T133" s="102">
        <f t="shared" si="3"/>
        <v>0</v>
      </c>
      <c r="AR133" s="103" t="s">
        <v>81</v>
      </c>
      <c r="AT133" s="103" t="s">
        <v>147</v>
      </c>
      <c r="AU133" s="103" t="s">
        <v>75</v>
      </c>
      <c r="AY133" s="11" t="s">
        <v>144</v>
      </c>
      <c r="BE133" s="104">
        <f t="shared" si="4"/>
        <v>0</v>
      </c>
      <c r="BF133" s="104">
        <f t="shared" si="5"/>
        <v>0</v>
      </c>
      <c r="BG133" s="104">
        <f t="shared" si="6"/>
        <v>0</v>
      </c>
      <c r="BH133" s="104">
        <f t="shared" si="7"/>
        <v>0</v>
      </c>
      <c r="BI133" s="104">
        <f t="shared" si="8"/>
        <v>0</v>
      </c>
      <c r="BJ133" s="11" t="s">
        <v>71</v>
      </c>
      <c r="BK133" s="104">
        <f t="shared" si="9"/>
        <v>0</v>
      </c>
      <c r="BL133" s="11" t="s">
        <v>81</v>
      </c>
      <c r="BM133" s="103" t="s">
        <v>166</v>
      </c>
    </row>
    <row r="134" spans="2:65" s="1" customFormat="1" ht="16.5" customHeight="1">
      <c r="B134" s="91"/>
      <c r="C134" s="92" t="s">
        <v>67</v>
      </c>
      <c r="D134" s="92" t="s">
        <v>147</v>
      </c>
      <c r="E134" s="93" t="s">
        <v>106</v>
      </c>
      <c r="F134" s="94" t="s">
        <v>167</v>
      </c>
      <c r="G134" s="95" t="s">
        <v>168</v>
      </c>
      <c r="H134" s="96">
        <v>1</v>
      </c>
      <c r="I134" s="97"/>
      <c r="J134" s="97">
        <f t="shared" si="0"/>
        <v>0</v>
      </c>
      <c r="K134" s="98"/>
      <c r="L134" s="23"/>
      <c r="M134" s="99" t="s">
        <v>1</v>
      </c>
      <c r="N134" s="100" t="s">
        <v>32</v>
      </c>
      <c r="O134" s="101">
        <v>0</v>
      </c>
      <c r="P134" s="101">
        <f t="shared" si="1"/>
        <v>0</v>
      </c>
      <c r="Q134" s="101">
        <v>0</v>
      </c>
      <c r="R134" s="101">
        <f t="shared" si="2"/>
        <v>0</v>
      </c>
      <c r="S134" s="101">
        <v>0</v>
      </c>
      <c r="T134" s="102">
        <f t="shared" si="3"/>
        <v>0</v>
      </c>
      <c r="AR134" s="103" t="s">
        <v>81</v>
      </c>
      <c r="AT134" s="103" t="s">
        <v>147</v>
      </c>
      <c r="AU134" s="103" t="s">
        <v>75</v>
      </c>
      <c r="AY134" s="11" t="s">
        <v>144</v>
      </c>
      <c r="BE134" s="104">
        <f t="shared" si="4"/>
        <v>0</v>
      </c>
      <c r="BF134" s="104">
        <f t="shared" si="5"/>
        <v>0</v>
      </c>
      <c r="BG134" s="104">
        <f t="shared" si="6"/>
        <v>0</v>
      </c>
      <c r="BH134" s="104">
        <f t="shared" si="7"/>
        <v>0</v>
      </c>
      <c r="BI134" s="104">
        <f t="shared" si="8"/>
        <v>0</v>
      </c>
      <c r="BJ134" s="11" t="s">
        <v>71</v>
      </c>
      <c r="BK134" s="104">
        <f t="shared" si="9"/>
        <v>0</v>
      </c>
      <c r="BL134" s="11" t="s">
        <v>81</v>
      </c>
      <c r="BM134" s="103" t="s">
        <v>169</v>
      </c>
    </row>
    <row r="135" spans="2:65" s="1" customFormat="1" ht="24.2" customHeight="1">
      <c r="B135" s="91"/>
      <c r="C135" s="92" t="s">
        <v>67</v>
      </c>
      <c r="D135" s="92" t="s">
        <v>147</v>
      </c>
      <c r="E135" s="93" t="s">
        <v>109</v>
      </c>
      <c r="F135" s="94" t="s">
        <v>170</v>
      </c>
      <c r="G135" s="95" t="s">
        <v>149</v>
      </c>
      <c r="H135" s="96">
        <v>42</v>
      </c>
      <c r="I135" s="97"/>
      <c r="J135" s="97">
        <f t="shared" si="0"/>
        <v>0</v>
      </c>
      <c r="K135" s="98"/>
      <c r="L135" s="23"/>
      <c r="M135" s="99" t="s">
        <v>1</v>
      </c>
      <c r="N135" s="100" t="s">
        <v>32</v>
      </c>
      <c r="O135" s="101">
        <v>0</v>
      </c>
      <c r="P135" s="101">
        <f t="shared" si="1"/>
        <v>0</v>
      </c>
      <c r="Q135" s="101">
        <v>0</v>
      </c>
      <c r="R135" s="101">
        <f t="shared" si="2"/>
        <v>0</v>
      </c>
      <c r="S135" s="101">
        <v>0</v>
      </c>
      <c r="T135" s="102">
        <f t="shared" si="3"/>
        <v>0</v>
      </c>
      <c r="AR135" s="103" t="s">
        <v>81</v>
      </c>
      <c r="AT135" s="103" t="s">
        <v>147</v>
      </c>
      <c r="AU135" s="103" t="s">
        <v>75</v>
      </c>
      <c r="AY135" s="11" t="s">
        <v>144</v>
      </c>
      <c r="BE135" s="104">
        <f t="shared" si="4"/>
        <v>0</v>
      </c>
      <c r="BF135" s="104">
        <f t="shared" si="5"/>
        <v>0</v>
      </c>
      <c r="BG135" s="104">
        <f t="shared" si="6"/>
        <v>0</v>
      </c>
      <c r="BH135" s="104">
        <f t="shared" si="7"/>
        <v>0</v>
      </c>
      <c r="BI135" s="104">
        <f t="shared" si="8"/>
        <v>0</v>
      </c>
      <c r="BJ135" s="11" t="s">
        <v>71</v>
      </c>
      <c r="BK135" s="104">
        <f t="shared" si="9"/>
        <v>0</v>
      </c>
      <c r="BL135" s="11" t="s">
        <v>81</v>
      </c>
      <c r="BM135" s="103" t="s">
        <v>171</v>
      </c>
    </row>
    <row r="136" spans="2:65" s="1" customFormat="1" ht="24.2" customHeight="1">
      <c r="B136" s="91"/>
      <c r="C136" s="92" t="s">
        <v>67</v>
      </c>
      <c r="D136" s="92" t="s">
        <v>147</v>
      </c>
      <c r="E136" s="93" t="s">
        <v>112</v>
      </c>
      <c r="F136" s="94" t="s">
        <v>172</v>
      </c>
      <c r="G136" s="95" t="s">
        <v>149</v>
      </c>
      <c r="H136" s="96">
        <v>790.6</v>
      </c>
      <c r="I136" s="97"/>
      <c r="J136" s="97">
        <f t="shared" si="0"/>
        <v>0</v>
      </c>
      <c r="K136" s="98"/>
      <c r="L136" s="23"/>
      <c r="M136" s="99" t="s">
        <v>1</v>
      </c>
      <c r="N136" s="100" t="s">
        <v>32</v>
      </c>
      <c r="O136" s="101">
        <v>0</v>
      </c>
      <c r="P136" s="101">
        <f t="shared" si="1"/>
        <v>0</v>
      </c>
      <c r="Q136" s="101">
        <v>0</v>
      </c>
      <c r="R136" s="101">
        <f t="shared" si="2"/>
        <v>0</v>
      </c>
      <c r="S136" s="101">
        <v>0</v>
      </c>
      <c r="T136" s="102">
        <f t="shared" si="3"/>
        <v>0</v>
      </c>
      <c r="AR136" s="103" t="s">
        <v>81</v>
      </c>
      <c r="AT136" s="103" t="s">
        <v>147</v>
      </c>
      <c r="AU136" s="103" t="s">
        <v>75</v>
      </c>
      <c r="AY136" s="11" t="s">
        <v>144</v>
      </c>
      <c r="BE136" s="104">
        <f t="shared" si="4"/>
        <v>0</v>
      </c>
      <c r="BF136" s="104">
        <f t="shared" si="5"/>
        <v>0</v>
      </c>
      <c r="BG136" s="104">
        <f t="shared" si="6"/>
        <v>0</v>
      </c>
      <c r="BH136" s="104">
        <f t="shared" si="7"/>
        <v>0</v>
      </c>
      <c r="BI136" s="104">
        <f t="shared" si="8"/>
        <v>0</v>
      </c>
      <c r="BJ136" s="11" t="s">
        <v>71</v>
      </c>
      <c r="BK136" s="104">
        <f t="shared" si="9"/>
        <v>0</v>
      </c>
      <c r="BL136" s="11" t="s">
        <v>81</v>
      </c>
      <c r="BM136" s="103" t="s">
        <v>173</v>
      </c>
    </row>
    <row r="137" spans="2:65" s="1" customFormat="1" ht="24.2" customHeight="1">
      <c r="B137" s="91"/>
      <c r="C137" s="92" t="s">
        <v>67</v>
      </c>
      <c r="D137" s="92" t="s">
        <v>147</v>
      </c>
      <c r="E137" s="93" t="s">
        <v>115</v>
      </c>
      <c r="F137" s="94" t="s">
        <v>174</v>
      </c>
      <c r="G137" s="95" t="s">
        <v>149</v>
      </c>
      <c r="H137" s="96">
        <v>110</v>
      </c>
      <c r="I137" s="97"/>
      <c r="J137" s="97">
        <f t="shared" si="0"/>
        <v>0</v>
      </c>
      <c r="K137" s="98"/>
      <c r="L137" s="23"/>
      <c r="M137" s="99" t="s">
        <v>1</v>
      </c>
      <c r="N137" s="100" t="s">
        <v>32</v>
      </c>
      <c r="O137" s="101">
        <v>0</v>
      </c>
      <c r="P137" s="101">
        <f t="shared" si="1"/>
        <v>0</v>
      </c>
      <c r="Q137" s="101">
        <v>0</v>
      </c>
      <c r="R137" s="101">
        <f t="shared" si="2"/>
        <v>0</v>
      </c>
      <c r="S137" s="101">
        <v>0</v>
      </c>
      <c r="T137" s="102">
        <f t="shared" si="3"/>
        <v>0</v>
      </c>
      <c r="AR137" s="103" t="s">
        <v>81</v>
      </c>
      <c r="AT137" s="103" t="s">
        <v>147</v>
      </c>
      <c r="AU137" s="103" t="s">
        <v>75</v>
      </c>
      <c r="AY137" s="11" t="s">
        <v>144</v>
      </c>
      <c r="BE137" s="104">
        <f t="shared" si="4"/>
        <v>0</v>
      </c>
      <c r="BF137" s="104">
        <f t="shared" si="5"/>
        <v>0</v>
      </c>
      <c r="BG137" s="104">
        <f t="shared" si="6"/>
        <v>0</v>
      </c>
      <c r="BH137" s="104">
        <f t="shared" si="7"/>
        <v>0</v>
      </c>
      <c r="BI137" s="104">
        <f t="shared" si="8"/>
        <v>0</v>
      </c>
      <c r="BJ137" s="11" t="s">
        <v>71</v>
      </c>
      <c r="BK137" s="104">
        <f t="shared" si="9"/>
        <v>0</v>
      </c>
      <c r="BL137" s="11" t="s">
        <v>81</v>
      </c>
      <c r="BM137" s="103" t="s">
        <v>175</v>
      </c>
    </row>
    <row r="138" spans="2:65" s="1" customFormat="1" ht="16.5" customHeight="1">
      <c r="B138" s="91"/>
      <c r="C138" s="92" t="s">
        <v>67</v>
      </c>
      <c r="D138" s="92" t="s">
        <v>147</v>
      </c>
      <c r="E138" s="93" t="s">
        <v>176</v>
      </c>
      <c r="F138" s="94" t="s">
        <v>177</v>
      </c>
      <c r="G138" s="95" t="s">
        <v>168</v>
      </c>
      <c r="H138" s="96">
        <v>1</v>
      </c>
      <c r="I138" s="97"/>
      <c r="J138" s="97">
        <f t="shared" si="0"/>
        <v>0</v>
      </c>
      <c r="K138" s="98"/>
      <c r="L138" s="23"/>
      <c r="M138" s="99" t="s">
        <v>1</v>
      </c>
      <c r="N138" s="100" t="s">
        <v>32</v>
      </c>
      <c r="O138" s="101">
        <v>0</v>
      </c>
      <c r="P138" s="101">
        <f t="shared" si="1"/>
        <v>0</v>
      </c>
      <c r="Q138" s="101">
        <v>0</v>
      </c>
      <c r="R138" s="101">
        <f t="shared" si="2"/>
        <v>0</v>
      </c>
      <c r="S138" s="101">
        <v>0</v>
      </c>
      <c r="T138" s="102">
        <f t="shared" si="3"/>
        <v>0</v>
      </c>
      <c r="AR138" s="103" t="s">
        <v>81</v>
      </c>
      <c r="AT138" s="103" t="s">
        <v>147</v>
      </c>
      <c r="AU138" s="103" t="s">
        <v>75</v>
      </c>
      <c r="AY138" s="11" t="s">
        <v>144</v>
      </c>
      <c r="BE138" s="104">
        <f t="shared" si="4"/>
        <v>0</v>
      </c>
      <c r="BF138" s="104">
        <f t="shared" si="5"/>
        <v>0</v>
      </c>
      <c r="BG138" s="104">
        <f t="shared" si="6"/>
        <v>0</v>
      </c>
      <c r="BH138" s="104">
        <f t="shared" si="7"/>
        <v>0</v>
      </c>
      <c r="BI138" s="104">
        <f t="shared" si="8"/>
        <v>0</v>
      </c>
      <c r="BJ138" s="11" t="s">
        <v>71</v>
      </c>
      <c r="BK138" s="104">
        <f t="shared" si="9"/>
        <v>0</v>
      </c>
      <c r="BL138" s="11" t="s">
        <v>81</v>
      </c>
      <c r="BM138" s="103" t="s">
        <v>178</v>
      </c>
    </row>
    <row r="139" spans="2:65" s="1" customFormat="1" ht="16.5" customHeight="1">
      <c r="B139" s="91"/>
      <c r="C139" s="92" t="s">
        <v>67</v>
      </c>
      <c r="D139" s="92" t="s">
        <v>147</v>
      </c>
      <c r="E139" s="93" t="s">
        <v>159</v>
      </c>
      <c r="F139" s="94" t="s">
        <v>179</v>
      </c>
      <c r="G139" s="95" t="s">
        <v>168</v>
      </c>
      <c r="H139" s="96">
        <v>1</v>
      </c>
      <c r="I139" s="97"/>
      <c r="J139" s="97">
        <f t="shared" si="0"/>
        <v>0</v>
      </c>
      <c r="K139" s="98"/>
      <c r="L139" s="23"/>
      <c r="M139" s="99" t="s">
        <v>1</v>
      </c>
      <c r="N139" s="100" t="s">
        <v>32</v>
      </c>
      <c r="O139" s="101">
        <v>0</v>
      </c>
      <c r="P139" s="101">
        <f t="shared" si="1"/>
        <v>0</v>
      </c>
      <c r="Q139" s="101">
        <v>0</v>
      </c>
      <c r="R139" s="101">
        <f t="shared" si="2"/>
        <v>0</v>
      </c>
      <c r="S139" s="101">
        <v>0</v>
      </c>
      <c r="T139" s="102">
        <f t="shared" si="3"/>
        <v>0</v>
      </c>
      <c r="AR139" s="103" t="s">
        <v>81</v>
      </c>
      <c r="AT139" s="103" t="s">
        <v>147</v>
      </c>
      <c r="AU139" s="103" t="s">
        <v>75</v>
      </c>
      <c r="AY139" s="11" t="s">
        <v>144</v>
      </c>
      <c r="BE139" s="104">
        <f t="shared" si="4"/>
        <v>0</v>
      </c>
      <c r="BF139" s="104">
        <f t="shared" si="5"/>
        <v>0</v>
      </c>
      <c r="BG139" s="104">
        <f t="shared" si="6"/>
        <v>0</v>
      </c>
      <c r="BH139" s="104">
        <f t="shared" si="7"/>
        <v>0</v>
      </c>
      <c r="BI139" s="104">
        <f t="shared" si="8"/>
        <v>0</v>
      </c>
      <c r="BJ139" s="11" t="s">
        <v>71</v>
      </c>
      <c r="BK139" s="104">
        <f t="shared" si="9"/>
        <v>0</v>
      </c>
      <c r="BL139" s="11" t="s">
        <v>81</v>
      </c>
      <c r="BM139" s="103" t="s">
        <v>180</v>
      </c>
    </row>
    <row r="140" spans="2:65" s="9" customFormat="1" ht="22.9" customHeight="1">
      <c r="B140" s="80"/>
      <c r="D140" s="81" t="s">
        <v>66</v>
      </c>
      <c r="E140" s="89" t="s">
        <v>181</v>
      </c>
      <c r="F140" s="89" t="s">
        <v>182</v>
      </c>
      <c r="J140" s="90">
        <f>BK140</f>
        <v>0</v>
      </c>
      <c r="L140" s="80"/>
      <c r="M140" s="84"/>
      <c r="P140" s="85">
        <f>SUM(P141:P148)</f>
        <v>0</v>
      </c>
      <c r="R140" s="85">
        <f>SUM(R141:R148)</f>
        <v>0</v>
      </c>
      <c r="T140" s="86">
        <f>SUM(T141:T148)</f>
        <v>0</v>
      </c>
      <c r="AR140" s="81" t="s">
        <v>71</v>
      </c>
      <c r="AT140" s="87" t="s">
        <v>66</v>
      </c>
      <c r="AU140" s="87" t="s">
        <v>71</v>
      </c>
      <c r="AY140" s="81" t="s">
        <v>144</v>
      </c>
      <c r="BK140" s="88">
        <f>SUM(BK141:BK148)</f>
        <v>0</v>
      </c>
    </row>
    <row r="141" spans="2:65" s="1" customFormat="1" ht="16.5" customHeight="1">
      <c r="B141" s="91"/>
      <c r="C141" s="92" t="s">
        <v>67</v>
      </c>
      <c r="D141" s="92" t="s">
        <v>147</v>
      </c>
      <c r="E141" s="93" t="s">
        <v>183</v>
      </c>
      <c r="F141" s="94" t="s">
        <v>184</v>
      </c>
      <c r="G141" s="95" t="s">
        <v>168</v>
      </c>
      <c r="H141" s="96">
        <v>1</v>
      </c>
      <c r="I141" s="97"/>
      <c r="J141" s="97">
        <f t="shared" ref="J141:J148" si="10">ROUND(I141*H141,2)</f>
        <v>0</v>
      </c>
      <c r="K141" s="98"/>
      <c r="L141" s="23"/>
      <c r="M141" s="99" t="s">
        <v>1</v>
      </c>
      <c r="N141" s="100" t="s">
        <v>32</v>
      </c>
      <c r="O141" s="101">
        <v>0</v>
      </c>
      <c r="P141" s="101">
        <f t="shared" ref="P141:P148" si="11">O141*H141</f>
        <v>0</v>
      </c>
      <c r="Q141" s="101">
        <v>0</v>
      </c>
      <c r="R141" s="101">
        <f t="shared" ref="R141:R148" si="12">Q141*H141</f>
        <v>0</v>
      </c>
      <c r="S141" s="101">
        <v>0</v>
      </c>
      <c r="T141" s="102">
        <f t="shared" ref="T141:T148" si="13">S141*H141</f>
        <v>0</v>
      </c>
      <c r="AR141" s="103" t="s">
        <v>81</v>
      </c>
      <c r="AT141" s="103" t="s">
        <v>147</v>
      </c>
      <c r="AU141" s="103" t="s">
        <v>75</v>
      </c>
      <c r="AY141" s="11" t="s">
        <v>144</v>
      </c>
      <c r="BE141" s="104">
        <f t="shared" ref="BE141:BE148" si="14">IF(N141="základní",J141,0)</f>
        <v>0</v>
      </c>
      <c r="BF141" s="104">
        <f t="shared" ref="BF141:BF148" si="15">IF(N141="snížená",J141,0)</f>
        <v>0</v>
      </c>
      <c r="BG141" s="104">
        <f t="shared" ref="BG141:BG148" si="16">IF(N141="zákl. přenesená",J141,0)</f>
        <v>0</v>
      </c>
      <c r="BH141" s="104">
        <f t="shared" ref="BH141:BH148" si="17">IF(N141="sníž. přenesená",J141,0)</f>
        <v>0</v>
      </c>
      <c r="BI141" s="104">
        <f t="shared" ref="BI141:BI148" si="18">IF(N141="nulová",J141,0)</f>
        <v>0</v>
      </c>
      <c r="BJ141" s="11" t="s">
        <v>71</v>
      </c>
      <c r="BK141" s="104">
        <f t="shared" ref="BK141:BK148" si="19">ROUND(I141*H141,2)</f>
        <v>0</v>
      </c>
      <c r="BL141" s="11" t="s">
        <v>81</v>
      </c>
      <c r="BM141" s="103" t="s">
        <v>185</v>
      </c>
    </row>
    <row r="142" spans="2:65" s="1" customFormat="1" ht="24.2" customHeight="1">
      <c r="B142" s="91"/>
      <c r="C142" s="92" t="s">
        <v>67</v>
      </c>
      <c r="D142" s="92" t="s">
        <v>147</v>
      </c>
      <c r="E142" s="93" t="s">
        <v>162</v>
      </c>
      <c r="F142" s="94" t="s">
        <v>186</v>
      </c>
      <c r="G142" s="95" t="s">
        <v>187</v>
      </c>
      <c r="H142" s="96">
        <v>585</v>
      </c>
      <c r="I142" s="97"/>
      <c r="J142" s="97">
        <f t="shared" si="10"/>
        <v>0</v>
      </c>
      <c r="K142" s="98"/>
      <c r="L142" s="23"/>
      <c r="M142" s="99" t="s">
        <v>1</v>
      </c>
      <c r="N142" s="100" t="s">
        <v>32</v>
      </c>
      <c r="O142" s="101">
        <v>0</v>
      </c>
      <c r="P142" s="101">
        <f t="shared" si="11"/>
        <v>0</v>
      </c>
      <c r="Q142" s="101">
        <v>0</v>
      </c>
      <c r="R142" s="101">
        <f t="shared" si="12"/>
        <v>0</v>
      </c>
      <c r="S142" s="101">
        <v>0</v>
      </c>
      <c r="T142" s="102">
        <f t="shared" si="13"/>
        <v>0</v>
      </c>
      <c r="AR142" s="103" t="s">
        <v>81</v>
      </c>
      <c r="AT142" s="103" t="s">
        <v>147</v>
      </c>
      <c r="AU142" s="103" t="s">
        <v>75</v>
      </c>
      <c r="AY142" s="11" t="s">
        <v>144</v>
      </c>
      <c r="BE142" s="104">
        <f t="shared" si="14"/>
        <v>0</v>
      </c>
      <c r="BF142" s="104">
        <f t="shared" si="15"/>
        <v>0</v>
      </c>
      <c r="BG142" s="104">
        <f t="shared" si="16"/>
        <v>0</v>
      </c>
      <c r="BH142" s="104">
        <f t="shared" si="17"/>
        <v>0</v>
      </c>
      <c r="BI142" s="104">
        <f t="shared" si="18"/>
        <v>0</v>
      </c>
      <c r="BJ142" s="11" t="s">
        <v>71</v>
      </c>
      <c r="BK142" s="104">
        <f t="shared" si="19"/>
        <v>0</v>
      </c>
      <c r="BL142" s="11" t="s">
        <v>81</v>
      </c>
      <c r="BM142" s="103" t="s">
        <v>188</v>
      </c>
    </row>
    <row r="143" spans="2:65" s="1" customFormat="1" ht="16.5" customHeight="1">
      <c r="B143" s="91"/>
      <c r="C143" s="92" t="s">
        <v>67</v>
      </c>
      <c r="D143" s="92" t="s">
        <v>147</v>
      </c>
      <c r="E143" s="93" t="s">
        <v>7</v>
      </c>
      <c r="F143" s="94" t="s">
        <v>189</v>
      </c>
      <c r="G143" s="95" t="s">
        <v>161</v>
      </c>
      <c r="H143" s="96">
        <v>50</v>
      </c>
      <c r="I143" s="97"/>
      <c r="J143" s="97">
        <f t="shared" si="10"/>
        <v>0</v>
      </c>
      <c r="K143" s="98"/>
      <c r="L143" s="23"/>
      <c r="M143" s="99" t="s">
        <v>1</v>
      </c>
      <c r="N143" s="100" t="s">
        <v>32</v>
      </c>
      <c r="O143" s="101">
        <v>0</v>
      </c>
      <c r="P143" s="101">
        <f t="shared" si="11"/>
        <v>0</v>
      </c>
      <c r="Q143" s="101">
        <v>0</v>
      </c>
      <c r="R143" s="101">
        <f t="shared" si="12"/>
        <v>0</v>
      </c>
      <c r="S143" s="101">
        <v>0</v>
      </c>
      <c r="T143" s="102">
        <f t="shared" si="13"/>
        <v>0</v>
      </c>
      <c r="AR143" s="103" t="s">
        <v>81</v>
      </c>
      <c r="AT143" s="103" t="s">
        <v>147</v>
      </c>
      <c r="AU143" s="103" t="s">
        <v>75</v>
      </c>
      <c r="AY143" s="11" t="s">
        <v>144</v>
      </c>
      <c r="BE143" s="104">
        <f t="shared" si="14"/>
        <v>0</v>
      </c>
      <c r="BF143" s="104">
        <f t="shared" si="15"/>
        <v>0</v>
      </c>
      <c r="BG143" s="104">
        <f t="shared" si="16"/>
        <v>0</v>
      </c>
      <c r="BH143" s="104">
        <f t="shared" si="17"/>
        <v>0</v>
      </c>
      <c r="BI143" s="104">
        <f t="shared" si="18"/>
        <v>0</v>
      </c>
      <c r="BJ143" s="11" t="s">
        <v>71</v>
      </c>
      <c r="BK143" s="104">
        <f t="shared" si="19"/>
        <v>0</v>
      </c>
      <c r="BL143" s="11" t="s">
        <v>81</v>
      </c>
      <c r="BM143" s="103" t="s">
        <v>190</v>
      </c>
    </row>
    <row r="144" spans="2:65" s="1" customFormat="1" ht="16.5" customHeight="1">
      <c r="B144" s="91"/>
      <c r="C144" s="92" t="s">
        <v>67</v>
      </c>
      <c r="D144" s="92" t="s">
        <v>147</v>
      </c>
      <c r="E144" s="93" t="s">
        <v>164</v>
      </c>
      <c r="F144" s="94" t="s">
        <v>191</v>
      </c>
      <c r="G144" s="95" t="s">
        <v>192</v>
      </c>
      <c r="H144" s="96">
        <v>12.8</v>
      </c>
      <c r="I144" s="97"/>
      <c r="J144" s="97">
        <f t="shared" si="10"/>
        <v>0</v>
      </c>
      <c r="K144" s="98"/>
      <c r="L144" s="23"/>
      <c r="M144" s="99" t="s">
        <v>1</v>
      </c>
      <c r="N144" s="100" t="s">
        <v>32</v>
      </c>
      <c r="O144" s="101">
        <v>0</v>
      </c>
      <c r="P144" s="101">
        <f t="shared" si="11"/>
        <v>0</v>
      </c>
      <c r="Q144" s="101">
        <v>0</v>
      </c>
      <c r="R144" s="101">
        <f t="shared" si="12"/>
        <v>0</v>
      </c>
      <c r="S144" s="101">
        <v>0</v>
      </c>
      <c r="T144" s="102">
        <f t="shared" si="13"/>
        <v>0</v>
      </c>
      <c r="AR144" s="103" t="s">
        <v>81</v>
      </c>
      <c r="AT144" s="103" t="s">
        <v>147</v>
      </c>
      <c r="AU144" s="103" t="s">
        <v>75</v>
      </c>
      <c r="AY144" s="11" t="s">
        <v>144</v>
      </c>
      <c r="BE144" s="104">
        <f t="shared" si="14"/>
        <v>0</v>
      </c>
      <c r="BF144" s="104">
        <f t="shared" si="15"/>
        <v>0</v>
      </c>
      <c r="BG144" s="104">
        <f t="shared" si="16"/>
        <v>0</v>
      </c>
      <c r="BH144" s="104">
        <f t="shared" si="17"/>
        <v>0</v>
      </c>
      <c r="BI144" s="104">
        <f t="shared" si="18"/>
        <v>0</v>
      </c>
      <c r="BJ144" s="11" t="s">
        <v>71</v>
      </c>
      <c r="BK144" s="104">
        <f t="shared" si="19"/>
        <v>0</v>
      </c>
      <c r="BL144" s="11" t="s">
        <v>81</v>
      </c>
      <c r="BM144" s="103" t="s">
        <v>193</v>
      </c>
    </row>
    <row r="145" spans="2:65" s="1" customFormat="1" ht="16.5" customHeight="1">
      <c r="B145" s="91"/>
      <c r="C145" s="92" t="s">
        <v>67</v>
      </c>
      <c r="D145" s="92" t="s">
        <v>147</v>
      </c>
      <c r="E145" s="93" t="s">
        <v>194</v>
      </c>
      <c r="F145" s="94" t="s">
        <v>195</v>
      </c>
      <c r="G145" s="95" t="s">
        <v>196</v>
      </c>
      <c r="H145" s="96">
        <v>15</v>
      </c>
      <c r="I145" s="97"/>
      <c r="J145" s="97">
        <f t="shared" si="10"/>
        <v>0</v>
      </c>
      <c r="K145" s="98"/>
      <c r="L145" s="23"/>
      <c r="M145" s="99" t="s">
        <v>1</v>
      </c>
      <c r="N145" s="100" t="s">
        <v>32</v>
      </c>
      <c r="O145" s="101">
        <v>0</v>
      </c>
      <c r="P145" s="101">
        <f t="shared" si="11"/>
        <v>0</v>
      </c>
      <c r="Q145" s="101">
        <v>0</v>
      </c>
      <c r="R145" s="101">
        <f t="shared" si="12"/>
        <v>0</v>
      </c>
      <c r="S145" s="101">
        <v>0</v>
      </c>
      <c r="T145" s="102">
        <f t="shared" si="13"/>
        <v>0</v>
      </c>
      <c r="AR145" s="103" t="s">
        <v>81</v>
      </c>
      <c r="AT145" s="103" t="s">
        <v>147</v>
      </c>
      <c r="AU145" s="103" t="s">
        <v>75</v>
      </c>
      <c r="AY145" s="11" t="s">
        <v>144</v>
      </c>
      <c r="BE145" s="104">
        <f t="shared" si="14"/>
        <v>0</v>
      </c>
      <c r="BF145" s="104">
        <f t="shared" si="15"/>
        <v>0</v>
      </c>
      <c r="BG145" s="104">
        <f t="shared" si="16"/>
        <v>0</v>
      </c>
      <c r="BH145" s="104">
        <f t="shared" si="17"/>
        <v>0</v>
      </c>
      <c r="BI145" s="104">
        <f t="shared" si="18"/>
        <v>0</v>
      </c>
      <c r="BJ145" s="11" t="s">
        <v>71</v>
      </c>
      <c r="BK145" s="104">
        <f t="shared" si="19"/>
        <v>0</v>
      </c>
      <c r="BL145" s="11" t="s">
        <v>81</v>
      </c>
      <c r="BM145" s="103" t="s">
        <v>197</v>
      </c>
    </row>
    <row r="146" spans="2:65" s="1" customFormat="1" ht="16.5" customHeight="1">
      <c r="B146" s="91"/>
      <c r="C146" s="92" t="s">
        <v>67</v>
      </c>
      <c r="D146" s="92" t="s">
        <v>147</v>
      </c>
      <c r="E146" s="93" t="s">
        <v>166</v>
      </c>
      <c r="F146" s="94" t="s">
        <v>198</v>
      </c>
      <c r="G146" s="95" t="s">
        <v>199</v>
      </c>
      <c r="H146" s="96">
        <v>54</v>
      </c>
      <c r="I146" s="97"/>
      <c r="J146" s="97">
        <f t="shared" si="10"/>
        <v>0</v>
      </c>
      <c r="K146" s="98"/>
      <c r="L146" s="23"/>
      <c r="M146" s="99" t="s">
        <v>1</v>
      </c>
      <c r="N146" s="100" t="s">
        <v>32</v>
      </c>
      <c r="O146" s="101">
        <v>0</v>
      </c>
      <c r="P146" s="101">
        <f t="shared" si="11"/>
        <v>0</v>
      </c>
      <c r="Q146" s="101">
        <v>0</v>
      </c>
      <c r="R146" s="101">
        <f t="shared" si="12"/>
        <v>0</v>
      </c>
      <c r="S146" s="101">
        <v>0</v>
      </c>
      <c r="T146" s="102">
        <f t="shared" si="13"/>
        <v>0</v>
      </c>
      <c r="AR146" s="103" t="s">
        <v>81</v>
      </c>
      <c r="AT146" s="103" t="s">
        <v>147</v>
      </c>
      <c r="AU146" s="103" t="s">
        <v>75</v>
      </c>
      <c r="AY146" s="11" t="s">
        <v>144</v>
      </c>
      <c r="BE146" s="104">
        <f t="shared" si="14"/>
        <v>0</v>
      </c>
      <c r="BF146" s="104">
        <f t="shared" si="15"/>
        <v>0</v>
      </c>
      <c r="BG146" s="104">
        <f t="shared" si="16"/>
        <v>0</v>
      </c>
      <c r="BH146" s="104">
        <f t="shared" si="17"/>
        <v>0</v>
      </c>
      <c r="BI146" s="104">
        <f t="shared" si="18"/>
        <v>0</v>
      </c>
      <c r="BJ146" s="11" t="s">
        <v>71</v>
      </c>
      <c r="BK146" s="104">
        <f t="shared" si="19"/>
        <v>0</v>
      </c>
      <c r="BL146" s="11" t="s">
        <v>81</v>
      </c>
      <c r="BM146" s="103" t="s">
        <v>200</v>
      </c>
    </row>
    <row r="147" spans="2:65" s="1" customFormat="1" ht="16.5" customHeight="1">
      <c r="B147" s="91"/>
      <c r="C147" s="92" t="s">
        <v>67</v>
      </c>
      <c r="D147" s="92" t="s">
        <v>147</v>
      </c>
      <c r="E147" s="93" t="s">
        <v>201</v>
      </c>
      <c r="F147" s="94" t="s">
        <v>202</v>
      </c>
      <c r="G147" s="95" t="s">
        <v>199</v>
      </c>
      <c r="H147" s="96">
        <v>8.5</v>
      </c>
      <c r="I147" s="97"/>
      <c r="J147" s="97">
        <f t="shared" si="10"/>
        <v>0</v>
      </c>
      <c r="K147" s="98"/>
      <c r="L147" s="23"/>
      <c r="M147" s="99" t="s">
        <v>1</v>
      </c>
      <c r="N147" s="100" t="s">
        <v>32</v>
      </c>
      <c r="O147" s="101">
        <v>0</v>
      </c>
      <c r="P147" s="101">
        <f t="shared" si="11"/>
        <v>0</v>
      </c>
      <c r="Q147" s="101">
        <v>0</v>
      </c>
      <c r="R147" s="101">
        <f t="shared" si="12"/>
        <v>0</v>
      </c>
      <c r="S147" s="101">
        <v>0</v>
      </c>
      <c r="T147" s="102">
        <f t="shared" si="13"/>
        <v>0</v>
      </c>
      <c r="AR147" s="103" t="s">
        <v>81</v>
      </c>
      <c r="AT147" s="103" t="s">
        <v>147</v>
      </c>
      <c r="AU147" s="103" t="s">
        <v>75</v>
      </c>
      <c r="AY147" s="11" t="s">
        <v>144</v>
      </c>
      <c r="BE147" s="104">
        <f t="shared" si="14"/>
        <v>0</v>
      </c>
      <c r="BF147" s="104">
        <f t="shared" si="15"/>
        <v>0</v>
      </c>
      <c r="BG147" s="104">
        <f t="shared" si="16"/>
        <v>0</v>
      </c>
      <c r="BH147" s="104">
        <f t="shared" si="17"/>
        <v>0</v>
      </c>
      <c r="BI147" s="104">
        <f t="shared" si="18"/>
        <v>0</v>
      </c>
      <c r="BJ147" s="11" t="s">
        <v>71</v>
      </c>
      <c r="BK147" s="104">
        <f t="shared" si="19"/>
        <v>0</v>
      </c>
      <c r="BL147" s="11" t="s">
        <v>81</v>
      </c>
      <c r="BM147" s="103" t="s">
        <v>203</v>
      </c>
    </row>
    <row r="148" spans="2:65" s="1" customFormat="1" ht="16.5" customHeight="1">
      <c r="B148" s="91"/>
      <c r="C148" s="92" t="s">
        <v>67</v>
      </c>
      <c r="D148" s="92" t="s">
        <v>147</v>
      </c>
      <c r="E148" s="93" t="s">
        <v>169</v>
      </c>
      <c r="F148" s="94" t="s">
        <v>204</v>
      </c>
      <c r="G148" s="95" t="s">
        <v>187</v>
      </c>
      <c r="H148" s="96">
        <v>250</v>
      </c>
      <c r="I148" s="97"/>
      <c r="J148" s="97">
        <f t="shared" si="10"/>
        <v>0</v>
      </c>
      <c r="K148" s="98"/>
      <c r="L148" s="23"/>
      <c r="M148" s="105" t="s">
        <v>1</v>
      </c>
      <c r="N148" s="106" t="s">
        <v>32</v>
      </c>
      <c r="O148" s="107">
        <v>0</v>
      </c>
      <c r="P148" s="107">
        <f t="shared" si="11"/>
        <v>0</v>
      </c>
      <c r="Q148" s="107">
        <v>0</v>
      </c>
      <c r="R148" s="107">
        <f t="shared" si="12"/>
        <v>0</v>
      </c>
      <c r="S148" s="107">
        <v>0</v>
      </c>
      <c r="T148" s="108">
        <f t="shared" si="13"/>
        <v>0</v>
      </c>
      <c r="AR148" s="103" t="s">
        <v>81</v>
      </c>
      <c r="AT148" s="103" t="s">
        <v>147</v>
      </c>
      <c r="AU148" s="103" t="s">
        <v>75</v>
      </c>
      <c r="AY148" s="11" t="s">
        <v>144</v>
      </c>
      <c r="BE148" s="104">
        <f t="shared" si="14"/>
        <v>0</v>
      </c>
      <c r="BF148" s="104">
        <f t="shared" si="15"/>
        <v>0</v>
      </c>
      <c r="BG148" s="104">
        <f t="shared" si="16"/>
        <v>0</v>
      </c>
      <c r="BH148" s="104">
        <f t="shared" si="17"/>
        <v>0</v>
      </c>
      <c r="BI148" s="104">
        <f t="shared" si="18"/>
        <v>0</v>
      </c>
      <c r="BJ148" s="11" t="s">
        <v>71</v>
      </c>
      <c r="BK148" s="104">
        <f t="shared" si="19"/>
        <v>0</v>
      </c>
      <c r="BL148" s="11" t="s">
        <v>81</v>
      </c>
      <c r="BM148" s="103" t="s">
        <v>205</v>
      </c>
    </row>
    <row r="149" spans="2:65" s="1" customFormat="1" ht="6.95" customHeight="1">
      <c r="B149" s="31"/>
      <c r="C149" s="32"/>
      <c r="D149" s="32"/>
      <c r="E149" s="32"/>
      <c r="F149" s="32"/>
      <c r="G149" s="32"/>
      <c r="H149" s="32"/>
      <c r="I149" s="32"/>
      <c r="J149" s="32"/>
      <c r="K149" s="32"/>
      <c r="L149" s="23"/>
    </row>
  </sheetData>
  <autoFilter ref="C118:K148" xr:uid="{00000000-0009-0000-0000-000009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39"/>
  <sheetViews>
    <sheetView showGridLines="0" workbookViewId="0">
      <selection activeCell="I117" sqref="I11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1" t="s">
        <v>117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75</v>
      </c>
    </row>
    <row r="4" spans="2:46" ht="24.95" customHeight="1">
      <c r="B4" s="14"/>
      <c r="D4" s="15" t="s">
        <v>118</v>
      </c>
      <c r="L4" s="14"/>
      <c r="M4" s="52" t="s">
        <v>10</v>
      </c>
      <c r="AT4" s="11" t="s">
        <v>3</v>
      </c>
    </row>
    <row r="5" spans="2:46" ht="6.95" customHeight="1">
      <c r="B5" s="14"/>
      <c r="L5" s="14"/>
    </row>
    <row r="6" spans="2:46" ht="12" customHeight="1">
      <c r="B6" s="14"/>
      <c r="D6" s="110" t="s">
        <v>389</v>
      </c>
      <c r="L6" s="14"/>
    </row>
    <row r="7" spans="2:46" ht="26.25" customHeight="1">
      <c r="B7" s="14"/>
      <c r="E7" s="216" t="str">
        <f>'Rekapitulace stavby'!K6</f>
        <v>Údržba smíšených výsadeb v Nemocnici České Budějovice, a.s. na rok 2026</v>
      </c>
      <c r="F7" s="217"/>
      <c r="G7" s="217"/>
      <c r="H7" s="217"/>
      <c r="L7" s="14"/>
    </row>
    <row r="8" spans="2:46" s="1" customFormat="1" ht="12" customHeight="1">
      <c r="B8" s="23"/>
      <c r="D8" s="20" t="s">
        <v>119</v>
      </c>
      <c r="L8" s="23"/>
    </row>
    <row r="9" spans="2:46" s="1" customFormat="1" ht="16.5" customHeight="1">
      <c r="B9" s="23"/>
      <c r="E9" s="209" t="s">
        <v>372</v>
      </c>
      <c r="F9" s="215"/>
      <c r="G9" s="215"/>
      <c r="H9" s="215"/>
      <c r="L9" s="23"/>
    </row>
    <row r="10" spans="2:46" s="1" customFormat="1">
      <c r="B10" s="23"/>
      <c r="L10" s="23"/>
    </row>
    <row r="11" spans="2:46" s="1" customFormat="1" ht="12" customHeight="1">
      <c r="B11" s="23"/>
      <c r="D11" s="20" t="s">
        <v>14</v>
      </c>
      <c r="F11" s="18" t="s">
        <v>1</v>
      </c>
      <c r="I11" s="20" t="s">
        <v>15</v>
      </c>
      <c r="J11" s="18" t="s">
        <v>1</v>
      </c>
      <c r="L11" s="23"/>
    </row>
    <row r="12" spans="2:46" s="1" customFormat="1" ht="12" customHeight="1">
      <c r="B12" s="23"/>
      <c r="D12" s="20" t="s">
        <v>16</v>
      </c>
      <c r="F12" s="18" t="s">
        <v>17</v>
      </c>
      <c r="I12" s="20" t="s">
        <v>18</v>
      </c>
      <c r="J12" s="39" t="str">
        <f>'Rekapitulace stavby'!AN8</f>
        <v>vyplní účastník</v>
      </c>
      <c r="L12" s="23"/>
    </row>
    <row r="13" spans="2:46" s="1" customFormat="1" ht="10.9" customHeight="1">
      <c r="B13" s="23"/>
      <c r="L13" s="23"/>
    </row>
    <row r="14" spans="2:46" s="1" customFormat="1" ht="12" customHeight="1">
      <c r="B14" s="23"/>
      <c r="D14" s="20" t="s">
        <v>19</v>
      </c>
      <c r="I14" s="20" t="s">
        <v>20</v>
      </c>
      <c r="J14" s="18" t="str">
        <f>IF('Rekapitulace stavby'!AN10="","",'Rekapitulace stavby'!AN10)</f>
        <v>26068877</v>
      </c>
      <c r="L14" s="23"/>
    </row>
    <row r="15" spans="2:46" s="1" customFormat="1" ht="18" customHeight="1">
      <c r="B15" s="23"/>
      <c r="E15" s="18" t="str">
        <f>IF('Rekapitulace stavby'!E11="","",'Rekapitulace stavby'!E11)</f>
        <v>Nemocnice České Budějovice, a.s.</v>
      </c>
      <c r="I15" s="20" t="s">
        <v>22</v>
      </c>
      <c r="J15" s="18" t="str">
        <f>IF('Rekapitulace stavby'!AN11="","",'Rekapitulace stavby'!AN11)</f>
        <v>CZ26068877</v>
      </c>
      <c r="L15" s="23"/>
    </row>
    <row r="16" spans="2:46" s="1" customFormat="1" ht="6.95" customHeight="1">
      <c r="B16" s="23"/>
      <c r="L16" s="23"/>
    </row>
    <row r="17" spans="2:12" s="1" customFormat="1" ht="12" customHeight="1">
      <c r="B17" s="23"/>
      <c r="D17" s="20" t="s">
        <v>24</v>
      </c>
      <c r="I17" s="20" t="s">
        <v>20</v>
      </c>
      <c r="J17" s="18" t="str">
        <f>'Rekapitulace stavby'!AN13</f>
        <v/>
      </c>
      <c r="L17" s="23"/>
    </row>
    <row r="18" spans="2:12" s="1" customFormat="1" ht="18" customHeight="1">
      <c r="B18" s="23"/>
      <c r="E18" s="200" t="str">
        <f>'Rekapitulace stavby'!E14</f>
        <v xml:space="preserve"> </v>
      </c>
      <c r="F18" s="200"/>
      <c r="G18" s="200"/>
      <c r="H18" s="200"/>
      <c r="I18" s="20" t="s">
        <v>22</v>
      </c>
      <c r="J18" s="18" t="str">
        <f>'Rekapitulace stavby'!AN14</f>
        <v/>
      </c>
      <c r="L18" s="23"/>
    </row>
    <row r="19" spans="2:12" s="1" customFormat="1" ht="6.95" customHeight="1">
      <c r="B19" s="23"/>
      <c r="L19" s="23"/>
    </row>
    <row r="20" spans="2:12" s="1" customFormat="1" ht="3.75" customHeight="1">
      <c r="B20" s="23"/>
      <c r="D20" s="20"/>
      <c r="I20" s="20"/>
      <c r="J20" s="18" t="str">
        <f>IF('Rekapitulace stavby'!AN16="","",'Rekapitulace stavby'!AN16)</f>
        <v/>
      </c>
      <c r="L20" s="23"/>
    </row>
    <row r="21" spans="2:12" s="1" customFormat="1" ht="18" hidden="1" customHeight="1">
      <c r="B21" s="23"/>
      <c r="E21" s="18" t="str">
        <f>IF('Rekapitulace stavby'!E17="","",'Rekapitulace stavby'!E17)</f>
        <v xml:space="preserve"> </v>
      </c>
      <c r="I21" s="20"/>
      <c r="J21" s="18" t="str">
        <f>IF('Rekapitulace stavby'!AN17="","",'Rekapitulace stavby'!AN17)</f>
        <v/>
      </c>
      <c r="L21" s="23"/>
    </row>
    <row r="22" spans="2:12" s="1" customFormat="1" ht="6.75" hidden="1" customHeight="1">
      <c r="B22" s="23"/>
      <c r="L22" s="23"/>
    </row>
    <row r="23" spans="2:12" s="1" customFormat="1" ht="12" hidden="1" customHeight="1">
      <c r="B23" s="23"/>
      <c r="D23" s="20"/>
      <c r="I23" s="20"/>
      <c r="J23" s="18" t="str">
        <f>IF('Rekapitulace stavby'!AN19="","",'Rekapitulace stavby'!AN19)</f>
        <v/>
      </c>
      <c r="L23" s="23"/>
    </row>
    <row r="24" spans="2:12" s="1" customFormat="1" ht="18" hidden="1" customHeight="1">
      <c r="B24" s="23"/>
      <c r="E24" s="18" t="str">
        <f>IF('Rekapitulace stavby'!E20="","",'Rekapitulace stavby'!E20)</f>
        <v xml:space="preserve"> </v>
      </c>
      <c r="I24" s="20"/>
      <c r="J24" s="18" t="str">
        <f>IF('Rekapitulace stavby'!AN20="","",'Rekapitulace stavby'!AN20)</f>
        <v/>
      </c>
      <c r="L24" s="23"/>
    </row>
    <row r="25" spans="2:12" s="1" customFormat="1" ht="6.95" customHeight="1">
      <c r="B25" s="23"/>
      <c r="L25" s="23"/>
    </row>
    <row r="26" spans="2:12" s="1" customFormat="1" ht="12" customHeight="1">
      <c r="B26" s="23"/>
      <c r="D26" s="20" t="s">
        <v>26</v>
      </c>
      <c r="L26" s="23"/>
    </row>
    <row r="27" spans="2:12" s="5" customFormat="1" ht="107.25" customHeight="1">
      <c r="B27" s="53"/>
      <c r="E27" s="202" t="s">
        <v>355</v>
      </c>
      <c r="F27" s="202"/>
      <c r="G27" s="202"/>
      <c r="H27" s="202"/>
      <c r="L27" s="53"/>
    </row>
    <row r="28" spans="2:12" s="1" customFormat="1" ht="6.95" customHeight="1">
      <c r="B28" s="23"/>
      <c r="L28" s="23"/>
    </row>
    <row r="29" spans="2:12" s="1" customFormat="1" ht="6.95" customHeight="1">
      <c r="B29" s="23"/>
      <c r="D29" s="40"/>
      <c r="E29" s="40"/>
      <c r="F29" s="40"/>
      <c r="G29" s="40"/>
      <c r="H29" s="40"/>
      <c r="I29" s="40"/>
      <c r="J29" s="40"/>
      <c r="K29" s="40"/>
      <c r="L29" s="23"/>
    </row>
    <row r="30" spans="2:12" s="1" customFormat="1" ht="25.35" customHeight="1">
      <c r="B30" s="23"/>
      <c r="C30" s="173"/>
      <c r="D30" s="174" t="s">
        <v>27</v>
      </c>
      <c r="E30" s="173"/>
      <c r="F30" s="173"/>
      <c r="G30" s="173"/>
      <c r="H30" s="173"/>
      <c r="I30" s="173"/>
      <c r="J30" s="161">
        <f>ROUND(J119, 2)</f>
        <v>0</v>
      </c>
      <c r="L30" s="23"/>
    </row>
    <row r="31" spans="2:12" s="1" customFormat="1" ht="6.95" customHeight="1">
      <c r="B31" s="23"/>
      <c r="D31" s="40"/>
      <c r="E31" s="40"/>
      <c r="F31" s="40"/>
      <c r="G31" s="40"/>
      <c r="H31" s="40"/>
      <c r="I31" s="40"/>
      <c r="J31" s="40"/>
      <c r="K31" s="40"/>
      <c r="L31" s="23"/>
    </row>
    <row r="32" spans="2:12" s="1" customFormat="1" ht="14.45" customHeight="1">
      <c r="B32" s="23"/>
      <c r="F32" s="25" t="s">
        <v>29</v>
      </c>
      <c r="I32" s="25" t="s">
        <v>28</v>
      </c>
      <c r="J32" s="25" t="s">
        <v>30</v>
      </c>
      <c r="L32" s="23"/>
    </row>
    <row r="33" spans="2:12" s="1" customFormat="1" ht="14.45" customHeight="1">
      <c r="B33" s="23"/>
      <c r="D33" s="42" t="s">
        <v>31</v>
      </c>
      <c r="E33" s="20" t="s">
        <v>32</v>
      </c>
      <c r="F33" s="54">
        <f>ROUND((SUM(BE119:BE138)),  2)</f>
        <v>0</v>
      </c>
      <c r="I33" s="55">
        <v>0.21</v>
      </c>
      <c r="J33" s="54">
        <f>ROUND(((SUM(BE119:BE138))*I33),  2)</f>
        <v>0</v>
      </c>
      <c r="L33" s="23"/>
    </row>
    <row r="34" spans="2:12" s="1" customFormat="1" ht="14.45" customHeight="1">
      <c r="B34" s="23"/>
      <c r="E34" s="20" t="s">
        <v>33</v>
      </c>
      <c r="F34" s="54">
        <f>ROUND((SUM(BF119:BF138)),  2)</f>
        <v>0</v>
      </c>
      <c r="I34" s="55">
        <v>0.12</v>
      </c>
      <c r="J34" s="54">
        <f>ROUND(((SUM(BF119:BF138))*I34),  2)</f>
        <v>0</v>
      </c>
      <c r="L34" s="23"/>
    </row>
    <row r="35" spans="2:12" s="1" customFormat="1" ht="14.45" hidden="1" customHeight="1">
      <c r="B35" s="23"/>
      <c r="E35" s="20" t="s">
        <v>34</v>
      </c>
      <c r="F35" s="54">
        <f>ROUND((SUM(BG119:BG138)),  2)</f>
        <v>0</v>
      </c>
      <c r="I35" s="55">
        <v>0.21</v>
      </c>
      <c r="J35" s="54">
        <f>0</f>
        <v>0</v>
      </c>
      <c r="L35" s="23"/>
    </row>
    <row r="36" spans="2:12" s="1" customFormat="1" ht="14.45" hidden="1" customHeight="1">
      <c r="B36" s="23"/>
      <c r="E36" s="20" t="s">
        <v>35</v>
      </c>
      <c r="F36" s="54">
        <f>ROUND((SUM(BH119:BH138)),  2)</f>
        <v>0</v>
      </c>
      <c r="I36" s="55">
        <v>0.12</v>
      </c>
      <c r="J36" s="54">
        <f>0</f>
        <v>0</v>
      </c>
      <c r="L36" s="23"/>
    </row>
    <row r="37" spans="2:12" s="1" customFormat="1" ht="14.45" hidden="1" customHeight="1">
      <c r="B37" s="23"/>
      <c r="E37" s="20" t="s">
        <v>36</v>
      </c>
      <c r="F37" s="54">
        <f>ROUND((SUM(BI119:BI138)),  2)</f>
        <v>0</v>
      </c>
      <c r="I37" s="55">
        <v>0</v>
      </c>
      <c r="J37" s="54">
        <f>0</f>
        <v>0</v>
      </c>
      <c r="L37" s="23"/>
    </row>
    <row r="38" spans="2:12" s="1" customFormat="1" ht="6.95" customHeight="1">
      <c r="B38" s="23"/>
      <c r="L38" s="23"/>
    </row>
    <row r="39" spans="2:12" s="1" customFormat="1" ht="25.35" customHeight="1">
      <c r="B39" s="23"/>
      <c r="C39" s="170"/>
      <c r="D39" s="145" t="s">
        <v>37</v>
      </c>
      <c r="E39" s="146"/>
      <c r="F39" s="146"/>
      <c r="G39" s="171" t="s">
        <v>38</v>
      </c>
      <c r="H39" s="147" t="s">
        <v>39</v>
      </c>
      <c r="I39" s="146"/>
      <c r="J39" s="172">
        <f>SUM(J30:J37)</f>
        <v>0</v>
      </c>
      <c r="K39" s="57"/>
      <c r="L39" s="23"/>
    </row>
    <row r="40" spans="2:12" s="1" customFormat="1" ht="14.45" customHeight="1">
      <c r="B40" s="23"/>
      <c r="L40" s="23"/>
    </row>
    <row r="41" spans="2:12" ht="14.45" customHeight="1">
      <c r="B41" s="14"/>
      <c r="L41" s="14"/>
    </row>
    <row r="42" spans="2:12" ht="14.45" customHeight="1">
      <c r="B42" s="14"/>
      <c r="L42" s="14"/>
    </row>
    <row r="43" spans="2:12" ht="14.45" customHeight="1">
      <c r="B43" s="14"/>
      <c r="L43" s="14"/>
    </row>
    <row r="44" spans="2:12" ht="14.45" customHeight="1">
      <c r="B44" s="14"/>
      <c r="L44" s="14"/>
    </row>
    <row r="45" spans="2:12" ht="14.45" customHeight="1">
      <c r="B45" s="14"/>
      <c r="L45" s="14"/>
    </row>
    <row r="46" spans="2:12" ht="14.45" customHeight="1">
      <c r="B46" s="14"/>
      <c r="L46" s="14"/>
    </row>
    <row r="47" spans="2:12" ht="14.45" customHeight="1">
      <c r="B47" s="14"/>
      <c r="L47" s="14"/>
    </row>
    <row r="48" spans="2:12" ht="14.45" customHeight="1">
      <c r="B48" s="14"/>
      <c r="L48" s="14"/>
    </row>
    <row r="49" spans="2:12" ht="14.45" customHeight="1">
      <c r="B49" s="14"/>
      <c r="L49" s="14"/>
    </row>
    <row r="50" spans="2:12" s="1" customFormat="1" ht="14.45" customHeight="1">
      <c r="B50" s="23"/>
      <c r="D50" s="28" t="s">
        <v>40</v>
      </c>
      <c r="E50" s="29"/>
      <c r="F50" s="29"/>
      <c r="G50" s="28" t="s">
        <v>41</v>
      </c>
      <c r="H50" s="29"/>
      <c r="I50" s="29"/>
      <c r="J50" s="29"/>
      <c r="K50" s="29"/>
      <c r="L50" s="23"/>
    </row>
    <row r="51" spans="2:12">
      <c r="B51" s="14"/>
      <c r="L51" s="14"/>
    </row>
    <row r="52" spans="2:12">
      <c r="B52" s="14"/>
      <c r="L52" s="14"/>
    </row>
    <row r="53" spans="2:12">
      <c r="B53" s="14"/>
      <c r="L53" s="14"/>
    </row>
    <row r="54" spans="2:12">
      <c r="B54" s="14"/>
      <c r="L54" s="14"/>
    </row>
    <row r="55" spans="2:12">
      <c r="B55" s="14"/>
      <c r="L55" s="14"/>
    </row>
    <row r="56" spans="2:12">
      <c r="B56" s="14"/>
      <c r="L56" s="14"/>
    </row>
    <row r="57" spans="2:12">
      <c r="B57" s="14"/>
      <c r="L57" s="14"/>
    </row>
    <row r="58" spans="2:12">
      <c r="B58" s="14"/>
      <c r="L58" s="14"/>
    </row>
    <row r="59" spans="2:12">
      <c r="B59" s="14"/>
      <c r="L59" s="14"/>
    </row>
    <row r="60" spans="2:12">
      <c r="B60" s="14"/>
      <c r="L60" s="14"/>
    </row>
    <row r="61" spans="2:12" s="1" customFormat="1" ht="12.75">
      <c r="B61" s="23"/>
      <c r="D61" s="30" t="s">
        <v>42</v>
      </c>
      <c r="E61" s="24"/>
      <c r="F61" s="58" t="s">
        <v>43</v>
      </c>
      <c r="G61" s="30" t="s">
        <v>42</v>
      </c>
      <c r="H61" s="24"/>
      <c r="I61" s="24"/>
      <c r="J61" s="59" t="s">
        <v>43</v>
      </c>
      <c r="K61" s="24"/>
      <c r="L61" s="23"/>
    </row>
    <row r="62" spans="2:12">
      <c r="B62" s="14"/>
      <c r="L62" s="14"/>
    </row>
    <row r="63" spans="2:12">
      <c r="B63" s="14"/>
      <c r="L63" s="14"/>
    </row>
    <row r="64" spans="2:12">
      <c r="B64" s="14"/>
      <c r="L64" s="14"/>
    </row>
    <row r="65" spans="2:12" s="1" customFormat="1" ht="12.75">
      <c r="B65" s="23"/>
      <c r="D65" s="28" t="s">
        <v>44</v>
      </c>
      <c r="E65" s="29"/>
      <c r="F65" s="29"/>
      <c r="G65" s="28" t="s">
        <v>45</v>
      </c>
      <c r="H65" s="29"/>
      <c r="I65" s="29"/>
      <c r="J65" s="29"/>
      <c r="K65" s="29"/>
      <c r="L65" s="23"/>
    </row>
    <row r="66" spans="2:12">
      <c r="B66" s="14"/>
      <c r="L66" s="14"/>
    </row>
    <row r="67" spans="2:12">
      <c r="B67" s="14"/>
      <c r="L67" s="14"/>
    </row>
    <row r="68" spans="2:12">
      <c r="B68" s="14"/>
      <c r="L68" s="14"/>
    </row>
    <row r="69" spans="2:12">
      <c r="B69" s="14"/>
      <c r="L69" s="14"/>
    </row>
    <row r="70" spans="2:12">
      <c r="B70" s="14"/>
      <c r="L70" s="14"/>
    </row>
    <row r="71" spans="2:12">
      <c r="B71" s="14"/>
      <c r="L71" s="14"/>
    </row>
    <row r="72" spans="2:12">
      <c r="B72" s="14"/>
      <c r="L72" s="14"/>
    </row>
    <row r="73" spans="2:12">
      <c r="B73" s="14"/>
      <c r="L73" s="14"/>
    </row>
    <row r="74" spans="2:12">
      <c r="B74" s="14"/>
      <c r="L74" s="14"/>
    </row>
    <row r="75" spans="2:12">
      <c r="B75" s="14"/>
      <c r="L75" s="14"/>
    </row>
    <row r="76" spans="2:12" s="1" customFormat="1" ht="12.75">
      <c r="B76" s="23"/>
      <c r="D76" s="30" t="s">
        <v>42</v>
      </c>
      <c r="E76" s="24"/>
      <c r="F76" s="58" t="s">
        <v>43</v>
      </c>
      <c r="G76" s="30" t="s">
        <v>42</v>
      </c>
      <c r="H76" s="24"/>
      <c r="I76" s="24"/>
      <c r="J76" s="59" t="s">
        <v>43</v>
      </c>
      <c r="K76" s="24"/>
      <c r="L76" s="23"/>
    </row>
    <row r="77" spans="2:12" s="1" customFormat="1" ht="14.4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23"/>
    </row>
    <row r="81" spans="2:47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23"/>
    </row>
    <row r="82" spans="2:47" s="1" customFormat="1" ht="24.95" customHeight="1">
      <c r="B82" s="23"/>
      <c r="C82" s="15" t="s">
        <v>121</v>
      </c>
      <c r="L82" s="23"/>
    </row>
    <row r="83" spans="2:47" s="1" customFormat="1" ht="6.95" customHeight="1">
      <c r="B83" s="23"/>
      <c r="L83" s="23"/>
    </row>
    <row r="84" spans="2:47" s="1" customFormat="1" ht="12" customHeight="1">
      <c r="B84" s="23"/>
      <c r="C84" s="110" t="s">
        <v>389</v>
      </c>
      <c r="L84" s="23"/>
    </row>
    <row r="85" spans="2:47" s="1" customFormat="1" ht="26.25" customHeight="1">
      <c r="B85" s="23"/>
      <c r="E85" s="216" t="str">
        <f>E7</f>
        <v>Údržba smíšených výsadeb v Nemocnici České Budějovice, a.s. na rok 2026</v>
      </c>
      <c r="F85" s="217"/>
      <c r="G85" s="217"/>
      <c r="H85" s="217"/>
      <c r="L85" s="23"/>
    </row>
    <row r="86" spans="2:47" s="1" customFormat="1" ht="12" customHeight="1">
      <c r="B86" s="23"/>
      <c r="C86" s="20" t="s">
        <v>119</v>
      </c>
      <c r="L86" s="23"/>
    </row>
    <row r="87" spans="2:47" s="1" customFormat="1" ht="16.5" customHeight="1">
      <c r="B87" s="23"/>
      <c r="E87" s="209" t="str">
        <f>E9</f>
        <v xml:space="preserve">23 - Záhon U Venuše  </v>
      </c>
      <c r="F87" s="215"/>
      <c r="G87" s="215"/>
      <c r="H87" s="215"/>
      <c r="L87" s="23"/>
    </row>
    <row r="88" spans="2:47" s="1" customFormat="1" ht="6.95" customHeight="1">
      <c r="B88" s="23"/>
      <c r="L88" s="23"/>
    </row>
    <row r="89" spans="2:47" s="1" customFormat="1" ht="12" customHeight="1">
      <c r="B89" s="23"/>
      <c r="C89" s="20" t="s">
        <v>16</v>
      </c>
      <c r="F89" s="18" t="str">
        <f>F12</f>
        <v xml:space="preserve"> </v>
      </c>
      <c r="I89" s="20" t="s">
        <v>18</v>
      </c>
      <c r="J89" s="39" t="str">
        <f>IF(J12="","",J12)</f>
        <v>vyplní účastník</v>
      </c>
      <c r="L89" s="23"/>
    </row>
    <row r="90" spans="2:47" s="1" customFormat="1" ht="6.95" customHeight="1">
      <c r="B90" s="23"/>
      <c r="L90" s="23"/>
    </row>
    <row r="91" spans="2:47" s="1" customFormat="1" ht="15.2" customHeight="1">
      <c r="B91" s="23"/>
      <c r="C91" s="20" t="s">
        <v>19</v>
      </c>
      <c r="F91" s="18" t="str">
        <f>E15</f>
        <v>Nemocnice České Budějovice, a.s.</v>
      </c>
      <c r="I91" s="20"/>
      <c r="J91" s="21" t="str">
        <f>E21</f>
        <v xml:space="preserve"> </v>
      </c>
      <c r="L91" s="23"/>
    </row>
    <row r="92" spans="2:47" s="1" customFormat="1" ht="15.2" customHeight="1">
      <c r="B92" s="23"/>
      <c r="C92" s="20" t="s">
        <v>24</v>
      </c>
      <c r="F92" s="18" t="str">
        <f>IF(E18="","",E18)</f>
        <v xml:space="preserve"> </v>
      </c>
      <c r="I92" s="20"/>
      <c r="J92" s="21" t="str">
        <f>E24</f>
        <v xml:space="preserve"> </v>
      </c>
      <c r="L92" s="23"/>
    </row>
    <row r="93" spans="2:47" s="1" customFormat="1" ht="10.35" customHeight="1">
      <c r="B93" s="23"/>
      <c r="L93" s="23"/>
    </row>
    <row r="94" spans="2:47" s="1" customFormat="1" ht="29.25" customHeight="1">
      <c r="B94" s="23"/>
      <c r="C94" s="60" t="s">
        <v>122</v>
      </c>
      <c r="D94" s="56"/>
      <c r="E94" s="56"/>
      <c r="F94" s="56"/>
      <c r="G94" s="56"/>
      <c r="H94" s="56"/>
      <c r="I94" s="56"/>
      <c r="J94" s="61" t="s">
        <v>123</v>
      </c>
      <c r="K94" s="56"/>
      <c r="L94" s="23"/>
    </row>
    <row r="95" spans="2:47" s="1" customFormat="1" ht="10.35" customHeight="1">
      <c r="B95" s="23"/>
      <c r="L95" s="23"/>
    </row>
    <row r="96" spans="2:47" s="1" customFormat="1" ht="22.9" customHeight="1">
      <c r="B96" s="23"/>
      <c r="C96" s="62" t="s">
        <v>124</v>
      </c>
      <c r="J96" s="51">
        <f>J119</f>
        <v>0</v>
      </c>
      <c r="L96" s="23"/>
      <c r="AU96" s="11" t="s">
        <v>125</v>
      </c>
    </row>
    <row r="97" spans="2:12" s="6" customFormat="1" ht="24.95" customHeight="1">
      <c r="B97" s="63"/>
      <c r="D97" s="64" t="s">
        <v>356</v>
      </c>
      <c r="E97" s="65"/>
      <c r="F97" s="65"/>
      <c r="G97" s="65"/>
      <c r="H97" s="65"/>
      <c r="I97" s="65"/>
      <c r="J97" s="66">
        <f>J120</f>
        <v>0</v>
      </c>
      <c r="L97" s="63"/>
    </row>
    <row r="98" spans="2:12" s="7" customFormat="1" ht="19.899999999999999" customHeight="1">
      <c r="B98" s="67"/>
      <c r="D98" s="68" t="s">
        <v>127</v>
      </c>
      <c r="E98" s="69"/>
      <c r="F98" s="69"/>
      <c r="G98" s="69"/>
      <c r="H98" s="69"/>
      <c r="I98" s="69"/>
      <c r="J98" s="70">
        <f>J121</f>
        <v>0</v>
      </c>
      <c r="L98" s="67"/>
    </row>
    <row r="99" spans="2:12" s="7" customFormat="1" ht="19.899999999999999" customHeight="1">
      <c r="B99" s="67"/>
      <c r="D99" s="68" t="s">
        <v>128</v>
      </c>
      <c r="E99" s="69"/>
      <c r="F99" s="69"/>
      <c r="G99" s="69"/>
      <c r="H99" s="69"/>
      <c r="I99" s="69"/>
      <c r="J99" s="70">
        <f>J133</f>
        <v>0</v>
      </c>
      <c r="L99" s="67"/>
    </row>
    <row r="100" spans="2:12" s="1" customFormat="1" ht="21.75" customHeight="1">
      <c r="B100" s="23"/>
      <c r="L100" s="23"/>
    </row>
    <row r="101" spans="2:12" s="1" customFormat="1" ht="6.9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23"/>
    </row>
    <row r="105" spans="2:12" s="1" customFormat="1" ht="6.95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23"/>
    </row>
    <row r="106" spans="2:12" s="1" customFormat="1" ht="24.95" customHeight="1">
      <c r="B106" s="23"/>
      <c r="C106" s="15" t="s">
        <v>129</v>
      </c>
      <c r="L106" s="23"/>
    </row>
    <row r="107" spans="2:12" s="1" customFormat="1" ht="6.95" customHeight="1">
      <c r="B107" s="23"/>
      <c r="L107" s="23"/>
    </row>
    <row r="108" spans="2:12" s="1" customFormat="1" ht="12" customHeight="1">
      <c r="B108" s="23"/>
      <c r="C108" s="20" t="s">
        <v>389</v>
      </c>
      <c r="L108" s="23"/>
    </row>
    <row r="109" spans="2:12" s="1" customFormat="1" ht="26.25" customHeight="1">
      <c r="B109" s="23"/>
      <c r="E109" s="216" t="str">
        <f>E7</f>
        <v>Údržba smíšených výsadeb v Nemocnici České Budějovice, a.s. na rok 2026</v>
      </c>
      <c r="F109" s="217"/>
      <c r="G109" s="217"/>
      <c r="H109" s="217"/>
      <c r="L109" s="23"/>
    </row>
    <row r="110" spans="2:12" s="1" customFormat="1" ht="12" customHeight="1">
      <c r="B110" s="23"/>
      <c r="C110" s="20" t="s">
        <v>119</v>
      </c>
      <c r="L110" s="23"/>
    </row>
    <row r="111" spans="2:12" s="1" customFormat="1" ht="16.5" customHeight="1">
      <c r="B111" s="23"/>
      <c r="E111" s="209" t="str">
        <f>E9</f>
        <v xml:space="preserve">23 - Záhon U Venuše  </v>
      </c>
      <c r="F111" s="215"/>
      <c r="G111" s="215"/>
      <c r="H111" s="215"/>
      <c r="L111" s="23"/>
    </row>
    <row r="112" spans="2:12" s="1" customFormat="1" ht="6.95" customHeight="1">
      <c r="B112" s="23"/>
      <c r="L112" s="23"/>
    </row>
    <row r="113" spans="2:65" s="1" customFormat="1" ht="12" customHeight="1">
      <c r="B113" s="23"/>
      <c r="C113" s="20" t="s">
        <v>16</v>
      </c>
      <c r="F113" s="18" t="str">
        <f>F12</f>
        <v xml:space="preserve"> </v>
      </c>
      <c r="I113" s="20" t="s">
        <v>18</v>
      </c>
      <c r="J113" s="39" t="str">
        <f>IF(J12="","",J12)</f>
        <v>vyplní účastník</v>
      </c>
      <c r="L113" s="23"/>
    </row>
    <row r="114" spans="2:65" s="1" customFormat="1" ht="6.95" customHeight="1">
      <c r="B114" s="23"/>
      <c r="L114" s="23"/>
    </row>
    <row r="115" spans="2:65" s="1" customFormat="1" ht="15.2" customHeight="1">
      <c r="B115" s="23"/>
      <c r="C115" s="20" t="s">
        <v>19</v>
      </c>
      <c r="F115" s="18" t="str">
        <f>E15</f>
        <v>Nemocnice České Budějovice, a.s.</v>
      </c>
      <c r="I115" s="20"/>
      <c r="J115" s="21" t="str">
        <f>E21</f>
        <v xml:space="preserve"> </v>
      </c>
      <c r="L115" s="23"/>
    </row>
    <row r="116" spans="2:65" s="1" customFormat="1" ht="15.2" customHeight="1">
      <c r="B116" s="23"/>
      <c r="C116" s="20" t="s">
        <v>24</v>
      </c>
      <c r="F116" s="18" t="str">
        <f>IF(E18="","",E18)</f>
        <v xml:space="preserve"> </v>
      </c>
      <c r="I116" s="20"/>
      <c r="J116" s="21" t="str">
        <f>E24</f>
        <v xml:space="preserve"> </v>
      </c>
      <c r="L116" s="23"/>
    </row>
    <row r="117" spans="2:65" s="1" customFormat="1" ht="10.35" customHeight="1">
      <c r="B117" s="23"/>
      <c r="L117" s="23"/>
    </row>
    <row r="118" spans="2:65" s="8" customFormat="1" ht="29.25" customHeight="1">
      <c r="B118" s="71"/>
      <c r="C118" s="72" t="s">
        <v>130</v>
      </c>
      <c r="D118" s="73" t="s">
        <v>52</v>
      </c>
      <c r="E118" s="73" t="s">
        <v>48</v>
      </c>
      <c r="F118" s="73" t="s">
        <v>49</v>
      </c>
      <c r="G118" s="73" t="s">
        <v>131</v>
      </c>
      <c r="H118" s="73" t="s">
        <v>132</v>
      </c>
      <c r="I118" s="73" t="s">
        <v>133</v>
      </c>
      <c r="J118" s="74" t="s">
        <v>123</v>
      </c>
      <c r="K118" s="75" t="s">
        <v>134</v>
      </c>
      <c r="L118" s="71"/>
      <c r="M118" s="46" t="s">
        <v>1</v>
      </c>
      <c r="N118" s="47" t="s">
        <v>31</v>
      </c>
      <c r="O118" s="47" t="s">
        <v>135</v>
      </c>
      <c r="P118" s="47" t="s">
        <v>136</v>
      </c>
      <c r="Q118" s="47" t="s">
        <v>137</v>
      </c>
      <c r="R118" s="47" t="s">
        <v>138</v>
      </c>
      <c r="S118" s="47" t="s">
        <v>139</v>
      </c>
      <c r="T118" s="48" t="s">
        <v>140</v>
      </c>
    </row>
    <row r="119" spans="2:65" s="1" customFormat="1" ht="22.9" customHeight="1">
      <c r="B119" s="23"/>
      <c r="C119" s="50" t="s">
        <v>141</v>
      </c>
      <c r="J119" s="76">
        <f>BK119</f>
        <v>0</v>
      </c>
      <c r="L119" s="23"/>
      <c r="M119" s="49"/>
      <c r="N119" s="40"/>
      <c r="O119" s="40"/>
      <c r="P119" s="77">
        <f>P120</f>
        <v>0</v>
      </c>
      <c r="Q119" s="40"/>
      <c r="R119" s="77">
        <f>R120</f>
        <v>0</v>
      </c>
      <c r="S119" s="40"/>
      <c r="T119" s="78">
        <f>T120</f>
        <v>0</v>
      </c>
      <c r="AT119" s="11" t="s">
        <v>66</v>
      </c>
      <c r="AU119" s="11" t="s">
        <v>125</v>
      </c>
      <c r="BK119" s="79">
        <f>BK120</f>
        <v>0</v>
      </c>
    </row>
    <row r="120" spans="2:65" s="9" customFormat="1" ht="25.9" customHeight="1">
      <c r="B120" s="80"/>
      <c r="D120" s="81" t="s">
        <v>66</v>
      </c>
      <c r="E120" s="82" t="s">
        <v>142</v>
      </c>
      <c r="F120" s="82" t="s">
        <v>357</v>
      </c>
      <c r="J120" s="83">
        <f>BK120</f>
        <v>0</v>
      </c>
      <c r="L120" s="80"/>
      <c r="M120" s="84"/>
      <c r="P120" s="85">
        <f>P121+P133</f>
        <v>0</v>
      </c>
      <c r="R120" s="85">
        <f>R121+R133</f>
        <v>0</v>
      </c>
      <c r="T120" s="86">
        <f>T121+T133</f>
        <v>0</v>
      </c>
      <c r="AR120" s="81" t="s">
        <v>71</v>
      </c>
      <c r="AT120" s="87" t="s">
        <v>66</v>
      </c>
      <c r="AU120" s="87" t="s">
        <v>67</v>
      </c>
      <c r="AY120" s="81" t="s">
        <v>144</v>
      </c>
      <c r="BK120" s="88">
        <f>BK121+BK133</f>
        <v>0</v>
      </c>
    </row>
    <row r="121" spans="2:65" s="9" customFormat="1" ht="22.9" customHeight="1">
      <c r="B121" s="80"/>
      <c r="D121" s="81" t="s">
        <v>66</v>
      </c>
      <c r="E121" s="89" t="s">
        <v>145</v>
      </c>
      <c r="F121" s="89" t="s">
        <v>146</v>
      </c>
      <c r="J121" s="90">
        <f>BK121</f>
        <v>0</v>
      </c>
      <c r="L121" s="80"/>
      <c r="M121" s="84"/>
      <c r="P121" s="85">
        <f>SUM(P122:P132)</f>
        <v>0</v>
      </c>
      <c r="R121" s="85">
        <f>SUM(R122:R132)</f>
        <v>0</v>
      </c>
      <c r="T121" s="86">
        <f>SUM(T122:T132)</f>
        <v>0</v>
      </c>
      <c r="AR121" s="81" t="s">
        <v>71</v>
      </c>
      <c r="AT121" s="87" t="s">
        <v>66</v>
      </c>
      <c r="AU121" s="87" t="s">
        <v>71</v>
      </c>
      <c r="AY121" s="81" t="s">
        <v>144</v>
      </c>
      <c r="BK121" s="88">
        <f>SUM(BK122:BK132)</f>
        <v>0</v>
      </c>
    </row>
    <row r="122" spans="2:65" s="1" customFormat="1" ht="24.2" customHeight="1">
      <c r="B122" s="91"/>
      <c r="C122" s="92" t="s">
        <v>67</v>
      </c>
      <c r="D122" s="92" t="s">
        <v>147</v>
      </c>
      <c r="E122" s="93" t="s">
        <v>71</v>
      </c>
      <c r="F122" s="94" t="s">
        <v>358</v>
      </c>
      <c r="G122" s="95" t="s">
        <v>149</v>
      </c>
      <c r="H122" s="96">
        <v>94</v>
      </c>
      <c r="I122" s="97"/>
      <c r="J122" s="97">
        <f t="shared" ref="J122:J132" si="0">ROUND(I122*H122,2)</f>
        <v>0</v>
      </c>
      <c r="K122" s="98"/>
      <c r="L122" s="23"/>
      <c r="M122" s="99" t="s">
        <v>1</v>
      </c>
      <c r="N122" s="100" t="s">
        <v>32</v>
      </c>
      <c r="O122" s="101">
        <v>0</v>
      </c>
      <c r="P122" s="101">
        <f t="shared" ref="P122:P132" si="1">O122*H122</f>
        <v>0</v>
      </c>
      <c r="Q122" s="101">
        <v>0</v>
      </c>
      <c r="R122" s="101">
        <f t="shared" ref="R122:R132" si="2">Q122*H122</f>
        <v>0</v>
      </c>
      <c r="S122" s="101">
        <v>0</v>
      </c>
      <c r="T122" s="102">
        <f t="shared" ref="T122:T132" si="3">S122*H122</f>
        <v>0</v>
      </c>
      <c r="AR122" s="103" t="s">
        <v>81</v>
      </c>
      <c r="AT122" s="103" t="s">
        <v>147</v>
      </c>
      <c r="AU122" s="103" t="s">
        <v>75</v>
      </c>
      <c r="AY122" s="11" t="s">
        <v>144</v>
      </c>
      <c r="BE122" s="104">
        <f t="shared" ref="BE122:BE132" si="4">IF(N122="základní",J122,0)</f>
        <v>0</v>
      </c>
      <c r="BF122" s="104">
        <f t="shared" ref="BF122:BF132" si="5">IF(N122="snížená",J122,0)</f>
        <v>0</v>
      </c>
      <c r="BG122" s="104">
        <f t="shared" ref="BG122:BG132" si="6">IF(N122="zákl. přenesená",J122,0)</f>
        <v>0</v>
      </c>
      <c r="BH122" s="104">
        <f t="shared" ref="BH122:BH132" si="7">IF(N122="sníž. přenesená",J122,0)</f>
        <v>0</v>
      </c>
      <c r="BI122" s="104">
        <f t="shared" ref="BI122:BI132" si="8">IF(N122="nulová",J122,0)</f>
        <v>0</v>
      </c>
      <c r="BJ122" s="11" t="s">
        <v>71</v>
      </c>
      <c r="BK122" s="104">
        <f t="shared" ref="BK122:BK132" si="9">ROUND(I122*H122,2)</f>
        <v>0</v>
      </c>
      <c r="BL122" s="11" t="s">
        <v>81</v>
      </c>
      <c r="BM122" s="103" t="s">
        <v>75</v>
      </c>
    </row>
    <row r="123" spans="2:65" s="1" customFormat="1" ht="24.2" customHeight="1">
      <c r="B123" s="91"/>
      <c r="C123" s="92" t="s">
        <v>67</v>
      </c>
      <c r="D123" s="92" t="s">
        <v>147</v>
      </c>
      <c r="E123" s="93" t="s">
        <v>75</v>
      </c>
      <c r="F123" s="94" t="s">
        <v>359</v>
      </c>
      <c r="G123" s="95" t="s">
        <v>149</v>
      </c>
      <c r="H123" s="96">
        <v>47</v>
      </c>
      <c r="I123" s="97"/>
      <c r="J123" s="97">
        <f t="shared" si="0"/>
        <v>0</v>
      </c>
      <c r="K123" s="98"/>
      <c r="L123" s="23"/>
      <c r="M123" s="99" t="s">
        <v>1</v>
      </c>
      <c r="N123" s="100" t="s">
        <v>32</v>
      </c>
      <c r="O123" s="101">
        <v>0</v>
      </c>
      <c r="P123" s="101">
        <f t="shared" si="1"/>
        <v>0</v>
      </c>
      <c r="Q123" s="101">
        <v>0</v>
      </c>
      <c r="R123" s="101">
        <f t="shared" si="2"/>
        <v>0</v>
      </c>
      <c r="S123" s="101">
        <v>0</v>
      </c>
      <c r="T123" s="102">
        <f t="shared" si="3"/>
        <v>0</v>
      </c>
      <c r="AR123" s="103" t="s">
        <v>81</v>
      </c>
      <c r="AT123" s="103" t="s">
        <v>147</v>
      </c>
      <c r="AU123" s="103" t="s">
        <v>75</v>
      </c>
      <c r="AY123" s="11" t="s">
        <v>144</v>
      </c>
      <c r="BE123" s="104">
        <f t="shared" si="4"/>
        <v>0</v>
      </c>
      <c r="BF123" s="104">
        <f t="shared" si="5"/>
        <v>0</v>
      </c>
      <c r="BG123" s="104">
        <f t="shared" si="6"/>
        <v>0</v>
      </c>
      <c r="BH123" s="104">
        <f t="shared" si="7"/>
        <v>0</v>
      </c>
      <c r="BI123" s="104">
        <f t="shared" si="8"/>
        <v>0</v>
      </c>
      <c r="BJ123" s="11" t="s">
        <v>71</v>
      </c>
      <c r="BK123" s="104">
        <f t="shared" si="9"/>
        <v>0</v>
      </c>
      <c r="BL123" s="11" t="s">
        <v>81</v>
      </c>
      <c r="BM123" s="103" t="s">
        <v>81</v>
      </c>
    </row>
    <row r="124" spans="2:65" s="1" customFormat="1" ht="24.2" customHeight="1">
      <c r="B124" s="91"/>
      <c r="C124" s="92" t="s">
        <v>67</v>
      </c>
      <c r="D124" s="92" t="s">
        <v>147</v>
      </c>
      <c r="E124" s="93" t="s">
        <v>78</v>
      </c>
      <c r="F124" s="94" t="s">
        <v>360</v>
      </c>
      <c r="G124" s="95" t="s">
        <v>149</v>
      </c>
      <c r="H124" s="96">
        <v>517</v>
      </c>
      <c r="I124" s="97"/>
      <c r="J124" s="97">
        <f t="shared" si="0"/>
        <v>0</v>
      </c>
      <c r="K124" s="98"/>
      <c r="L124" s="23"/>
      <c r="M124" s="99" t="s">
        <v>1</v>
      </c>
      <c r="N124" s="100" t="s">
        <v>32</v>
      </c>
      <c r="O124" s="101">
        <v>0</v>
      </c>
      <c r="P124" s="101">
        <f t="shared" si="1"/>
        <v>0</v>
      </c>
      <c r="Q124" s="101">
        <v>0</v>
      </c>
      <c r="R124" s="101">
        <f t="shared" si="2"/>
        <v>0</v>
      </c>
      <c r="S124" s="101">
        <v>0</v>
      </c>
      <c r="T124" s="102">
        <f t="shared" si="3"/>
        <v>0</v>
      </c>
      <c r="AR124" s="103" t="s">
        <v>81</v>
      </c>
      <c r="AT124" s="103" t="s">
        <v>147</v>
      </c>
      <c r="AU124" s="103" t="s">
        <v>75</v>
      </c>
      <c r="AY124" s="11" t="s">
        <v>144</v>
      </c>
      <c r="BE124" s="104">
        <f t="shared" si="4"/>
        <v>0</v>
      </c>
      <c r="BF124" s="104">
        <f t="shared" si="5"/>
        <v>0</v>
      </c>
      <c r="BG124" s="104">
        <f t="shared" si="6"/>
        <v>0</v>
      </c>
      <c r="BH124" s="104">
        <f t="shared" si="7"/>
        <v>0</v>
      </c>
      <c r="BI124" s="104">
        <f t="shared" si="8"/>
        <v>0</v>
      </c>
      <c r="BJ124" s="11" t="s">
        <v>71</v>
      </c>
      <c r="BK124" s="104">
        <f t="shared" si="9"/>
        <v>0</v>
      </c>
      <c r="BL124" s="11" t="s">
        <v>81</v>
      </c>
      <c r="BM124" s="103" t="s">
        <v>87</v>
      </c>
    </row>
    <row r="125" spans="2:65" s="1" customFormat="1" ht="24.2" customHeight="1">
      <c r="B125" s="91"/>
      <c r="C125" s="92" t="s">
        <v>67</v>
      </c>
      <c r="D125" s="92" t="s">
        <v>147</v>
      </c>
      <c r="E125" s="93" t="s">
        <v>81</v>
      </c>
      <c r="F125" s="94" t="s">
        <v>361</v>
      </c>
      <c r="G125" s="95" t="s">
        <v>149</v>
      </c>
      <c r="H125" s="96">
        <v>329</v>
      </c>
      <c r="I125" s="97"/>
      <c r="J125" s="97">
        <f t="shared" si="0"/>
        <v>0</v>
      </c>
      <c r="K125" s="98"/>
      <c r="L125" s="23"/>
      <c r="M125" s="99" t="s">
        <v>1</v>
      </c>
      <c r="N125" s="100" t="s">
        <v>32</v>
      </c>
      <c r="O125" s="101">
        <v>0</v>
      </c>
      <c r="P125" s="101">
        <f t="shared" si="1"/>
        <v>0</v>
      </c>
      <c r="Q125" s="101">
        <v>0</v>
      </c>
      <c r="R125" s="101">
        <f t="shared" si="2"/>
        <v>0</v>
      </c>
      <c r="S125" s="101">
        <v>0</v>
      </c>
      <c r="T125" s="102">
        <f t="shared" si="3"/>
        <v>0</v>
      </c>
      <c r="AR125" s="103" t="s">
        <v>81</v>
      </c>
      <c r="AT125" s="103" t="s">
        <v>147</v>
      </c>
      <c r="AU125" s="103" t="s">
        <v>75</v>
      </c>
      <c r="AY125" s="11" t="s">
        <v>144</v>
      </c>
      <c r="BE125" s="104">
        <f t="shared" si="4"/>
        <v>0</v>
      </c>
      <c r="BF125" s="104">
        <f t="shared" si="5"/>
        <v>0</v>
      </c>
      <c r="BG125" s="104">
        <f t="shared" si="6"/>
        <v>0</v>
      </c>
      <c r="BH125" s="104">
        <f t="shared" si="7"/>
        <v>0</v>
      </c>
      <c r="BI125" s="104">
        <f t="shared" si="8"/>
        <v>0</v>
      </c>
      <c r="BJ125" s="11" t="s">
        <v>71</v>
      </c>
      <c r="BK125" s="104">
        <f t="shared" si="9"/>
        <v>0</v>
      </c>
      <c r="BL125" s="11" t="s">
        <v>81</v>
      </c>
      <c r="BM125" s="103" t="s">
        <v>93</v>
      </c>
    </row>
    <row r="126" spans="2:65" s="1" customFormat="1" ht="16.5" customHeight="1">
      <c r="B126" s="91"/>
      <c r="C126" s="92" t="s">
        <v>67</v>
      </c>
      <c r="D126" s="92" t="s">
        <v>147</v>
      </c>
      <c r="E126" s="93" t="s">
        <v>84</v>
      </c>
      <c r="F126" s="94" t="s">
        <v>362</v>
      </c>
      <c r="G126" s="95" t="s">
        <v>154</v>
      </c>
      <c r="H126" s="96">
        <v>7</v>
      </c>
      <c r="I126" s="97"/>
      <c r="J126" s="97">
        <f t="shared" si="0"/>
        <v>0</v>
      </c>
      <c r="K126" s="98"/>
      <c r="L126" s="23"/>
      <c r="M126" s="99" t="s">
        <v>1</v>
      </c>
      <c r="N126" s="100" t="s">
        <v>32</v>
      </c>
      <c r="O126" s="101">
        <v>0</v>
      </c>
      <c r="P126" s="101">
        <f t="shared" si="1"/>
        <v>0</v>
      </c>
      <c r="Q126" s="101">
        <v>0</v>
      </c>
      <c r="R126" s="101">
        <f t="shared" si="2"/>
        <v>0</v>
      </c>
      <c r="S126" s="101">
        <v>0</v>
      </c>
      <c r="T126" s="102">
        <f t="shared" si="3"/>
        <v>0</v>
      </c>
      <c r="AR126" s="103" t="s">
        <v>81</v>
      </c>
      <c r="AT126" s="103" t="s">
        <v>147</v>
      </c>
      <c r="AU126" s="103" t="s">
        <v>75</v>
      </c>
      <c r="AY126" s="11" t="s">
        <v>144</v>
      </c>
      <c r="BE126" s="104">
        <f t="shared" si="4"/>
        <v>0</v>
      </c>
      <c r="BF126" s="104">
        <f t="shared" si="5"/>
        <v>0</v>
      </c>
      <c r="BG126" s="104">
        <f t="shared" si="6"/>
        <v>0</v>
      </c>
      <c r="BH126" s="104">
        <f t="shared" si="7"/>
        <v>0</v>
      </c>
      <c r="BI126" s="104">
        <f t="shared" si="8"/>
        <v>0</v>
      </c>
      <c r="BJ126" s="11" t="s">
        <v>71</v>
      </c>
      <c r="BK126" s="104">
        <f t="shared" si="9"/>
        <v>0</v>
      </c>
      <c r="BL126" s="11" t="s">
        <v>81</v>
      </c>
      <c r="BM126" s="103" t="s">
        <v>99</v>
      </c>
    </row>
    <row r="127" spans="2:65" s="1" customFormat="1" ht="24.2" customHeight="1">
      <c r="B127" s="91"/>
      <c r="C127" s="92" t="s">
        <v>67</v>
      </c>
      <c r="D127" s="92" t="s">
        <v>147</v>
      </c>
      <c r="E127" s="93" t="s">
        <v>87</v>
      </c>
      <c r="F127" s="94" t="s">
        <v>363</v>
      </c>
      <c r="G127" s="95" t="s">
        <v>149</v>
      </c>
      <c r="H127" s="96">
        <v>282</v>
      </c>
      <c r="I127" s="97"/>
      <c r="J127" s="97">
        <f t="shared" si="0"/>
        <v>0</v>
      </c>
      <c r="K127" s="98"/>
      <c r="L127" s="23"/>
      <c r="M127" s="99" t="s">
        <v>1</v>
      </c>
      <c r="N127" s="100" t="s">
        <v>32</v>
      </c>
      <c r="O127" s="101">
        <v>0</v>
      </c>
      <c r="P127" s="101">
        <f t="shared" si="1"/>
        <v>0</v>
      </c>
      <c r="Q127" s="101">
        <v>0</v>
      </c>
      <c r="R127" s="101">
        <f t="shared" si="2"/>
        <v>0</v>
      </c>
      <c r="S127" s="101">
        <v>0</v>
      </c>
      <c r="T127" s="102">
        <f t="shared" si="3"/>
        <v>0</v>
      </c>
      <c r="AR127" s="103" t="s">
        <v>81</v>
      </c>
      <c r="AT127" s="103" t="s">
        <v>147</v>
      </c>
      <c r="AU127" s="103" t="s">
        <v>75</v>
      </c>
      <c r="AY127" s="11" t="s">
        <v>144</v>
      </c>
      <c r="BE127" s="104">
        <f t="shared" si="4"/>
        <v>0</v>
      </c>
      <c r="BF127" s="104">
        <f t="shared" si="5"/>
        <v>0</v>
      </c>
      <c r="BG127" s="104">
        <f t="shared" si="6"/>
        <v>0</v>
      </c>
      <c r="BH127" s="104">
        <f t="shared" si="7"/>
        <v>0</v>
      </c>
      <c r="BI127" s="104">
        <f t="shared" si="8"/>
        <v>0</v>
      </c>
      <c r="BJ127" s="11" t="s">
        <v>71</v>
      </c>
      <c r="BK127" s="104">
        <f t="shared" si="9"/>
        <v>0</v>
      </c>
      <c r="BL127" s="11" t="s">
        <v>81</v>
      </c>
      <c r="BM127" s="103" t="s">
        <v>8</v>
      </c>
    </row>
    <row r="128" spans="2:65" s="1" customFormat="1" ht="24.2" customHeight="1">
      <c r="B128" s="91"/>
      <c r="C128" s="92" t="s">
        <v>67</v>
      </c>
      <c r="D128" s="92" t="s">
        <v>147</v>
      </c>
      <c r="E128" s="93" t="s">
        <v>90</v>
      </c>
      <c r="F128" s="94" t="s">
        <v>364</v>
      </c>
      <c r="G128" s="95" t="s">
        <v>154</v>
      </c>
      <c r="H128" s="96">
        <v>10</v>
      </c>
      <c r="I128" s="97"/>
      <c r="J128" s="97">
        <f t="shared" si="0"/>
        <v>0</v>
      </c>
      <c r="K128" s="98"/>
      <c r="L128" s="23"/>
      <c r="M128" s="99" t="s">
        <v>1</v>
      </c>
      <c r="N128" s="100" t="s">
        <v>32</v>
      </c>
      <c r="O128" s="101">
        <v>0</v>
      </c>
      <c r="P128" s="101">
        <f t="shared" si="1"/>
        <v>0</v>
      </c>
      <c r="Q128" s="101">
        <v>0</v>
      </c>
      <c r="R128" s="101">
        <f t="shared" si="2"/>
        <v>0</v>
      </c>
      <c r="S128" s="101">
        <v>0</v>
      </c>
      <c r="T128" s="102">
        <f t="shared" si="3"/>
        <v>0</v>
      </c>
      <c r="AR128" s="103" t="s">
        <v>81</v>
      </c>
      <c r="AT128" s="103" t="s">
        <v>147</v>
      </c>
      <c r="AU128" s="103" t="s">
        <v>75</v>
      </c>
      <c r="AY128" s="11" t="s">
        <v>144</v>
      </c>
      <c r="BE128" s="104">
        <f t="shared" si="4"/>
        <v>0</v>
      </c>
      <c r="BF128" s="104">
        <f t="shared" si="5"/>
        <v>0</v>
      </c>
      <c r="BG128" s="104">
        <f t="shared" si="6"/>
        <v>0</v>
      </c>
      <c r="BH128" s="104">
        <f t="shared" si="7"/>
        <v>0</v>
      </c>
      <c r="BI128" s="104">
        <f t="shared" si="8"/>
        <v>0</v>
      </c>
      <c r="BJ128" s="11" t="s">
        <v>71</v>
      </c>
      <c r="BK128" s="104">
        <f t="shared" si="9"/>
        <v>0</v>
      </c>
      <c r="BL128" s="11" t="s">
        <v>81</v>
      </c>
      <c r="BM128" s="103" t="s">
        <v>109</v>
      </c>
    </row>
    <row r="129" spans="2:65" s="1" customFormat="1" ht="24.2" customHeight="1">
      <c r="B129" s="91"/>
      <c r="C129" s="92" t="s">
        <v>67</v>
      </c>
      <c r="D129" s="92" t="s">
        <v>147</v>
      </c>
      <c r="E129" s="93" t="s">
        <v>93</v>
      </c>
      <c r="F129" s="94" t="s">
        <v>365</v>
      </c>
      <c r="G129" s="95" t="s">
        <v>149</v>
      </c>
      <c r="H129" s="96">
        <v>282</v>
      </c>
      <c r="I129" s="97"/>
      <c r="J129" s="97">
        <f t="shared" si="0"/>
        <v>0</v>
      </c>
      <c r="K129" s="98"/>
      <c r="L129" s="23"/>
      <c r="M129" s="99" t="s">
        <v>1</v>
      </c>
      <c r="N129" s="100" t="s">
        <v>32</v>
      </c>
      <c r="O129" s="101">
        <v>0</v>
      </c>
      <c r="P129" s="101">
        <f t="shared" si="1"/>
        <v>0</v>
      </c>
      <c r="Q129" s="101">
        <v>0</v>
      </c>
      <c r="R129" s="101">
        <f t="shared" si="2"/>
        <v>0</v>
      </c>
      <c r="S129" s="101">
        <v>0</v>
      </c>
      <c r="T129" s="102">
        <f t="shared" si="3"/>
        <v>0</v>
      </c>
      <c r="AR129" s="103" t="s">
        <v>81</v>
      </c>
      <c r="AT129" s="103" t="s">
        <v>147</v>
      </c>
      <c r="AU129" s="103" t="s">
        <v>75</v>
      </c>
      <c r="AY129" s="11" t="s">
        <v>144</v>
      </c>
      <c r="BE129" s="104">
        <f t="shared" si="4"/>
        <v>0</v>
      </c>
      <c r="BF129" s="104">
        <f t="shared" si="5"/>
        <v>0</v>
      </c>
      <c r="BG129" s="104">
        <f t="shared" si="6"/>
        <v>0</v>
      </c>
      <c r="BH129" s="104">
        <f t="shared" si="7"/>
        <v>0</v>
      </c>
      <c r="BI129" s="104">
        <f t="shared" si="8"/>
        <v>0</v>
      </c>
      <c r="BJ129" s="11" t="s">
        <v>71</v>
      </c>
      <c r="BK129" s="104">
        <f t="shared" si="9"/>
        <v>0</v>
      </c>
      <c r="BL129" s="11" t="s">
        <v>81</v>
      </c>
      <c r="BM129" s="103" t="s">
        <v>115</v>
      </c>
    </row>
    <row r="130" spans="2:65" s="1" customFormat="1" ht="24.2" customHeight="1">
      <c r="B130" s="91"/>
      <c r="C130" s="92" t="s">
        <v>67</v>
      </c>
      <c r="D130" s="92" t="s">
        <v>147</v>
      </c>
      <c r="E130" s="93" t="s">
        <v>96</v>
      </c>
      <c r="F130" s="94" t="s">
        <v>366</v>
      </c>
      <c r="G130" s="95" t="s">
        <v>149</v>
      </c>
      <c r="H130" s="96">
        <v>47</v>
      </c>
      <c r="I130" s="97"/>
      <c r="J130" s="97">
        <f t="shared" si="0"/>
        <v>0</v>
      </c>
      <c r="K130" s="98"/>
      <c r="L130" s="23"/>
      <c r="M130" s="99" t="s">
        <v>1</v>
      </c>
      <c r="N130" s="100" t="s">
        <v>32</v>
      </c>
      <c r="O130" s="101">
        <v>0</v>
      </c>
      <c r="P130" s="101">
        <f t="shared" si="1"/>
        <v>0</v>
      </c>
      <c r="Q130" s="101">
        <v>0</v>
      </c>
      <c r="R130" s="101">
        <f t="shared" si="2"/>
        <v>0</v>
      </c>
      <c r="S130" s="101">
        <v>0</v>
      </c>
      <c r="T130" s="102">
        <f t="shared" si="3"/>
        <v>0</v>
      </c>
      <c r="AR130" s="103" t="s">
        <v>81</v>
      </c>
      <c r="AT130" s="103" t="s">
        <v>147</v>
      </c>
      <c r="AU130" s="103" t="s">
        <v>75</v>
      </c>
      <c r="AY130" s="11" t="s">
        <v>144</v>
      </c>
      <c r="BE130" s="104">
        <f t="shared" si="4"/>
        <v>0</v>
      </c>
      <c r="BF130" s="104">
        <f t="shared" si="5"/>
        <v>0</v>
      </c>
      <c r="BG130" s="104">
        <f t="shared" si="6"/>
        <v>0</v>
      </c>
      <c r="BH130" s="104">
        <f t="shared" si="7"/>
        <v>0</v>
      </c>
      <c r="BI130" s="104">
        <f t="shared" si="8"/>
        <v>0</v>
      </c>
      <c r="BJ130" s="11" t="s">
        <v>71</v>
      </c>
      <c r="BK130" s="104">
        <f t="shared" si="9"/>
        <v>0</v>
      </c>
      <c r="BL130" s="11" t="s">
        <v>81</v>
      </c>
      <c r="BM130" s="103" t="s">
        <v>159</v>
      </c>
    </row>
    <row r="131" spans="2:65" s="1" customFormat="1" ht="16.5" customHeight="1">
      <c r="B131" s="91"/>
      <c r="C131" s="92" t="s">
        <v>67</v>
      </c>
      <c r="D131" s="92" t="s">
        <v>147</v>
      </c>
      <c r="E131" s="93" t="s">
        <v>99</v>
      </c>
      <c r="F131" s="94" t="s">
        <v>177</v>
      </c>
      <c r="G131" s="95" t="s">
        <v>168</v>
      </c>
      <c r="H131" s="96">
        <v>1</v>
      </c>
      <c r="I131" s="97"/>
      <c r="J131" s="97">
        <f t="shared" si="0"/>
        <v>0</v>
      </c>
      <c r="K131" s="98"/>
      <c r="L131" s="23"/>
      <c r="M131" s="99" t="s">
        <v>1</v>
      </c>
      <c r="N131" s="100" t="s">
        <v>32</v>
      </c>
      <c r="O131" s="101">
        <v>0</v>
      </c>
      <c r="P131" s="101">
        <f t="shared" si="1"/>
        <v>0</v>
      </c>
      <c r="Q131" s="101">
        <v>0</v>
      </c>
      <c r="R131" s="101">
        <f t="shared" si="2"/>
        <v>0</v>
      </c>
      <c r="S131" s="101">
        <v>0</v>
      </c>
      <c r="T131" s="102">
        <f t="shared" si="3"/>
        <v>0</v>
      </c>
      <c r="AR131" s="103" t="s">
        <v>81</v>
      </c>
      <c r="AT131" s="103" t="s">
        <v>147</v>
      </c>
      <c r="AU131" s="103" t="s">
        <v>75</v>
      </c>
      <c r="AY131" s="11" t="s">
        <v>144</v>
      </c>
      <c r="BE131" s="104">
        <f t="shared" si="4"/>
        <v>0</v>
      </c>
      <c r="BF131" s="104">
        <f t="shared" si="5"/>
        <v>0</v>
      </c>
      <c r="BG131" s="104">
        <f t="shared" si="6"/>
        <v>0</v>
      </c>
      <c r="BH131" s="104">
        <f t="shared" si="7"/>
        <v>0</v>
      </c>
      <c r="BI131" s="104">
        <f t="shared" si="8"/>
        <v>0</v>
      </c>
      <c r="BJ131" s="11" t="s">
        <v>71</v>
      </c>
      <c r="BK131" s="104">
        <f t="shared" si="9"/>
        <v>0</v>
      </c>
      <c r="BL131" s="11" t="s">
        <v>81</v>
      </c>
      <c r="BM131" s="103" t="s">
        <v>162</v>
      </c>
    </row>
    <row r="132" spans="2:65" s="1" customFormat="1" ht="16.5" customHeight="1">
      <c r="B132" s="91"/>
      <c r="C132" s="92" t="s">
        <v>67</v>
      </c>
      <c r="D132" s="92" t="s">
        <v>147</v>
      </c>
      <c r="E132" s="93" t="s">
        <v>101</v>
      </c>
      <c r="F132" s="94" t="s">
        <v>179</v>
      </c>
      <c r="G132" s="95" t="s">
        <v>168</v>
      </c>
      <c r="H132" s="96">
        <v>1</v>
      </c>
      <c r="I132" s="97"/>
      <c r="J132" s="97">
        <f t="shared" si="0"/>
        <v>0</v>
      </c>
      <c r="K132" s="98"/>
      <c r="L132" s="23"/>
      <c r="M132" s="99" t="s">
        <v>1</v>
      </c>
      <c r="N132" s="100" t="s">
        <v>32</v>
      </c>
      <c r="O132" s="101">
        <v>0</v>
      </c>
      <c r="P132" s="101">
        <f t="shared" si="1"/>
        <v>0</v>
      </c>
      <c r="Q132" s="101">
        <v>0</v>
      </c>
      <c r="R132" s="101">
        <f t="shared" si="2"/>
        <v>0</v>
      </c>
      <c r="S132" s="101">
        <v>0</v>
      </c>
      <c r="T132" s="102">
        <f t="shared" si="3"/>
        <v>0</v>
      </c>
      <c r="AR132" s="103" t="s">
        <v>81</v>
      </c>
      <c r="AT132" s="103" t="s">
        <v>147</v>
      </c>
      <c r="AU132" s="103" t="s">
        <v>75</v>
      </c>
      <c r="AY132" s="11" t="s">
        <v>144</v>
      </c>
      <c r="BE132" s="104">
        <f t="shared" si="4"/>
        <v>0</v>
      </c>
      <c r="BF132" s="104">
        <f t="shared" si="5"/>
        <v>0</v>
      </c>
      <c r="BG132" s="104">
        <f t="shared" si="6"/>
        <v>0</v>
      </c>
      <c r="BH132" s="104">
        <f t="shared" si="7"/>
        <v>0</v>
      </c>
      <c r="BI132" s="104">
        <f t="shared" si="8"/>
        <v>0</v>
      </c>
      <c r="BJ132" s="11" t="s">
        <v>71</v>
      </c>
      <c r="BK132" s="104">
        <f t="shared" si="9"/>
        <v>0</v>
      </c>
      <c r="BL132" s="11" t="s">
        <v>81</v>
      </c>
      <c r="BM132" s="103" t="s">
        <v>164</v>
      </c>
    </row>
    <row r="133" spans="2:65" s="9" customFormat="1" ht="22.9" customHeight="1">
      <c r="B133" s="80"/>
      <c r="D133" s="81" t="s">
        <v>66</v>
      </c>
      <c r="E133" s="89" t="s">
        <v>181</v>
      </c>
      <c r="F133" s="89" t="s">
        <v>182</v>
      </c>
      <c r="J133" s="90">
        <f>BK133</f>
        <v>0</v>
      </c>
      <c r="L133" s="80"/>
      <c r="M133" s="84"/>
      <c r="P133" s="85">
        <f>SUM(P134:P138)</f>
        <v>0</v>
      </c>
      <c r="R133" s="85">
        <f>SUM(R134:R138)</f>
        <v>0</v>
      </c>
      <c r="T133" s="86">
        <f>SUM(T134:T138)</f>
        <v>0</v>
      </c>
      <c r="AR133" s="81" t="s">
        <v>71</v>
      </c>
      <c r="AT133" s="87" t="s">
        <v>66</v>
      </c>
      <c r="AU133" s="87" t="s">
        <v>71</v>
      </c>
      <c r="AY133" s="81" t="s">
        <v>144</v>
      </c>
      <c r="BK133" s="88">
        <f>SUM(BK134:BK138)</f>
        <v>0</v>
      </c>
    </row>
    <row r="134" spans="2:65" s="1" customFormat="1" ht="16.5" customHeight="1">
      <c r="B134" s="91"/>
      <c r="C134" s="92" t="s">
        <v>67</v>
      </c>
      <c r="D134" s="92" t="s">
        <v>147</v>
      </c>
      <c r="E134" s="93" t="s">
        <v>8</v>
      </c>
      <c r="F134" s="94" t="s">
        <v>184</v>
      </c>
      <c r="G134" s="95" t="s">
        <v>168</v>
      </c>
      <c r="H134" s="96">
        <v>1</v>
      </c>
      <c r="I134" s="97"/>
      <c r="J134" s="97">
        <f>ROUND(I134*H134,2)</f>
        <v>0</v>
      </c>
      <c r="K134" s="98"/>
      <c r="L134" s="23"/>
      <c r="M134" s="99" t="s">
        <v>1</v>
      </c>
      <c r="N134" s="100" t="s">
        <v>32</v>
      </c>
      <c r="O134" s="101">
        <v>0</v>
      </c>
      <c r="P134" s="101">
        <f>O134*H134</f>
        <v>0</v>
      </c>
      <c r="Q134" s="101">
        <v>0</v>
      </c>
      <c r="R134" s="101">
        <f>Q134*H134</f>
        <v>0</v>
      </c>
      <c r="S134" s="101">
        <v>0</v>
      </c>
      <c r="T134" s="102">
        <f>S134*H134</f>
        <v>0</v>
      </c>
      <c r="AR134" s="103" t="s">
        <v>81</v>
      </c>
      <c r="AT134" s="103" t="s">
        <v>147</v>
      </c>
      <c r="AU134" s="103" t="s">
        <v>75</v>
      </c>
      <c r="AY134" s="11" t="s">
        <v>144</v>
      </c>
      <c r="BE134" s="104">
        <f>IF(N134="základní",J134,0)</f>
        <v>0</v>
      </c>
      <c r="BF134" s="104">
        <f>IF(N134="snížená",J134,0)</f>
        <v>0</v>
      </c>
      <c r="BG134" s="104">
        <f>IF(N134="zákl. přenesená",J134,0)</f>
        <v>0</v>
      </c>
      <c r="BH134" s="104">
        <f>IF(N134="sníž. přenesená",J134,0)</f>
        <v>0</v>
      </c>
      <c r="BI134" s="104">
        <f>IF(N134="nulová",J134,0)</f>
        <v>0</v>
      </c>
      <c r="BJ134" s="11" t="s">
        <v>71</v>
      </c>
      <c r="BK134" s="104">
        <f>ROUND(I134*H134,2)</f>
        <v>0</v>
      </c>
      <c r="BL134" s="11" t="s">
        <v>81</v>
      </c>
      <c r="BM134" s="103" t="s">
        <v>166</v>
      </c>
    </row>
    <row r="135" spans="2:65" s="1" customFormat="1" ht="16.5" customHeight="1">
      <c r="B135" s="91"/>
      <c r="C135" s="92" t="s">
        <v>67</v>
      </c>
      <c r="D135" s="92" t="s">
        <v>147</v>
      </c>
      <c r="E135" s="93" t="s">
        <v>106</v>
      </c>
      <c r="F135" s="94" t="s">
        <v>189</v>
      </c>
      <c r="G135" s="95" t="s">
        <v>161</v>
      </c>
      <c r="H135" s="96">
        <v>2.8</v>
      </c>
      <c r="I135" s="97"/>
      <c r="J135" s="97">
        <f>ROUND(I135*H135,2)</f>
        <v>0</v>
      </c>
      <c r="K135" s="98"/>
      <c r="L135" s="23"/>
      <c r="M135" s="99" t="s">
        <v>1</v>
      </c>
      <c r="N135" s="100" t="s">
        <v>32</v>
      </c>
      <c r="O135" s="101">
        <v>0</v>
      </c>
      <c r="P135" s="101">
        <f>O135*H135</f>
        <v>0</v>
      </c>
      <c r="Q135" s="101">
        <v>0</v>
      </c>
      <c r="R135" s="101">
        <f>Q135*H135</f>
        <v>0</v>
      </c>
      <c r="S135" s="101">
        <v>0</v>
      </c>
      <c r="T135" s="102">
        <f>S135*H135</f>
        <v>0</v>
      </c>
      <c r="AR135" s="103" t="s">
        <v>81</v>
      </c>
      <c r="AT135" s="103" t="s">
        <v>147</v>
      </c>
      <c r="AU135" s="103" t="s">
        <v>75</v>
      </c>
      <c r="AY135" s="11" t="s">
        <v>144</v>
      </c>
      <c r="BE135" s="104">
        <f>IF(N135="základní",J135,0)</f>
        <v>0</v>
      </c>
      <c r="BF135" s="104">
        <f>IF(N135="snížená",J135,0)</f>
        <v>0</v>
      </c>
      <c r="BG135" s="104">
        <f>IF(N135="zákl. přenesená",J135,0)</f>
        <v>0</v>
      </c>
      <c r="BH135" s="104">
        <f>IF(N135="sníž. přenesená",J135,0)</f>
        <v>0</v>
      </c>
      <c r="BI135" s="104">
        <f>IF(N135="nulová",J135,0)</f>
        <v>0</v>
      </c>
      <c r="BJ135" s="11" t="s">
        <v>71</v>
      </c>
      <c r="BK135" s="104">
        <f>ROUND(I135*H135,2)</f>
        <v>0</v>
      </c>
      <c r="BL135" s="11" t="s">
        <v>81</v>
      </c>
      <c r="BM135" s="103" t="s">
        <v>169</v>
      </c>
    </row>
    <row r="136" spans="2:65" s="1" customFormat="1" ht="16.5" customHeight="1">
      <c r="B136" s="91"/>
      <c r="C136" s="92" t="s">
        <v>67</v>
      </c>
      <c r="D136" s="92" t="s">
        <v>147</v>
      </c>
      <c r="E136" s="93" t="s">
        <v>109</v>
      </c>
      <c r="F136" s="94" t="s">
        <v>191</v>
      </c>
      <c r="G136" s="95" t="s">
        <v>168</v>
      </c>
      <c r="H136" s="96">
        <v>1</v>
      </c>
      <c r="I136" s="97"/>
      <c r="J136" s="97">
        <f>ROUND(I136*H136,2)</f>
        <v>0</v>
      </c>
      <c r="K136" s="98"/>
      <c r="L136" s="23"/>
      <c r="M136" s="99" t="s">
        <v>1</v>
      </c>
      <c r="N136" s="100" t="s">
        <v>32</v>
      </c>
      <c r="O136" s="101">
        <v>0</v>
      </c>
      <c r="P136" s="101">
        <f>O136*H136</f>
        <v>0</v>
      </c>
      <c r="Q136" s="101">
        <v>0</v>
      </c>
      <c r="R136" s="101">
        <f>Q136*H136</f>
        <v>0</v>
      </c>
      <c r="S136" s="101">
        <v>0</v>
      </c>
      <c r="T136" s="102">
        <f>S136*H136</f>
        <v>0</v>
      </c>
      <c r="AR136" s="103" t="s">
        <v>81</v>
      </c>
      <c r="AT136" s="103" t="s">
        <v>147</v>
      </c>
      <c r="AU136" s="103" t="s">
        <v>75</v>
      </c>
      <c r="AY136" s="11" t="s">
        <v>144</v>
      </c>
      <c r="BE136" s="104">
        <f>IF(N136="základní",J136,0)</f>
        <v>0</v>
      </c>
      <c r="BF136" s="104">
        <f>IF(N136="snížená",J136,0)</f>
        <v>0</v>
      </c>
      <c r="BG136" s="104">
        <f>IF(N136="zákl. přenesená",J136,0)</f>
        <v>0</v>
      </c>
      <c r="BH136" s="104">
        <f>IF(N136="sníž. přenesená",J136,0)</f>
        <v>0</v>
      </c>
      <c r="BI136" s="104">
        <f>IF(N136="nulová",J136,0)</f>
        <v>0</v>
      </c>
      <c r="BJ136" s="11" t="s">
        <v>71</v>
      </c>
      <c r="BK136" s="104">
        <f>ROUND(I136*H136,2)</f>
        <v>0</v>
      </c>
      <c r="BL136" s="11" t="s">
        <v>81</v>
      </c>
      <c r="BM136" s="103" t="s">
        <v>171</v>
      </c>
    </row>
    <row r="137" spans="2:65" s="1" customFormat="1" ht="16.5" customHeight="1">
      <c r="B137" s="91"/>
      <c r="C137" s="92" t="s">
        <v>67</v>
      </c>
      <c r="D137" s="92" t="s">
        <v>147</v>
      </c>
      <c r="E137" s="93" t="s">
        <v>112</v>
      </c>
      <c r="F137" s="94" t="s">
        <v>195</v>
      </c>
      <c r="G137" s="95" t="s">
        <v>196</v>
      </c>
      <c r="H137" s="96">
        <v>3</v>
      </c>
      <c r="I137" s="97"/>
      <c r="J137" s="97">
        <f>ROUND(I137*H137,2)</f>
        <v>0</v>
      </c>
      <c r="K137" s="98"/>
      <c r="L137" s="23"/>
      <c r="M137" s="99" t="s">
        <v>1</v>
      </c>
      <c r="N137" s="100" t="s">
        <v>32</v>
      </c>
      <c r="O137" s="101">
        <v>0</v>
      </c>
      <c r="P137" s="101">
        <f>O137*H137</f>
        <v>0</v>
      </c>
      <c r="Q137" s="101">
        <v>0</v>
      </c>
      <c r="R137" s="101">
        <f>Q137*H137</f>
        <v>0</v>
      </c>
      <c r="S137" s="101">
        <v>0</v>
      </c>
      <c r="T137" s="102">
        <f>S137*H137</f>
        <v>0</v>
      </c>
      <c r="AR137" s="103" t="s">
        <v>81</v>
      </c>
      <c r="AT137" s="103" t="s">
        <v>147</v>
      </c>
      <c r="AU137" s="103" t="s">
        <v>75</v>
      </c>
      <c r="AY137" s="11" t="s">
        <v>144</v>
      </c>
      <c r="BE137" s="104">
        <f>IF(N137="základní",J137,0)</f>
        <v>0</v>
      </c>
      <c r="BF137" s="104">
        <f>IF(N137="snížená",J137,0)</f>
        <v>0</v>
      </c>
      <c r="BG137" s="104">
        <f>IF(N137="zákl. přenesená",J137,0)</f>
        <v>0</v>
      </c>
      <c r="BH137" s="104">
        <f>IF(N137="sníž. přenesená",J137,0)</f>
        <v>0</v>
      </c>
      <c r="BI137" s="104">
        <f>IF(N137="nulová",J137,0)</f>
        <v>0</v>
      </c>
      <c r="BJ137" s="11" t="s">
        <v>71</v>
      </c>
      <c r="BK137" s="104">
        <f>ROUND(I137*H137,2)</f>
        <v>0</v>
      </c>
      <c r="BL137" s="11" t="s">
        <v>81</v>
      </c>
      <c r="BM137" s="103" t="s">
        <v>173</v>
      </c>
    </row>
    <row r="138" spans="2:65" s="1" customFormat="1" ht="16.5" customHeight="1">
      <c r="B138" s="91"/>
      <c r="C138" s="92" t="s">
        <v>67</v>
      </c>
      <c r="D138" s="92" t="s">
        <v>147</v>
      </c>
      <c r="E138" s="93" t="s">
        <v>115</v>
      </c>
      <c r="F138" s="94" t="s">
        <v>204</v>
      </c>
      <c r="G138" s="95" t="s">
        <v>187</v>
      </c>
      <c r="H138" s="96">
        <v>28</v>
      </c>
      <c r="I138" s="97"/>
      <c r="J138" s="97">
        <f>ROUND(I138*H138,2)</f>
        <v>0</v>
      </c>
      <c r="K138" s="98"/>
      <c r="L138" s="23"/>
      <c r="M138" s="105" t="s">
        <v>1</v>
      </c>
      <c r="N138" s="106" t="s">
        <v>32</v>
      </c>
      <c r="O138" s="107">
        <v>0</v>
      </c>
      <c r="P138" s="107">
        <f>O138*H138</f>
        <v>0</v>
      </c>
      <c r="Q138" s="107">
        <v>0</v>
      </c>
      <c r="R138" s="107">
        <f>Q138*H138</f>
        <v>0</v>
      </c>
      <c r="S138" s="107">
        <v>0</v>
      </c>
      <c r="T138" s="108">
        <f>S138*H138</f>
        <v>0</v>
      </c>
      <c r="AR138" s="103" t="s">
        <v>81</v>
      </c>
      <c r="AT138" s="103" t="s">
        <v>147</v>
      </c>
      <c r="AU138" s="103" t="s">
        <v>75</v>
      </c>
      <c r="AY138" s="11" t="s">
        <v>144</v>
      </c>
      <c r="BE138" s="104">
        <f>IF(N138="základní",J138,0)</f>
        <v>0</v>
      </c>
      <c r="BF138" s="104">
        <f>IF(N138="snížená",J138,0)</f>
        <v>0</v>
      </c>
      <c r="BG138" s="104">
        <f>IF(N138="zákl. přenesená",J138,0)</f>
        <v>0</v>
      </c>
      <c r="BH138" s="104">
        <f>IF(N138="sníž. přenesená",J138,0)</f>
        <v>0</v>
      </c>
      <c r="BI138" s="104">
        <f>IF(N138="nulová",J138,0)</f>
        <v>0</v>
      </c>
      <c r="BJ138" s="11" t="s">
        <v>71</v>
      </c>
      <c r="BK138" s="104">
        <f>ROUND(I138*H138,2)</f>
        <v>0</v>
      </c>
      <c r="BL138" s="11" t="s">
        <v>81</v>
      </c>
      <c r="BM138" s="103" t="s">
        <v>175</v>
      </c>
    </row>
    <row r="139" spans="2:65" s="1" customFormat="1" ht="6.95" customHeight="1">
      <c r="B139" s="31"/>
      <c r="C139" s="32"/>
      <c r="D139" s="32"/>
      <c r="E139" s="32"/>
      <c r="F139" s="32"/>
      <c r="G139" s="32"/>
      <c r="H139" s="32"/>
      <c r="I139" s="32"/>
      <c r="J139" s="32"/>
      <c r="K139" s="32"/>
      <c r="L139" s="23"/>
    </row>
  </sheetData>
  <autoFilter ref="C118:K138" xr:uid="{00000000-0009-0000-0000-00000A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42"/>
  <sheetViews>
    <sheetView showGridLines="0" workbookViewId="0">
      <selection activeCell="J39" sqref="C39:J3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1" t="s">
        <v>111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75</v>
      </c>
    </row>
    <row r="4" spans="2:46" ht="24.95" customHeight="1">
      <c r="B4" s="14"/>
      <c r="D4" s="15" t="s">
        <v>118</v>
      </c>
      <c r="L4" s="14"/>
      <c r="M4" s="52" t="s">
        <v>10</v>
      </c>
      <c r="AT4" s="11" t="s">
        <v>3</v>
      </c>
    </row>
    <row r="5" spans="2:46" ht="6.95" customHeight="1">
      <c r="B5" s="14"/>
      <c r="L5" s="14"/>
    </row>
    <row r="6" spans="2:46" ht="12" customHeight="1">
      <c r="B6" s="14"/>
      <c r="D6" s="110" t="s">
        <v>389</v>
      </c>
      <c r="L6" s="14"/>
    </row>
    <row r="7" spans="2:46" ht="26.25" customHeight="1">
      <c r="B7" s="14"/>
      <c r="E7" s="216" t="str">
        <f>'Rekapitulace stavby'!K6</f>
        <v>Údržba smíšených výsadeb v Nemocnici České Budějovice, a.s. na rok 2026</v>
      </c>
      <c r="F7" s="217"/>
      <c r="G7" s="217"/>
      <c r="H7" s="217"/>
      <c r="L7" s="14"/>
    </row>
    <row r="8" spans="2:46" s="1" customFormat="1" ht="12" customHeight="1">
      <c r="B8" s="23"/>
      <c r="D8" s="20" t="s">
        <v>119</v>
      </c>
      <c r="L8" s="23"/>
    </row>
    <row r="9" spans="2:46" s="1" customFormat="1" ht="16.5" customHeight="1">
      <c r="B9" s="23"/>
      <c r="E9" s="209" t="s">
        <v>373</v>
      </c>
      <c r="F9" s="215"/>
      <c r="G9" s="215"/>
      <c r="H9" s="215"/>
      <c r="L9" s="23"/>
    </row>
    <row r="10" spans="2:46" s="1" customFormat="1">
      <c r="B10" s="23"/>
      <c r="L10" s="23"/>
    </row>
    <row r="11" spans="2:46" s="1" customFormat="1" ht="12" customHeight="1">
      <c r="B11" s="23"/>
      <c r="D11" s="20" t="s">
        <v>14</v>
      </c>
      <c r="F11" s="18" t="s">
        <v>1</v>
      </c>
      <c r="I11" s="20" t="s">
        <v>15</v>
      </c>
      <c r="J11" s="18" t="s">
        <v>1</v>
      </c>
      <c r="L11" s="23"/>
    </row>
    <row r="12" spans="2:46" s="1" customFormat="1" ht="12" customHeight="1">
      <c r="B12" s="23"/>
      <c r="D12" s="20" t="s">
        <v>16</v>
      </c>
      <c r="F12" s="18" t="s">
        <v>17</v>
      </c>
      <c r="I12" s="20" t="s">
        <v>18</v>
      </c>
      <c r="J12" s="39" t="str">
        <f>'Rekapitulace stavby'!AN8</f>
        <v>vyplní účastník</v>
      </c>
      <c r="L12" s="23"/>
    </row>
    <row r="13" spans="2:46" s="1" customFormat="1" ht="10.9" customHeight="1">
      <c r="B13" s="23"/>
      <c r="L13" s="23"/>
    </row>
    <row r="14" spans="2:46" s="1" customFormat="1" ht="12" customHeight="1">
      <c r="B14" s="23"/>
      <c r="D14" s="20" t="s">
        <v>19</v>
      </c>
      <c r="I14" s="20" t="s">
        <v>20</v>
      </c>
      <c r="J14" s="18" t="str">
        <f>IF('Rekapitulace stavby'!AN10="","",'Rekapitulace stavby'!AN10)</f>
        <v>26068877</v>
      </c>
      <c r="L14" s="23"/>
    </row>
    <row r="15" spans="2:46" s="1" customFormat="1" ht="18" customHeight="1">
      <c r="B15" s="23"/>
      <c r="E15" s="18" t="str">
        <f>IF('Rekapitulace stavby'!E11="","",'Rekapitulace stavby'!E11)</f>
        <v>Nemocnice České Budějovice, a.s.</v>
      </c>
      <c r="I15" s="20" t="s">
        <v>22</v>
      </c>
      <c r="J15" s="18" t="str">
        <f>IF('Rekapitulace stavby'!AN11="","",'Rekapitulace stavby'!AN11)</f>
        <v>CZ26068877</v>
      </c>
      <c r="L15" s="23"/>
    </row>
    <row r="16" spans="2:46" s="1" customFormat="1" ht="6.95" customHeight="1">
      <c r="B16" s="23"/>
      <c r="L16" s="23"/>
    </row>
    <row r="17" spans="2:12" s="1" customFormat="1" ht="12" customHeight="1">
      <c r="B17" s="23"/>
      <c r="D17" s="20" t="s">
        <v>24</v>
      </c>
      <c r="I17" s="20" t="s">
        <v>20</v>
      </c>
      <c r="J17" s="18" t="str">
        <f>'Rekapitulace stavby'!AN13</f>
        <v/>
      </c>
      <c r="L17" s="23"/>
    </row>
    <row r="18" spans="2:12" s="1" customFormat="1" ht="18" customHeight="1">
      <c r="B18" s="23"/>
      <c r="E18" s="200" t="str">
        <f>'Rekapitulace stavby'!E14</f>
        <v xml:space="preserve"> </v>
      </c>
      <c r="F18" s="200"/>
      <c r="G18" s="200"/>
      <c r="H18" s="200"/>
      <c r="I18" s="20" t="s">
        <v>22</v>
      </c>
      <c r="J18" s="18" t="str">
        <f>'Rekapitulace stavby'!AN14</f>
        <v/>
      </c>
      <c r="L18" s="23"/>
    </row>
    <row r="19" spans="2:12" s="1" customFormat="1" ht="6.95" customHeight="1">
      <c r="B19" s="23"/>
      <c r="L19" s="23"/>
    </row>
    <row r="20" spans="2:12" s="1" customFormat="1" ht="3" customHeight="1">
      <c r="B20" s="23"/>
      <c r="D20" s="20"/>
      <c r="I20" s="20"/>
      <c r="J20" s="18" t="str">
        <f>IF('Rekapitulace stavby'!AN16="","",'Rekapitulace stavby'!AN16)</f>
        <v/>
      </c>
      <c r="L20" s="23"/>
    </row>
    <row r="21" spans="2:12" s="1" customFormat="1" ht="18" hidden="1" customHeight="1">
      <c r="B21" s="23"/>
      <c r="E21" s="18" t="str">
        <f>IF('Rekapitulace stavby'!E17="","",'Rekapitulace stavby'!E17)</f>
        <v xml:space="preserve"> </v>
      </c>
      <c r="I21" s="20"/>
      <c r="J21" s="18" t="str">
        <f>IF('Rekapitulace stavby'!AN17="","",'Rekapitulace stavby'!AN17)</f>
        <v/>
      </c>
      <c r="L21" s="23"/>
    </row>
    <row r="22" spans="2:12" s="1" customFormat="1" ht="6.75" hidden="1" customHeight="1">
      <c r="B22" s="23"/>
      <c r="L22" s="23"/>
    </row>
    <row r="23" spans="2:12" s="1" customFormat="1" ht="12" hidden="1" customHeight="1">
      <c r="B23" s="23"/>
      <c r="D23" s="20"/>
      <c r="I23" s="20"/>
      <c r="J23" s="18" t="str">
        <f>IF('Rekapitulace stavby'!AN19="","",'Rekapitulace stavby'!AN19)</f>
        <v/>
      </c>
      <c r="L23" s="23"/>
    </row>
    <row r="24" spans="2:12" s="1" customFormat="1" ht="18" customHeight="1">
      <c r="B24" s="23"/>
      <c r="E24" s="18" t="str">
        <f>IF('Rekapitulace stavby'!E20="","",'Rekapitulace stavby'!E20)</f>
        <v xml:space="preserve"> </v>
      </c>
      <c r="I24" s="20"/>
      <c r="J24" s="18" t="str">
        <f>IF('Rekapitulace stavby'!AN20="","",'Rekapitulace stavby'!AN20)</f>
        <v/>
      </c>
      <c r="L24" s="23"/>
    </row>
    <row r="25" spans="2:12" s="1" customFormat="1" ht="6.95" customHeight="1">
      <c r="B25" s="23"/>
      <c r="L25" s="23"/>
    </row>
    <row r="26" spans="2:12" s="1" customFormat="1" ht="12" customHeight="1">
      <c r="B26" s="23"/>
      <c r="D26" s="20" t="s">
        <v>26</v>
      </c>
      <c r="L26" s="23"/>
    </row>
    <row r="27" spans="2:12" s="5" customFormat="1" ht="119.25" customHeight="1">
      <c r="B27" s="53"/>
      <c r="E27" s="202" t="s">
        <v>332</v>
      </c>
      <c r="F27" s="202"/>
      <c r="G27" s="202"/>
      <c r="H27" s="202"/>
      <c r="L27" s="53"/>
    </row>
    <row r="28" spans="2:12" s="1" customFormat="1" ht="6.95" customHeight="1">
      <c r="B28" s="23"/>
      <c r="L28" s="23"/>
    </row>
    <row r="29" spans="2:12" s="1" customFormat="1" ht="6.95" customHeight="1">
      <c r="B29" s="23"/>
      <c r="D29" s="40"/>
      <c r="E29" s="40"/>
      <c r="F29" s="40"/>
      <c r="G29" s="40"/>
      <c r="H29" s="40"/>
      <c r="I29" s="40"/>
      <c r="J29" s="40"/>
      <c r="K29" s="40"/>
      <c r="L29" s="23"/>
    </row>
    <row r="30" spans="2:12" s="1" customFormat="1" ht="25.35" customHeight="1">
      <c r="B30" s="23"/>
      <c r="C30" s="173"/>
      <c r="D30" s="174" t="s">
        <v>27</v>
      </c>
      <c r="E30" s="173"/>
      <c r="F30" s="173"/>
      <c r="G30" s="173"/>
      <c r="H30" s="173"/>
      <c r="I30" s="173"/>
      <c r="J30" s="161">
        <f>ROUND(J119, 2)</f>
        <v>0</v>
      </c>
      <c r="L30" s="23"/>
    </row>
    <row r="31" spans="2:12" s="1" customFormat="1" ht="6.95" customHeight="1">
      <c r="B31" s="23"/>
      <c r="D31" s="40"/>
      <c r="E31" s="40"/>
      <c r="F31" s="40"/>
      <c r="G31" s="40"/>
      <c r="H31" s="40"/>
      <c r="I31" s="40"/>
      <c r="J31" s="40"/>
      <c r="K31" s="40"/>
      <c r="L31" s="23"/>
    </row>
    <row r="32" spans="2:12" s="1" customFormat="1" ht="14.45" customHeight="1">
      <c r="B32" s="23"/>
      <c r="F32" s="25" t="s">
        <v>29</v>
      </c>
      <c r="I32" s="25" t="s">
        <v>28</v>
      </c>
      <c r="J32" s="25" t="s">
        <v>30</v>
      </c>
      <c r="L32" s="23"/>
    </row>
    <row r="33" spans="2:12" s="1" customFormat="1" ht="14.45" customHeight="1">
      <c r="B33" s="23"/>
      <c r="D33" s="42" t="s">
        <v>31</v>
      </c>
      <c r="E33" s="20" t="s">
        <v>32</v>
      </c>
      <c r="F33" s="54">
        <f>ROUND((SUM(BE119:BE141)),  2)</f>
        <v>0</v>
      </c>
      <c r="I33" s="55">
        <v>0.21</v>
      </c>
      <c r="J33" s="54">
        <f>ROUND(((SUM(BE119:BE141))*I33),  2)</f>
        <v>0</v>
      </c>
      <c r="L33" s="23"/>
    </row>
    <row r="34" spans="2:12" s="1" customFormat="1" ht="14.45" customHeight="1">
      <c r="B34" s="23"/>
      <c r="E34" s="20" t="s">
        <v>33</v>
      </c>
      <c r="F34" s="54">
        <f>ROUND((SUM(BF119:BF141)),  2)</f>
        <v>0</v>
      </c>
      <c r="I34" s="55">
        <v>0.12</v>
      </c>
      <c r="J34" s="54">
        <f>ROUND(((SUM(BF119:BF141))*I34),  2)</f>
        <v>0</v>
      </c>
      <c r="L34" s="23"/>
    </row>
    <row r="35" spans="2:12" s="1" customFormat="1" ht="14.45" hidden="1" customHeight="1">
      <c r="B35" s="23"/>
      <c r="E35" s="20" t="s">
        <v>34</v>
      </c>
      <c r="F35" s="54">
        <f>ROUND((SUM(BG119:BG141)),  2)</f>
        <v>0</v>
      </c>
      <c r="I35" s="55">
        <v>0.21</v>
      </c>
      <c r="J35" s="54">
        <f>0</f>
        <v>0</v>
      </c>
      <c r="L35" s="23"/>
    </row>
    <row r="36" spans="2:12" s="1" customFormat="1" ht="14.45" hidden="1" customHeight="1">
      <c r="B36" s="23"/>
      <c r="E36" s="20" t="s">
        <v>35</v>
      </c>
      <c r="F36" s="54">
        <f>ROUND((SUM(BH119:BH141)),  2)</f>
        <v>0</v>
      </c>
      <c r="I36" s="55">
        <v>0.12</v>
      </c>
      <c r="J36" s="54">
        <f>0</f>
        <v>0</v>
      </c>
      <c r="L36" s="23"/>
    </row>
    <row r="37" spans="2:12" s="1" customFormat="1" ht="14.45" hidden="1" customHeight="1">
      <c r="B37" s="23"/>
      <c r="E37" s="20" t="s">
        <v>36</v>
      </c>
      <c r="F37" s="54">
        <f>ROUND((SUM(BI119:BI141)),  2)</f>
        <v>0</v>
      </c>
      <c r="I37" s="55">
        <v>0</v>
      </c>
      <c r="J37" s="54">
        <f>0</f>
        <v>0</v>
      </c>
      <c r="L37" s="23"/>
    </row>
    <row r="38" spans="2:12" s="1" customFormat="1" ht="6.95" customHeight="1">
      <c r="B38" s="23"/>
      <c r="L38" s="23"/>
    </row>
    <row r="39" spans="2:12" s="1" customFormat="1" ht="25.35" customHeight="1">
      <c r="B39" s="23"/>
      <c r="C39" s="170"/>
      <c r="D39" s="145" t="s">
        <v>37</v>
      </c>
      <c r="E39" s="146"/>
      <c r="F39" s="146"/>
      <c r="G39" s="171" t="s">
        <v>38</v>
      </c>
      <c r="H39" s="147" t="s">
        <v>39</v>
      </c>
      <c r="I39" s="146"/>
      <c r="J39" s="172">
        <f>SUM(J30:J37)</f>
        <v>0</v>
      </c>
      <c r="K39" s="57"/>
      <c r="L39" s="23"/>
    </row>
    <row r="40" spans="2:12" s="1" customFormat="1" ht="14.45" customHeight="1">
      <c r="B40" s="23"/>
      <c r="L40" s="23"/>
    </row>
    <row r="41" spans="2:12" ht="14.45" customHeight="1">
      <c r="B41" s="14"/>
      <c r="L41" s="14"/>
    </row>
    <row r="42" spans="2:12" ht="14.45" customHeight="1">
      <c r="B42" s="14"/>
      <c r="L42" s="14"/>
    </row>
    <row r="43" spans="2:12" ht="14.45" customHeight="1">
      <c r="B43" s="14"/>
      <c r="L43" s="14"/>
    </row>
    <row r="44" spans="2:12" ht="14.45" customHeight="1">
      <c r="B44" s="14"/>
      <c r="L44" s="14"/>
    </row>
    <row r="45" spans="2:12" ht="14.45" customHeight="1">
      <c r="B45" s="14"/>
      <c r="L45" s="14"/>
    </row>
    <row r="46" spans="2:12" ht="14.45" customHeight="1">
      <c r="B46" s="14"/>
      <c r="L46" s="14"/>
    </row>
    <row r="47" spans="2:12" ht="14.45" customHeight="1">
      <c r="B47" s="14"/>
      <c r="L47" s="14"/>
    </row>
    <row r="48" spans="2:12" ht="14.45" customHeight="1">
      <c r="B48" s="14"/>
      <c r="L48" s="14"/>
    </row>
    <row r="49" spans="2:12" ht="14.45" customHeight="1">
      <c r="B49" s="14"/>
      <c r="L49" s="14"/>
    </row>
    <row r="50" spans="2:12" s="1" customFormat="1" ht="14.45" customHeight="1">
      <c r="B50" s="23"/>
      <c r="D50" s="28" t="s">
        <v>40</v>
      </c>
      <c r="E50" s="29"/>
      <c r="F50" s="29"/>
      <c r="G50" s="28" t="s">
        <v>41</v>
      </c>
      <c r="H50" s="29"/>
      <c r="I50" s="29"/>
      <c r="J50" s="29"/>
      <c r="K50" s="29"/>
      <c r="L50" s="23"/>
    </row>
    <row r="51" spans="2:12">
      <c r="B51" s="14"/>
      <c r="L51" s="14"/>
    </row>
    <row r="52" spans="2:12">
      <c r="B52" s="14"/>
      <c r="L52" s="14"/>
    </row>
    <row r="53" spans="2:12">
      <c r="B53" s="14"/>
      <c r="L53" s="14"/>
    </row>
    <row r="54" spans="2:12">
      <c r="B54" s="14"/>
      <c r="L54" s="14"/>
    </row>
    <row r="55" spans="2:12">
      <c r="B55" s="14"/>
      <c r="L55" s="14"/>
    </row>
    <row r="56" spans="2:12">
      <c r="B56" s="14"/>
      <c r="L56" s="14"/>
    </row>
    <row r="57" spans="2:12">
      <c r="B57" s="14"/>
      <c r="L57" s="14"/>
    </row>
    <row r="58" spans="2:12">
      <c r="B58" s="14"/>
      <c r="L58" s="14"/>
    </row>
    <row r="59" spans="2:12">
      <c r="B59" s="14"/>
      <c r="L59" s="14"/>
    </row>
    <row r="60" spans="2:12">
      <c r="B60" s="14"/>
      <c r="L60" s="14"/>
    </row>
    <row r="61" spans="2:12" s="1" customFormat="1" ht="12.75">
      <c r="B61" s="23"/>
      <c r="D61" s="30" t="s">
        <v>42</v>
      </c>
      <c r="E61" s="24"/>
      <c r="F61" s="58" t="s">
        <v>43</v>
      </c>
      <c r="G61" s="30" t="s">
        <v>42</v>
      </c>
      <c r="H61" s="24"/>
      <c r="I61" s="24"/>
      <c r="J61" s="59" t="s">
        <v>43</v>
      </c>
      <c r="K61" s="24"/>
      <c r="L61" s="23"/>
    </row>
    <row r="62" spans="2:12">
      <c r="B62" s="14"/>
      <c r="L62" s="14"/>
    </row>
    <row r="63" spans="2:12">
      <c r="B63" s="14"/>
      <c r="L63" s="14"/>
    </row>
    <row r="64" spans="2:12">
      <c r="B64" s="14"/>
      <c r="L64" s="14"/>
    </row>
    <row r="65" spans="2:12" s="1" customFormat="1" ht="12.75">
      <c r="B65" s="23"/>
      <c r="D65" s="28" t="s">
        <v>44</v>
      </c>
      <c r="E65" s="29"/>
      <c r="F65" s="29"/>
      <c r="G65" s="28" t="s">
        <v>45</v>
      </c>
      <c r="H65" s="29"/>
      <c r="I65" s="29"/>
      <c r="J65" s="29"/>
      <c r="K65" s="29"/>
      <c r="L65" s="23"/>
    </row>
    <row r="66" spans="2:12">
      <c r="B66" s="14"/>
      <c r="L66" s="14"/>
    </row>
    <row r="67" spans="2:12">
      <c r="B67" s="14"/>
      <c r="L67" s="14"/>
    </row>
    <row r="68" spans="2:12">
      <c r="B68" s="14"/>
      <c r="L68" s="14"/>
    </row>
    <row r="69" spans="2:12">
      <c r="B69" s="14"/>
      <c r="L69" s="14"/>
    </row>
    <row r="70" spans="2:12">
      <c r="B70" s="14"/>
      <c r="L70" s="14"/>
    </row>
    <row r="71" spans="2:12">
      <c r="B71" s="14"/>
      <c r="L71" s="14"/>
    </row>
    <row r="72" spans="2:12">
      <c r="B72" s="14"/>
      <c r="L72" s="14"/>
    </row>
    <row r="73" spans="2:12">
      <c r="B73" s="14"/>
      <c r="L73" s="14"/>
    </row>
    <row r="74" spans="2:12">
      <c r="B74" s="14"/>
      <c r="L74" s="14"/>
    </row>
    <row r="75" spans="2:12">
      <c r="B75" s="14"/>
      <c r="L75" s="14"/>
    </row>
    <row r="76" spans="2:12" s="1" customFormat="1" ht="12.75">
      <c r="B76" s="23"/>
      <c r="D76" s="30" t="s">
        <v>42</v>
      </c>
      <c r="E76" s="24"/>
      <c r="F76" s="58" t="s">
        <v>43</v>
      </c>
      <c r="G76" s="30" t="s">
        <v>42</v>
      </c>
      <c r="H76" s="24"/>
      <c r="I76" s="24"/>
      <c r="J76" s="59" t="s">
        <v>43</v>
      </c>
      <c r="K76" s="24"/>
      <c r="L76" s="23"/>
    </row>
    <row r="77" spans="2:12" s="1" customFormat="1" ht="14.4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23"/>
    </row>
    <row r="81" spans="2:47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23"/>
    </row>
    <row r="82" spans="2:47" s="1" customFormat="1" ht="24.95" customHeight="1">
      <c r="B82" s="23"/>
      <c r="C82" s="15" t="s">
        <v>121</v>
      </c>
      <c r="L82" s="23"/>
    </row>
    <row r="83" spans="2:47" s="1" customFormat="1" ht="6.95" customHeight="1">
      <c r="B83" s="23"/>
      <c r="L83" s="23"/>
    </row>
    <row r="84" spans="2:47" s="1" customFormat="1" ht="12" customHeight="1">
      <c r="B84" s="23"/>
      <c r="C84" s="110" t="s">
        <v>389</v>
      </c>
      <c r="L84" s="23"/>
    </row>
    <row r="85" spans="2:47" s="1" customFormat="1" ht="26.25" customHeight="1">
      <c r="B85" s="23"/>
      <c r="E85" s="216" t="str">
        <f>E7</f>
        <v>Údržba smíšených výsadeb v Nemocnici České Budějovice, a.s. na rok 2026</v>
      </c>
      <c r="F85" s="217"/>
      <c r="G85" s="217"/>
      <c r="H85" s="217"/>
      <c r="L85" s="23"/>
    </row>
    <row r="86" spans="2:47" s="1" customFormat="1" ht="12" customHeight="1">
      <c r="B86" s="23"/>
      <c r="C86" s="20" t="s">
        <v>119</v>
      </c>
      <c r="L86" s="23"/>
    </row>
    <row r="87" spans="2:47" s="1" customFormat="1" ht="16.5" customHeight="1">
      <c r="B87" s="23"/>
      <c r="E87" s="209" t="str">
        <f>E9</f>
        <v xml:space="preserve">25 - Zahrada - plicní oddělení </v>
      </c>
      <c r="F87" s="215"/>
      <c r="G87" s="215"/>
      <c r="H87" s="215"/>
      <c r="L87" s="23"/>
    </row>
    <row r="88" spans="2:47" s="1" customFormat="1" ht="6.95" customHeight="1">
      <c r="B88" s="23"/>
      <c r="L88" s="23"/>
    </row>
    <row r="89" spans="2:47" s="1" customFormat="1" ht="12" customHeight="1">
      <c r="B89" s="23"/>
      <c r="C89" s="20" t="s">
        <v>16</v>
      </c>
      <c r="F89" s="18" t="str">
        <f>F12</f>
        <v xml:space="preserve"> </v>
      </c>
      <c r="I89" s="20" t="s">
        <v>18</v>
      </c>
      <c r="J89" s="39" t="str">
        <f>IF(J12="","",J12)</f>
        <v>vyplní účastník</v>
      </c>
      <c r="L89" s="23"/>
    </row>
    <row r="90" spans="2:47" s="1" customFormat="1" ht="6.95" customHeight="1">
      <c r="B90" s="23"/>
      <c r="L90" s="23"/>
    </row>
    <row r="91" spans="2:47" s="1" customFormat="1" ht="15.2" customHeight="1">
      <c r="B91" s="23"/>
      <c r="C91" s="20" t="s">
        <v>19</v>
      </c>
      <c r="F91" s="18" t="str">
        <f>E15</f>
        <v>Nemocnice České Budějovice, a.s.</v>
      </c>
      <c r="I91" s="20"/>
      <c r="J91" s="21" t="str">
        <f>E21</f>
        <v xml:space="preserve"> </v>
      </c>
      <c r="L91" s="23"/>
    </row>
    <row r="92" spans="2:47" s="1" customFormat="1" ht="15.2" customHeight="1">
      <c r="B92" s="23"/>
      <c r="C92" s="20" t="s">
        <v>24</v>
      </c>
      <c r="F92" s="18" t="str">
        <f>IF(E18="","",E18)</f>
        <v xml:space="preserve"> </v>
      </c>
      <c r="I92" s="20"/>
      <c r="J92" s="21" t="str">
        <f>E24</f>
        <v xml:space="preserve"> </v>
      </c>
      <c r="L92" s="23"/>
    </row>
    <row r="93" spans="2:47" s="1" customFormat="1" ht="10.35" customHeight="1">
      <c r="B93" s="23"/>
      <c r="L93" s="23"/>
    </row>
    <row r="94" spans="2:47" s="1" customFormat="1" ht="29.25" customHeight="1">
      <c r="B94" s="23"/>
      <c r="C94" s="60" t="s">
        <v>122</v>
      </c>
      <c r="D94" s="56"/>
      <c r="E94" s="56"/>
      <c r="F94" s="56"/>
      <c r="G94" s="56"/>
      <c r="H94" s="56"/>
      <c r="I94" s="56"/>
      <c r="J94" s="61" t="s">
        <v>123</v>
      </c>
      <c r="K94" s="56"/>
      <c r="L94" s="23"/>
    </row>
    <row r="95" spans="2:47" s="1" customFormat="1" ht="10.35" customHeight="1">
      <c r="B95" s="23"/>
      <c r="L95" s="23"/>
    </row>
    <row r="96" spans="2:47" s="1" customFormat="1" ht="22.9" customHeight="1">
      <c r="B96" s="23"/>
      <c r="C96" s="62" t="s">
        <v>124</v>
      </c>
      <c r="J96" s="51">
        <f>J119</f>
        <v>0</v>
      </c>
      <c r="L96" s="23"/>
      <c r="AU96" s="11" t="s">
        <v>125</v>
      </c>
    </row>
    <row r="97" spans="2:12" s="6" customFormat="1" ht="24.95" customHeight="1">
      <c r="B97" s="63"/>
      <c r="D97" s="64" t="s">
        <v>333</v>
      </c>
      <c r="E97" s="65"/>
      <c r="F97" s="65"/>
      <c r="G97" s="65"/>
      <c r="H97" s="65"/>
      <c r="I97" s="65"/>
      <c r="J97" s="66">
        <f>J120</f>
        <v>0</v>
      </c>
      <c r="L97" s="63"/>
    </row>
    <row r="98" spans="2:12" s="7" customFormat="1" ht="19.899999999999999" customHeight="1">
      <c r="B98" s="67"/>
      <c r="D98" s="68" t="s">
        <v>127</v>
      </c>
      <c r="E98" s="69"/>
      <c r="F98" s="69"/>
      <c r="G98" s="69"/>
      <c r="H98" s="69"/>
      <c r="I98" s="69"/>
      <c r="J98" s="70">
        <f>J121</f>
        <v>0</v>
      </c>
      <c r="L98" s="67"/>
    </row>
    <row r="99" spans="2:12" s="7" customFormat="1" ht="19.899999999999999" customHeight="1">
      <c r="B99" s="67"/>
      <c r="D99" s="68" t="s">
        <v>128</v>
      </c>
      <c r="E99" s="69"/>
      <c r="F99" s="69"/>
      <c r="G99" s="69"/>
      <c r="H99" s="69"/>
      <c r="I99" s="69"/>
      <c r="J99" s="70">
        <f>J136</f>
        <v>0</v>
      </c>
      <c r="L99" s="67"/>
    </row>
    <row r="100" spans="2:12" s="1" customFormat="1" ht="21.75" customHeight="1">
      <c r="B100" s="23"/>
      <c r="L100" s="23"/>
    </row>
    <row r="101" spans="2:12" s="1" customFormat="1" ht="6.9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23"/>
    </row>
    <row r="105" spans="2:12" s="1" customFormat="1" ht="6.95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23"/>
    </row>
    <row r="106" spans="2:12" s="1" customFormat="1" ht="24.95" customHeight="1">
      <c r="B106" s="23"/>
      <c r="C106" s="15" t="s">
        <v>129</v>
      </c>
      <c r="L106" s="23"/>
    </row>
    <row r="107" spans="2:12" s="1" customFormat="1" ht="6.95" customHeight="1">
      <c r="B107" s="23"/>
      <c r="L107" s="23"/>
    </row>
    <row r="108" spans="2:12" s="1" customFormat="1" ht="12" customHeight="1">
      <c r="B108" s="23"/>
      <c r="C108" s="110" t="s">
        <v>389</v>
      </c>
      <c r="L108" s="23"/>
    </row>
    <row r="109" spans="2:12" s="1" customFormat="1" ht="26.25" customHeight="1">
      <c r="B109" s="23"/>
      <c r="E109" s="216" t="str">
        <f>E7</f>
        <v>Údržba smíšených výsadeb v Nemocnici České Budějovice, a.s. na rok 2026</v>
      </c>
      <c r="F109" s="217"/>
      <c r="G109" s="217"/>
      <c r="H109" s="217"/>
      <c r="L109" s="23"/>
    </row>
    <row r="110" spans="2:12" s="1" customFormat="1" ht="12" customHeight="1">
      <c r="B110" s="23"/>
      <c r="C110" s="20" t="s">
        <v>119</v>
      </c>
      <c r="L110" s="23"/>
    </row>
    <row r="111" spans="2:12" s="1" customFormat="1" ht="16.5" customHeight="1">
      <c r="B111" s="23"/>
      <c r="E111" s="209" t="str">
        <f>E9</f>
        <v xml:space="preserve">25 - Zahrada - plicní oddělení </v>
      </c>
      <c r="F111" s="215"/>
      <c r="G111" s="215"/>
      <c r="H111" s="215"/>
      <c r="L111" s="23"/>
    </row>
    <row r="112" spans="2:12" s="1" customFormat="1" ht="6.95" customHeight="1">
      <c r="B112" s="23"/>
      <c r="L112" s="23"/>
    </row>
    <row r="113" spans="2:65" s="1" customFormat="1" ht="12" customHeight="1">
      <c r="B113" s="23"/>
      <c r="C113" s="20" t="s">
        <v>16</v>
      </c>
      <c r="F113" s="18" t="str">
        <f>F12</f>
        <v xml:space="preserve"> </v>
      </c>
      <c r="I113" s="20" t="s">
        <v>18</v>
      </c>
      <c r="J113" s="39" t="str">
        <f>IF(J12="","",J12)</f>
        <v>vyplní účastník</v>
      </c>
      <c r="L113" s="23"/>
    </row>
    <row r="114" spans="2:65" s="1" customFormat="1" ht="6.95" customHeight="1">
      <c r="B114" s="23"/>
      <c r="L114" s="23"/>
    </row>
    <row r="115" spans="2:65" s="1" customFormat="1" ht="15.2" customHeight="1">
      <c r="B115" s="23"/>
      <c r="C115" s="20" t="s">
        <v>19</v>
      </c>
      <c r="F115" s="18" t="str">
        <f>E15</f>
        <v>Nemocnice České Budějovice, a.s.</v>
      </c>
      <c r="I115" s="20"/>
      <c r="J115" s="21" t="str">
        <f>E21</f>
        <v xml:space="preserve"> </v>
      </c>
      <c r="L115" s="23"/>
    </row>
    <row r="116" spans="2:65" s="1" customFormat="1" ht="15.2" customHeight="1">
      <c r="B116" s="23"/>
      <c r="C116" s="20" t="s">
        <v>24</v>
      </c>
      <c r="F116" s="18" t="str">
        <f>IF(E18="","",E18)</f>
        <v xml:space="preserve"> </v>
      </c>
      <c r="I116" s="20"/>
      <c r="J116" s="21" t="str">
        <f>E24</f>
        <v xml:space="preserve"> </v>
      </c>
      <c r="L116" s="23"/>
    </row>
    <row r="117" spans="2:65" s="1" customFormat="1" ht="10.35" customHeight="1">
      <c r="B117" s="23"/>
      <c r="L117" s="23"/>
    </row>
    <row r="118" spans="2:65" s="8" customFormat="1" ht="29.25" customHeight="1">
      <c r="B118" s="71"/>
      <c r="C118" s="72" t="s">
        <v>130</v>
      </c>
      <c r="D118" s="73" t="s">
        <v>52</v>
      </c>
      <c r="E118" s="73" t="s">
        <v>48</v>
      </c>
      <c r="F118" s="73" t="s">
        <v>49</v>
      </c>
      <c r="G118" s="73" t="s">
        <v>131</v>
      </c>
      <c r="H118" s="73" t="s">
        <v>132</v>
      </c>
      <c r="I118" s="73" t="s">
        <v>133</v>
      </c>
      <c r="J118" s="74" t="s">
        <v>123</v>
      </c>
      <c r="K118" s="75" t="s">
        <v>134</v>
      </c>
      <c r="L118" s="71"/>
      <c r="M118" s="46" t="s">
        <v>1</v>
      </c>
      <c r="N118" s="47" t="s">
        <v>31</v>
      </c>
      <c r="O118" s="47" t="s">
        <v>135</v>
      </c>
      <c r="P118" s="47" t="s">
        <v>136</v>
      </c>
      <c r="Q118" s="47" t="s">
        <v>137</v>
      </c>
      <c r="R118" s="47" t="s">
        <v>138</v>
      </c>
      <c r="S118" s="47" t="s">
        <v>139</v>
      </c>
      <c r="T118" s="48" t="s">
        <v>140</v>
      </c>
    </row>
    <row r="119" spans="2:65" s="1" customFormat="1" ht="22.9" customHeight="1">
      <c r="B119" s="23"/>
      <c r="C119" s="50" t="s">
        <v>141</v>
      </c>
      <c r="J119" s="76">
        <f>BK119</f>
        <v>0</v>
      </c>
      <c r="L119" s="23"/>
      <c r="M119" s="49"/>
      <c r="N119" s="40"/>
      <c r="O119" s="40"/>
      <c r="P119" s="77">
        <f>P120</f>
        <v>0</v>
      </c>
      <c r="Q119" s="40"/>
      <c r="R119" s="77">
        <f>R120</f>
        <v>0</v>
      </c>
      <c r="S119" s="40"/>
      <c r="T119" s="78">
        <f>T120</f>
        <v>0</v>
      </c>
      <c r="AT119" s="11" t="s">
        <v>66</v>
      </c>
      <c r="AU119" s="11" t="s">
        <v>125</v>
      </c>
      <c r="BK119" s="79">
        <f>BK120</f>
        <v>0</v>
      </c>
    </row>
    <row r="120" spans="2:65" s="9" customFormat="1" ht="25.9" customHeight="1">
      <c r="B120" s="80"/>
      <c r="D120" s="81" t="s">
        <v>66</v>
      </c>
      <c r="E120" s="82" t="s">
        <v>142</v>
      </c>
      <c r="F120" s="82" t="s">
        <v>334</v>
      </c>
      <c r="J120" s="83">
        <f>BK120</f>
        <v>0</v>
      </c>
      <c r="L120" s="80"/>
      <c r="M120" s="84"/>
      <c r="P120" s="85">
        <f>P121+P136</f>
        <v>0</v>
      </c>
      <c r="R120" s="85">
        <f>R121+R136</f>
        <v>0</v>
      </c>
      <c r="T120" s="86">
        <f>T121+T136</f>
        <v>0</v>
      </c>
      <c r="AR120" s="81" t="s">
        <v>71</v>
      </c>
      <c r="AT120" s="87" t="s">
        <v>66</v>
      </c>
      <c r="AU120" s="87" t="s">
        <v>67</v>
      </c>
      <c r="AY120" s="81" t="s">
        <v>144</v>
      </c>
      <c r="BK120" s="88">
        <f>BK121+BK136</f>
        <v>0</v>
      </c>
    </row>
    <row r="121" spans="2:65" s="9" customFormat="1" ht="22.9" customHeight="1">
      <c r="B121" s="80"/>
      <c r="D121" s="81" t="s">
        <v>66</v>
      </c>
      <c r="E121" s="89" t="s">
        <v>145</v>
      </c>
      <c r="F121" s="89" t="s">
        <v>146</v>
      </c>
      <c r="J121" s="90">
        <f>BK121</f>
        <v>0</v>
      </c>
      <c r="L121" s="80"/>
      <c r="M121" s="84"/>
      <c r="P121" s="85">
        <f>SUM(P122:P135)</f>
        <v>0</v>
      </c>
      <c r="R121" s="85">
        <f>SUM(R122:R135)</f>
        <v>0</v>
      </c>
      <c r="T121" s="86">
        <f>SUM(T122:T135)</f>
        <v>0</v>
      </c>
      <c r="AR121" s="81" t="s">
        <v>71</v>
      </c>
      <c r="AT121" s="87" t="s">
        <v>66</v>
      </c>
      <c r="AU121" s="87" t="s">
        <v>71</v>
      </c>
      <c r="AY121" s="81" t="s">
        <v>144</v>
      </c>
      <c r="BK121" s="88">
        <f>SUM(BK122:BK135)</f>
        <v>0</v>
      </c>
    </row>
    <row r="122" spans="2:65" s="1" customFormat="1" ht="24.2" customHeight="1">
      <c r="B122" s="91"/>
      <c r="C122" s="92" t="s">
        <v>67</v>
      </c>
      <c r="D122" s="92" t="s">
        <v>147</v>
      </c>
      <c r="E122" s="93" t="s">
        <v>71</v>
      </c>
      <c r="F122" s="94" t="s">
        <v>335</v>
      </c>
      <c r="G122" s="95" t="s">
        <v>149</v>
      </c>
      <c r="H122" s="96">
        <v>269</v>
      </c>
      <c r="I122" s="97"/>
      <c r="J122" s="97">
        <f t="shared" ref="J122:J135" si="0">ROUND(I122*H122,2)</f>
        <v>0</v>
      </c>
      <c r="K122" s="98"/>
      <c r="L122" s="23"/>
      <c r="M122" s="99" t="s">
        <v>1</v>
      </c>
      <c r="N122" s="100" t="s">
        <v>32</v>
      </c>
      <c r="O122" s="101">
        <v>0</v>
      </c>
      <c r="P122" s="101">
        <f t="shared" ref="P122:P135" si="1">O122*H122</f>
        <v>0</v>
      </c>
      <c r="Q122" s="101">
        <v>0</v>
      </c>
      <c r="R122" s="101">
        <f t="shared" ref="R122:R135" si="2">Q122*H122</f>
        <v>0</v>
      </c>
      <c r="S122" s="101">
        <v>0</v>
      </c>
      <c r="T122" s="102">
        <f t="shared" ref="T122:T135" si="3">S122*H122</f>
        <v>0</v>
      </c>
      <c r="AR122" s="103" t="s">
        <v>81</v>
      </c>
      <c r="AT122" s="103" t="s">
        <v>147</v>
      </c>
      <c r="AU122" s="103" t="s">
        <v>75</v>
      </c>
      <c r="AY122" s="11" t="s">
        <v>144</v>
      </c>
      <c r="BE122" s="104">
        <f t="shared" ref="BE122:BE135" si="4">IF(N122="základní",J122,0)</f>
        <v>0</v>
      </c>
      <c r="BF122" s="104">
        <f t="shared" ref="BF122:BF135" si="5">IF(N122="snížená",J122,0)</f>
        <v>0</v>
      </c>
      <c r="BG122" s="104">
        <f t="shared" ref="BG122:BG135" si="6">IF(N122="zákl. přenesená",J122,0)</f>
        <v>0</v>
      </c>
      <c r="BH122" s="104">
        <f t="shared" ref="BH122:BH135" si="7">IF(N122="sníž. přenesená",J122,0)</f>
        <v>0</v>
      </c>
      <c r="BI122" s="104">
        <f t="shared" ref="BI122:BI135" si="8">IF(N122="nulová",J122,0)</f>
        <v>0</v>
      </c>
      <c r="BJ122" s="11" t="s">
        <v>71</v>
      </c>
      <c r="BK122" s="104">
        <f t="shared" ref="BK122:BK135" si="9">ROUND(I122*H122,2)</f>
        <v>0</v>
      </c>
      <c r="BL122" s="11" t="s">
        <v>81</v>
      </c>
      <c r="BM122" s="103" t="s">
        <v>75</v>
      </c>
    </row>
    <row r="123" spans="2:65" s="1" customFormat="1" ht="24.2" customHeight="1">
      <c r="B123" s="91"/>
      <c r="C123" s="92" t="s">
        <v>67</v>
      </c>
      <c r="D123" s="92" t="s">
        <v>147</v>
      </c>
      <c r="E123" s="93" t="s">
        <v>75</v>
      </c>
      <c r="F123" s="94" t="s">
        <v>336</v>
      </c>
      <c r="G123" s="95" t="s">
        <v>149</v>
      </c>
      <c r="H123" s="96">
        <v>134.5</v>
      </c>
      <c r="I123" s="97"/>
      <c r="J123" s="97">
        <f t="shared" si="0"/>
        <v>0</v>
      </c>
      <c r="K123" s="98"/>
      <c r="L123" s="23"/>
      <c r="M123" s="99" t="s">
        <v>1</v>
      </c>
      <c r="N123" s="100" t="s">
        <v>32</v>
      </c>
      <c r="O123" s="101">
        <v>0</v>
      </c>
      <c r="P123" s="101">
        <f t="shared" si="1"/>
        <v>0</v>
      </c>
      <c r="Q123" s="101">
        <v>0</v>
      </c>
      <c r="R123" s="101">
        <f t="shared" si="2"/>
        <v>0</v>
      </c>
      <c r="S123" s="101">
        <v>0</v>
      </c>
      <c r="T123" s="102">
        <f t="shared" si="3"/>
        <v>0</v>
      </c>
      <c r="AR123" s="103" t="s">
        <v>81</v>
      </c>
      <c r="AT123" s="103" t="s">
        <v>147</v>
      </c>
      <c r="AU123" s="103" t="s">
        <v>75</v>
      </c>
      <c r="AY123" s="11" t="s">
        <v>144</v>
      </c>
      <c r="BE123" s="104">
        <f t="shared" si="4"/>
        <v>0</v>
      </c>
      <c r="BF123" s="104">
        <f t="shared" si="5"/>
        <v>0</v>
      </c>
      <c r="BG123" s="104">
        <f t="shared" si="6"/>
        <v>0</v>
      </c>
      <c r="BH123" s="104">
        <f t="shared" si="7"/>
        <v>0</v>
      </c>
      <c r="BI123" s="104">
        <f t="shared" si="8"/>
        <v>0</v>
      </c>
      <c r="BJ123" s="11" t="s">
        <v>71</v>
      </c>
      <c r="BK123" s="104">
        <f t="shared" si="9"/>
        <v>0</v>
      </c>
      <c r="BL123" s="11" t="s">
        <v>81</v>
      </c>
      <c r="BM123" s="103" t="s">
        <v>81</v>
      </c>
    </row>
    <row r="124" spans="2:65" s="1" customFormat="1" ht="24.2" customHeight="1">
      <c r="B124" s="91"/>
      <c r="C124" s="92" t="s">
        <v>67</v>
      </c>
      <c r="D124" s="92" t="s">
        <v>147</v>
      </c>
      <c r="E124" s="93" t="s">
        <v>78</v>
      </c>
      <c r="F124" s="94" t="s">
        <v>337</v>
      </c>
      <c r="G124" s="95" t="s">
        <v>149</v>
      </c>
      <c r="H124" s="96">
        <v>941.5</v>
      </c>
      <c r="I124" s="97"/>
      <c r="J124" s="97">
        <f t="shared" si="0"/>
        <v>0</v>
      </c>
      <c r="K124" s="98"/>
      <c r="L124" s="23"/>
      <c r="M124" s="99" t="s">
        <v>1</v>
      </c>
      <c r="N124" s="100" t="s">
        <v>32</v>
      </c>
      <c r="O124" s="101">
        <v>0</v>
      </c>
      <c r="P124" s="101">
        <f t="shared" si="1"/>
        <v>0</v>
      </c>
      <c r="Q124" s="101">
        <v>0</v>
      </c>
      <c r="R124" s="101">
        <f t="shared" si="2"/>
        <v>0</v>
      </c>
      <c r="S124" s="101">
        <v>0</v>
      </c>
      <c r="T124" s="102">
        <f t="shared" si="3"/>
        <v>0</v>
      </c>
      <c r="AR124" s="103" t="s">
        <v>81</v>
      </c>
      <c r="AT124" s="103" t="s">
        <v>147</v>
      </c>
      <c r="AU124" s="103" t="s">
        <v>75</v>
      </c>
      <c r="AY124" s="11" t="s">
        <v>144</v>
      </c>
      <c r="BE124" s="104">
        <f t="shared" si="4"/>
        <v>0</v>
      </c>
      <c r="BF124" s="104">
        <f t="shared" si="5"/>
        <v>0</v>
      </c>
      <c r="BG124" s="104">
        <f t="shared" si="6"/>
        <v>0</v>
      </c>
      <c r="BH124" s="104">
        <f t="shared" si="7"/>
        <v>0</v>
      </c>
      <c r="BI124" s="104">
        <f t="shared" si="8"/>
        <v>0</v>
      </c>
      <c r="BJ124" s="11" t="s">
        <v>71</v>
      </c>
      <c r="BK124" s="104">
        <f t="shared" si="9"/>
        <v>0</v>
      </c>
      <c r="BL124" s="11" t="s">
        <v>81</v>
      </c>
      <c r="BM124" s="103" t="s">
        <v>87</v>
      </c>
    </row>
    <row r="125" spans="2:65" s="1" customFormat="1" ht="24.2" customHeight="1">
      <c r="B125" s="91"/>
      <c r="C125" s="92" t="s">
        <v>67</v>
      </c>
      <c r="D125" s="92" t="s">
        <v>147</v>
      </c>
      <c r="E125" s="93" t="s">
        <v>81</v>
      </c>
      <c r="F125" s="94" t="s">
        <v>338</v>
      </c>
      <c r="G125" s="95" t="s">
        <v>149</v>
      </c>
      <c r="H125" s="96">
        <v>941.5</v>
      </c>
      <c r="I125" s="97"/>
      <c r="J125" s="97">
        <f t="shared" si="0"/>
        <v>0</v>
      </c>
      <c r="K125" s="98"/>
      <c r="L125" s="23"/>
      <c r="M125" s="99" t="s">
        <v>1</v>
      </c>
      <c r="N125" s="100" t="s">
        <v>32</v>
      </c>
      <c r="O125" s="101">
        <v>0</v>
      </c>
      <c r="P125" s="101">
        <f t="shared" si="1"/>
        <v>0</v>
      </c>
      <c r="Q125" s="101">
        <v>0</v>
      </c>
      <c r="R125" s="101">
        <f t="shared" si="2"/>
        <v>0</v>
      </c>
      <c r="S125" s="101">
        <v>0</v>
      </c>
      <c r="T125" s="102">
        <f t="shared" si="3"/>
        <v>0</v>
      </c>
      <c r="AR125" s="103" t="s">
        <v>81</v>
      </c>
      <c r="AT125" s="103" t="s">
        <v>147</v>
      </c>
      <c r="AU125" s="103" t="s">
        <v>75</v>
      </c>
      <c r="AY125" s="11" t="s">
        <v>144</v>
      </c>
      <c r="BE125" s="104">
        <f t="shared" si="4"/>
        <v>0</v>
      </c>
      <c r="BF125" s="104">
        <f t="shared" si="5"/>
        <v>0</v>
      </c>
      <c r="BG125" s="104">
        <f t="shared" si="6"/>
        <v>0</v>
      </c>
      <c r="BH125" s="104">
        <f t="shared" si="7"/>
        <v>0</v>
      </c>
      <c r="BI125" s="104">
        <f t="shared" si="8"/>
        <v>0</v>
      </c>
      <c r="BJ125" s="11" t="s">
        <v>71</v>
      </c>
      <c r="BK125" s="104">
        <f t="shared" si="9"/>
        <v>0</v>
      </c>
      <c r="BL125" s="11" t="s">
        <v>81</v>
      </c>
      <c r="BM125" s="103" t="s">
        <v>93</v>
      </c>
    </row>
    <row r="126" spans="2:65" s="1" customFormat="1" ht="24.2" customHeight="1">
      <c r="B126" s="91"/>
      <c r="C126" s="92" t="s">
        <v>67</v>
      </c>
      <c r="D126" s="92" t="s">
        <v>147</v>
      </c>
      <c r="E126" s="93" t="s">
        <v>84</v>
      </c>
      <c r="F126" s="94" t="s">
        <v>339</v>
      </c>
      <c r="G126" s="95" t="s">
        <v>154</v>
      </c>
      <c r="H126" s="96">
        <v>24</v>
      </c>
      <c r="I126" s="97"/>
      <c r="J126" s="97">
        <f t="shared" si="0"/>
        <v>0</v>
      </c>
      <c r="K126" s="98"/>
      <c r="L126" s="23"/>
      <c r="M126" s="99" t="s">
        <v>1</v>
      </c>
      <c r="N126" s="100" t="s">
        <v>32</v>
      </c>
      <c r="O126" s="101">
        <v>0</v>
      </c>
      <c r="P126" s="101">
        <f t="shared" si="1"/>
        <v>0</v>
      </c>
      <c r="Q126" s="101">
        <v>0</v>
      </c>
      <c r="R126" s="101">
        <f t="shared" si="2"/>
        <v>0</v>
      </c>
      <c r="S126" s="101">
        <v>0</v>
      </c>
      <c r="T126" s="102">
        <f t="shared" si="3"/>
        <v>0</v>
      </c>
      <c r="AR126" s="103" t="s">
        <v>81</v>
      </c>
      <c r="AT126" s="103" t="s">
        <v>147</v>
      </c>
      <c r="AU126" s="103" t="s">
        <v>75</v>
      </c>
      <c r="AY126" s="11" t="s">
        <v>144</v>
      </c>
      <c r="BE126" s="104">
        <f t="shared" si="4"/>
        <v>0</v>
      </c>
      <c r="BF126" s="104">
        <f t="shared" si="5"/>
        <v>0</v>
      </c>
      <c r="BG126" s="104">
        <f t="shared" si="6"/>
        <v>0</v>
      </c>
      <c r="BH126" s="104">
        <f t="shared" si="7"/>
        <v>0</v>
      </c>
      <c r="BI126" s="104">
        <f t="shared" si="8"/>
        <v>0</v>
      </c>
      <c r="BJ126" s="11" t="s">
        <v>71</v>
      </c>
      <c r="BK126" s="104">
        <f t="shared" si="9"/>
        <v>0</v>
      </c>
      <c r="BL126" s="11" t="s">
        <v>81</v>
      </c>
      <c r="BM126" s="103" t="s">
        <v>99</v>
      </c>
    </row>
    <row r="127" spans="2:65" s="1" customFormat="1" ht="24.2" customHeight="1">
      <c r="B127" s="91"/>
      <c r="C127" s="92" t="s">
        <v>67</v>
      </c>
      <c r="D127" s="92" t="s">
        <v>147</v>
      </c>
      <c r="E127" s="93" t="s">
        <v>87</v>
      </c>
      <c r="F127" s="94" t="s">
        <v>340</v>
      </c>
      <c r="G127" s="95" t="s">
        <v>149</v>
      </c>
      <c r="H127" s="96">
        <v>672.5</v>
      </c>
      <c r="I127" s="97"/>
      <c r="J127" s="97">
        <f t="shared" si="0"/>
        <v>0</v>
      </c>
      <c r="K127" s="98"/>
      <c r="L127" s="23"/>
      <c r="M127" s="99" t="s">
        <v>1</v>
      </c>
      <c r="N127" s="100" t="s">
        <v>32</v>
      </c>
      <c r="O127" s="101">
        <v>0</v>
      </c>
      <c r="P127" s="101">
        <f t="shared" si="1"/>
        <v>0</v>
      </c>
      <c r="Q127" s="101">
        <v>0</v>
      </c>
      <c r="R127" s="101">
        <f t="shared" si="2"/>
        <v>0</v>
      </c>
      <c r="S127" s="101">
        <v>0</v>
      </c>
      <c r="T127" s="102">
        <f t="shared" si="3"/>
        <v>0</v>
      </c>
      <c r="AR127" s="103" t="s">
        <v>81</v>
      </c>
      <c r="AT127" s="103" t="s">
        <v>147</v>
      </c>
      <c r="AU127" s="103" t="s">
        <v>75</v>
      </c>
      <c r="AY127" s="11" t="s">
        <v>144</v>
      </c>
      <c r="BE127" s="104">
        <f t="shared" si="4"/>
        <v>0</v>
      </c>
      <c r="BF127" s="104">
        <f t="shared" si="5"/>
        <v>0</v>
      </c>
      <c r="BG127" s="104">
        <f t="shared" si="6"/>
        <v>0</v>
      </c>
      <c r="BH127" s="104">
        <f t="shared" si="7"/>
        <v>0</v>
      </c>
      <c r="BI127" s="104">
        <f t="shared" si="8"/>
        <v>0</v>
      </c>
      <c r="BJ127" s="11" t="s">
        <v>71</v>
      </c>
      <c r="BK127" s="104">
        <f t="shared" si="9"/>
        <v>0</v>
      </c>
      <c r="BL127" s="11" t="s">
        <v>81</v>
      </c>
      <c r="BM127" s="103" t="s">
        <v>8</v>
      </c>
    </row>
    <row r="128" spans="2:65" s="1" customFormat="1" ht="24.2" customHeight="1">
      <c r="B128" s="91"/>
      <c r="C128" s="92" t="s">
        <v>67</v>
      </c>
      <c r="D128" s="92" t="s">
        <v>147</v>
      </c>
      <c r="E128" s="93" t="s">
        <v>90</v>
      </c>
      <c r="F128" s="94" t="s">
        <v>341</v>
      </c>
      <c r="G128" s="95" t="s">
        <v>149</v>
      </c>
      <c r="H128" s="96">
        <v>807</v>
      </c>
      <c r="I128" s="97"/>
      <c r="J128" s="97">
        <f t="shared" si="0"/>
        <v>0</v>
      </c>
      <c r="K128" s="98"/>
      <c r="L128" s="23"/>
      <c r="M128" s="99" t="s">
        <v>1</v>
      </c>
      <c r="N128" s="100" t="s">
        <v>32</v>
      </c>
      <c r="O128" s="101">
        <v>0</v>
      </c>
      <c r="P128" s="101">
        <f t="shared" si="1"/>
        <v>0</v>
      </c>
      <c r="Q128" s="101">
        <v>0</v>
      </c>
      <c r="R128" s="101">
        <f t="shared" si="2"/>
        <v>0</v>
      </c>
      <c r="S128" s="101">
        <v>0</v>
      </c>
      <c r="T128" s="102">
        <f t="shared" si="3"/>
        <v>0</v>
      </c>
      <c r="AR128" s="103" t="s">
        <v>81</v>
      </c>
      <c r="AT128" s="103" t="s">
        <v>147</v>
      </c>
      <c r="AU128" s="103" t="s">
        <v>75</v>
      </c>
      <c r="AY128" s="11" t="s">
        <v>144</v>
      </c>
      <c r="BE128" s="104">
        <f t="shared" si="4"/>
        <v>0</v>
      </c>
      <c r="BF128" s="104">
        <f t="shared" si="5"/>
        <v>0</v>
      </c>
      <c r="BG128" s="104">
        <f t="shared" si="6"/>
        <v>0</v>
      </c>
      <c r="BH128" s="104">
        <f t="shared" si="7"/>
        <v>0</v>
      </c>
      <c r="BI128" s="104">
        <f t="shared" si="8"/>
        <v>0</v>
      </c>
      <c r="BJ128" s="11" t="s">
        <v>71</v>
      </c>
      <c r="BK128" s="104">
        <f t="shared" si="9"/>
        <v>0</v>
      </c>
      <c r="BL128" s="11" t="s">
        <v>81</v>
      </c>
      <c r="BM128" s="103" t="s">
        <v>109</v>
      </c>
    </row>
    <row r="129" spans="2:65" s="1" customFormat="1" ht="24.2" customHeight="1">
      <c r="B129" s="91"/>
      <c r="C129" s="92" t="s">
        <v>67</v>
      </c>
      <c r="D129" s="92" t="s">
        <v>147</v>
      </c>
      <c r="E129" s="93" t="s">
        <v>93</v>
      </c>
      <c r="F129" s="94" t="s">
        <v>342</v>
      </c>
      <c r="G129" s="95" t="s">
        <v>161</v>
      </c>
      <c r="H129" s="96">
        <v>27.7</v>
      </c>
      <c r="I129" s="97"/>
      <c r="J129" s="97">
        <f t="shared" si="0"/>
        <v>0</v>
      </c>
      <c r="K129" s="98"/>
      <c r="L129" s="23"/>
      <c r="M129" s="99" t="s">
        <v>1</v>
      </c>
      <c r="N129" s="100" t="s">
        <v>32</v>
      </c>
      <c r="O129" s="101">
        <v>0</v>
      </c>
      <c r="P129" s="101">
        <f t="shared" si="1"/>
        <v>0</v>
      </c>
      <c r="Q129" s="101">
        <v>0</v>
      </c>
      <c r="R129" s="101">
        <f t="shared" si="2"/>
        <v>0</v>
      </c>
      <c r="S129" s="101">
        <v>0</v>
      </c>
      <c r="T129" s="102">
        <f t="shared" si="3"/>
        <v>0</v>
      </c>
      <c r="AR129" s="103" t="s">
        <v>81</v>
      </c>
      <c r="AT129" s="103" t="s">
        <v>147</v>
      </c>
      <c r="AU129" s="103" t="s">
        <v>75</v>
      </c>
      <c r="AY129" s="11" t="s">
        <v>144</v>
      </c>
      <c r="BE129" s="104">
        <f t="shared" si="4"/>
        <v>0</v>
      </c>
      <c r="BF129" s="104">
        <f t="shared" si="5"/>
        <v>0</v>
      </c>
      <c r="BG129" s="104">
        <f t="shared" si="6"/>
        <v>0</v>
      </c>
      <c r="BH129" s="104">
        <f t="shared" si="7"/>
        <v>0</v>
      </c>
      <c r="BI129" s="104">
        <f t="shared" si="8"/>
        <v>0</v>
      </c>
      <c r="BJ129" s="11" t="s">
        <v>71</v>
      </c>
      <c r="BK129" s="104">
        <f t="shared" si="9"/>
        <v>0</v>
      </c>
      <c r="BL129" s="11" t="s">
        <v>81</v>
      </c>
      <c r="BM129" s="103" t="s">
        <v>115</v>
      </c>
    </row>
    <row r="130" spans="2:65" s="1" customFormat="1" ht="24.2" customHeight="1">
      <c r="B130" s="91"/>
      <c r="C130" s="92" t="s">
        <v>67</v>
      </c>
      <c r="D130" s="92" t="s">
        <v>147</v>
      </c>
      <c r="E130" s="93" t="s">
        <v>96</v>
      </c>
      <c r="F130" s="94" t="s">
        <v>343</v>
      </c>
      <c r="G130" s="95" t="s">
        <v>149</v>
      </c>
      <c r="H130" s="96">
        <v>3</v>
      </c>
      <c r="I130" s="97"/>
      <c r="J130" s="97">
        <f t="shared" si="0"/>
        <v>0</v>
      </c>
      <c r="K130" s="98"/>
      <c r="L130" s="23"/>
      <c r="M130" s="99" t="s">
        <v>1</v>
      </c>
      <c r="N130" s="100" t="s">
        <v>32</v>
      </c>
      <c r="O130" s="101">
        <v>0</v>
      </c>
      <c r="P130" s="101">
        <f t="shared" si="1"/>
        <v>0</v>
      </c>
      <c r="Q130" s="101">
        <v>0</v>
      </c>
      <c r="R130" s="101">
        <f t="shared" si="2"/>
        <v>0</v>
      </c>
      <c r="S130" s="101">
        <v>0</v>
      </c>
      <c r="T130" s="102">
        <f t="shared" si="3"/>
        <v>0</v>
      </c>
      <c r="AR130" s="103" t="s">
        <v>81</v>
      </c>
      <c r="AT130" s="103" t="s">
        <v>147</v>
      </c>
      <c r="AU130" s="103" t="s">
        <v>75</v>
      </c>
      <c r="AY130" s="11" t="s">
        <v>144</v>
      </c>
      <c r="BE130" s="104">
        <f t="shared" si="4"/>
        <v>0</v>
      </c>
      <c r="BF130" s="104">
        <f t="shared" si="5"/>
        <v>0</v>
      </c>
      <c r="BG130" s="104">
        <f t="shared" si="6"/>
        <v>0</v>
      </c>
      <c r="BH130" s="104">
        <f t="shared" si="7"/>
        <v>0</v>
      </c>
      <c r="BI130" s="104">
        <f t="shared" si="8"/>
        <v>0</v>
      </c>
      <c r="BJ130" s="11" t="s">
        <v>71</v>
      </c>
      <c r="BK130" s="104">
        <f t="shared" si="9"/>
        <v>0</v>
      </c>
      <c r="BL130" s="11" t="s">
        <v>81</v>
      </c>
      <c r="BM130" s="103" t="s">
        <v>159</v>
      </c>
    </row>
    <row r="131" spans="2:65" s="1" customFormat="1" ht="24.2" customHeight="1">
      <c r="B131" s="91"/>
      <c r="C131" s="92" t="s">
        <v>67</v>
      </c>
      <c r="D131" s="92" t="s">
        <v>147</v>
      </c>
      <c r="E131" s="93" t="s">
        <v>99</v>
      </c>
      <c r="F131" s="94" t="s">
        <v>344</v>
      </c>
      <c r="G131" s="95" t="s">
        <v>149</v>
      </c>
      <c r="H131" s="96">
        <v>134.5</v>
      </c>
      <c r="I131" s="97"/>
      <c r="J131" s="97">
        <f t="shared" si="0"/>
        <v>0</v>
      </c>
      <c r="K131" s="98"/>
      <c r="L131" s="23"/>
      <c r="M131" s="99" t="s">
        <v>1</v>
      </c>
      <c r="N131" s="100" t="s">
        <v>32</v>
      </c>
      <c r="O131" s="101">
        <v>0</v>
      </c>
      <c r="P131" s="101">
        <f t="shared" si="1"/>
        <v>0</v>
      </c>
      <c r="Q131" s="101">
        <v>0</v>
      </c>
      <c r="R131" s="101">
        <f t="shared" si="2"/>
        <v>0</v>
      </c>
      <c r="S131" s="101">
        <v>0</v>
      </c>
      <c r="T131" s="102">
        <f t="shared" si="3"/>
        <v>0</v>
      </c>
      <c r="AR131" s="103" t="s">
        <v>81</v>
      </c>
      <c r="AT131" s="103" t="s">
        <v>147</v>
      </c>
      <c r="AU131" s="103" t="s">
        <v>75</v>
      </c>
      <c r="AY131" s="11" t="s">
        <v>144</v>
      </c>
      <c r="BE131" s="104">
        <f t="shared" si="4"/>
        <v>0</v>
      </c>
      <c r="BF131" s="104">
        <f t="shared" si="5"/>
        <v>0</v>
      </c>
      <c r="BG131" s="104">
        <f t="shared" si="6"/>
        <v>0</v>
      </c>
      <c r="BH131" s="104">
        <f t="shared" si="7"/>
        <v>0</v>
      </c>
      <c r="BI131" s="104">
        <f t="shared" si="8"/>
        <v>0</v>
      </c>
      <c r="BJ131" s="11" t="s">
        <v>71</v>
      </c>
      <c r="BK131" s="104">
        <f t="shared" si="9"/>
        <v>0</v>
      </c>
      <c r="BL131" s="11" t="s">
        <v>81</v>
      </c>
      <c r="BM131" s="103" t="s">
        <v>162</v>
      </c>
    </row>
    <row r="132" spans="2:65" s="1" customFormat="1" ht="16.5" customHeight="1">
      <c r="B132" s="91"/>
      <c r="C132" s="92" t="s">
        <v>67</v>
      </c>
      <c r="D132" s="92" t="s">
        <v>147</v>
      </c>
      <c r="E132" s="93" t="s">
        <v>101</v>
      </c>
      <c r="F132" s="94" t="s">
        <v>345</v>
      </c>
      <c r="G132" s="95" t="s">
        <v>149</v>
      </c>
      <c r="H132" s="96">
        <v>6267</v>
      </c>
      <c r="I132" s="97"/>
      <c r="J132" s="97">
        <f t="shared" si="0"/>
        <v>0</v>
      </c>
      <c r="K132" s="98"/>
      <c r="L132" s="23"/>
      <c r="M132" s="99" t="s">
        <v>1</v>
      </c>
      <c r="N132" s="100" t="s">
        <v>32</v>
      </c>
      <c r="O132" s="101">
        <v>0</v>
      </c>
      <c r="P132" s="101">
        <f t="shared" si="1"/>
        <v>0</v>
      </c>
      <c r="Q132" s="101">
        <v>0</v>
      </c>
      <c r="R132" s="101">
        <f t="shared" si="2"/>
        <v>0</v>
      </c>
      <c r="S132" s="101">
        <v>0</v>
      </c>
      <c r="T132" s="102">
        <f t="shared" si="3"/>
        <v>0</v>
      </c>
      <c r="AR132" s="103" t="s">
        <v>81</v>
      </c>
      <c r="AT132" s="103" t="s">
        <v>147</v>
      </c>
      <c r="AU132" s="103" t="s">
        <v>75</v>
      </c>
      <c r="AY132" s="11" t="s">
        <v>144</v>
      </c>
      <c r="BE132" s="104">
        <f t="shared" si="4"/>
        <v>0</v>
      </c>
      <c r="BF132" s="104">
        <f t="shared" si="5"/>
        <v>0</v>
      </c>
      <c r="BG132" s="104">
        <f t="shared" si="6"/>
        <v>0</v>
      </c>
      <c r="BH132" s="104">
        <f t="shared" si="7"/>
        <v>0</v>
      </c>
      <c r="BI132" s="104">
        <f t="shared" si="8"/>
        <v>0</v>
      </c>
      <c r="BJ132" s="11" t="s">
        <v>71</v>
      </c>
      <c r="BK132" s="104">
        <f t="shared" si="9"/>
        <v>0</v>
      </c>
      <c r="BL132" s="11" t="s">
        <v>81</v>
      </c>
      <c r="BM132" s="103" t="s">
        <v>164</v>
      </c>
    </row>
    <row r="133" spans="2:65" s="1" customFormat="1" ht="16.5" customHeight="1">
      <c r="B133" s="91"/>
      <c r="C133" s="92" t="s">
        <v>67</v>
      </c>
      <c r="D133" s="92" t="s">
        <v>147</v>
      </c>
      <c r="E133" s="93" t="s">
        <v>8</v>
      </c>
      <c r="F133" s="94" t="s">
        <v>315</v>
      </c>
      <c r="G133" s="95" t="s">
        <v>168</v>
      </c>
      <c r="H133" s="96">
        <v>3</v>
      </c>
      <c r="I133" s="97"/>
      <c r="J133" s="97">
        <f t="shared" si="0"/>
        <v>0</v>
      </c>
      <c r="K133" s="98"/>
      <c r="L133" s="23"/>
      <c r="M133" s="99" t="s">
        <v>1</v>
      </c>
      <c r="N133" s="100" t="s">
        <v>32</v>
      </c>
      <c r="O133" s="101">
        <v>0</v>
      </c>
      <c r="P133" s="101">
        <f t="shared" si="1"/>
        <v>0</v>
      </c>
      <c r="Q133" s="101">
        <v>0</v>
      </c>
      <c r="R133" s="101">
        <f t="shared" si="2"/>
        <v>0</v>
      </c>
      <c r="S133" s="101">
        <v>0</v>
      </c>
      <c r="T133" s="102">
        <f t="shared" si="3"/>
        <v>0</v>
      </c>
      <c r="AR133" s="103" t="s">
        <v>81</v>
      </c>
      <c r="AT133" s="103" t="s">
        <v>147</v>
      </c>
      <c r="AU133" s="103" t="s">
        <v>75</v>
      </c>
      <c r="AY133" s="11" t="s">
        <v>144</v>
      </c>
      <c r="BE133" s="104">
        <f t="shared" si="4"/>
        <v>0</v>
      </c>
      <c r="BF133" s="104">
        <f t="shared" si="5"/>
        <v>0</v>
      </c>
      <c r="BG133" s="104">
        <f t="shared" si="6"/>
        <v>0</v>
      </c>
      <c r="BH133" s="104">
        <f t="shared" si="7"/>
        <v>0</v>
      </c>
      <c r="BI133" s="104">
        <f t="shared" si="8"/>
        <v>0</v>
      </c>
      <c r="BJ133" s="11" t="s">
        <v>71</v>
      </c>
      <c r="BK133" s="104">
        <f t="shared" si="9"/>
        <v>0</v>
      </c>
      <c r="BL133" s="11" t="s">
        <v>81</v>
      </c>
      <c r="BM133" s="103" t="s">
        <v>166</v>
      </c>
    </row>
    <row r="134" spans="2:65" s="1" customFormat="1" ht="16.5" customHeight="1">
      <c r="B134" s="91"/>
      <c r="C134" s="92" t="s">
        <v>67</v>
      </c>
      <c r="D134" s="92" t="s">
        <v>147</v>
      </c>
      <c r="E134" s="93" t="s">
        <v>106</v>
      </c>
      <c r="F134" s="94" t="s">
        <v>177</v>
      </c>
      <c r="G134" s="95" t="s">
        <v>168</v>
      </c>
      <c r="H134" s="96">
        <v>1</v>
      </c>
      <c r="I134" s="97"/>
      <c r="J134" s="97">
        <f t="shared" si="0"/>
        <v>0</v>
      </c>
      <c r="K134" s="98"/>
      <c r="L134" s="23"/>
      <c r="M134" s="99" t="s">
        <v>1</v>
      </c>
      <c r="N134" s="100" t="s">
        <v>32</v>
      </c>
      <c r="O134" s="101">
        <v>0</v>
      </c>
      <c r="P134" s="101">
        <f t="shared" si="1"/>
        <v>0</v>
      </c>
      <c r="Q134" s="101">
        <v>0</v>
      </c>
      <c r="R134" s="101">
        <f t="shared" si="2"/>
        <v>0</v>
      </c>
      <c r="S134" s="101">
        <v>0</v>
      </c>
      <c r="T134" s="102">
        <f t="shared" si="3"/>
        <v>0</v>
      </c>
      <c r="AR134" s="103" t="s">
        <v>81</v>
      </c>
      <c r="AT134" s="103" t="s">
        <v>147</v>
      </c>
      <c r="AU134" s="103" t="s">
        <v>75</v>
      </c>
      <c r="AY134" s="11" t="s">
        <v>144</v>
      </c>
      <c r="BE134" s="104">
        <f t="shared" si="4"/>
        <v>0</v>
      </c>
      <c r="BF134" s="104">
        <f t="shared" si="5"/>
        <v>0</v>
      </c>
      <c r="BG134" s="104">
        <f t="shared" si="6"/>
        <v>0</v>
      </c>
      <c r="BH134" s="104">
        <f t="shared" si="7"/>
        <v>0</v>
      </c>
      <c r="BI134" s="104">
        <f t="shared" si="8"/>
        <v>0</v>
      </c>
      <c r="BJ134" s="11" t="s">
        <v>71</v>
      </c>
      <c r="BK134" s="104">
        <f t="shared" si="9"/>
        <v>0</v>
      </c>
      <c r="BL134" s="11" t="s">
        <v>81</v>
      </c>
      <c r="BM134" s="103" t="s">
        <v>169</v>
      </c>
    </row>
    <row r="135" spans="2:65" s="1" customFormat="1" ht="16.5" customHeight="1">
      <c r="B135" s="91"/>
      <c r="C135" s="92" t="s">
        <v>67</v>
      </c>
      <c r="D135" s="92" t="s">
        <v>147</v>
      </c>
      <c r="E135" s="93" t="s">
        <v>109</v>
      </c>
      <c r="F135" s="94" t="s">
        <v>179</v>
      </c>
      <c r="G135" s="95" t="s">
        <v>168</v>
      </c>
      <c r="H135" s="96">
        <v>1</v>
      </c>
      <c r="I135" s="97"/>
      <c r="J135" s="97">
        <f t="shared" si="0"/>
        <v>0</v>
      </c>
      <c r="K135" s="98"/>
      <c r="L135" s="23"/>
      <c r="M135" s="99" t="s">
        <v>1</v>
      </c>
      <c r="N135" s="100" t="s">
        <v>32</v>
      </c>
      <c r="O135" s="101">
        <v>0</v>
      </c>
      <c r="P135" s="101">
        <f t="shared" si="1"/>
        <v>0</v>
      </c>
      <c r="Q135" s="101">
        <v>0</v>
      </c>
      <c r="R135" s="101">
        <f t="shared" si="2"/>
        <v>0</v>
      </c>
      <c r="S135" s="101">
        <v>0</v>
      </c>
      <c r="T135" s="102">
        <f t="shared" si="3"/>
        <v>0</v>
      </c>
      <c r="AR135" s="103" t="s">
        <v>81</v>
      </c>
      <c r="AT135" s="103" t="s">
        <v>147</v>
      </c>
      <c r="AU135" s="103" t="s">
        <v>75</v>
      </c>
      <c r="AY135" s="11" t="s">
        <v>144</v>
      </c>
      <c r="BE135" s="104">
        <f t="shared" si="4"/>
        <v>0</v>
      </c>
      <c r="BF135" s="104">
        <f t="shared" si="5"/>
        <v>0</v>
      </c>
      <c r="BG135" s="104">
        <f t="shared" si="6"/>
        <v>0</v>
      </c>
      <c r="BH135" s="104">
        <f t="shared" si="7"/>
        <v>0</v>
      </c>
      <c r="BI135" s="104">
        <f t="shared" si="8"/>
        <v>0</v>
      </c>
      <c r="BJ135" s="11" t="s">
        <v>71</v>
      </c>
      <c r="BK135" s="104">
        <f t="shared" si="9"/>
        <v>0</v>
      </c>
      <c r="BL135" s="11" t="s">
        <v>81</v>
      </c>
      <c r="BM135" s="103" t="s">
        <v>171</v>
      </c>
    </row>
    <row r="136" spans="2:65" s="9" customFormat="1" ht="22.9" customHeight="1">
      <c r="B136" s="80"/>
      <c r="D136" s="81" t="s">
        <v>66</v>
      </c>
      <c r="E136" s="89" t="s">
        <v>181</v>
      </c>
      <c r="F136" s="89" t="s">
        <v>182</v>
      </c>
      <c r="J136" s="90">
        <f>BK136</f>
        <v>0</v>
      </c>
      <c r="L136" s="80"/>
      <c r="M136" s="84"/>
      <c r="P136" s="85">
        <f>SUM(P137:P141)</f>
        <v>0</v>
      </c>
      <c r="R136" s="85">
        <f>SUM(R137:R141)</f>
        <v>0</v>
      </c>
      <c r="T136" s="86">
        <f>SUM(T137:T141)</f>
        <v>0</v>
      </c>
      <c r="AR136" s="81" t="s">
        <v>71</v>
      </c>
      <c r="AT136" s="87" t="s">
        <v>66</v>
      </c>
      <c r="AU136" s="87" t="s">
        <v>71</v>
      </c>
      <c r="AY136" s="81" t="s">
        <v>144</v>
      </c>
      <c r="BK136" s="88">
        <f>SUM(BK137:BK141)</f>
        <v>0</v>
      </c>
    </row>
    <row r="137" spans="2:65" s="1" customFormat="1" ht="16.5" customHeight="1">
      <c r="B137" s="91"/>
      <c r="C137" s="92" t="s">
        <v>67</v>
      </c>
      <c r="D137" s="92" t="s">
        <v>147</v>
      </c>
      <c r="E137" s="93" t="s">
        <v>112</v>
      </c>
      <c r="F137" s="94" t="s">
        <v>184</v>
      </c>
      <c r="G137" s="95" t="s">
        <v>168</v>
      </c>
      <c r="H137" s="96">
        <v>1</v>
      </c>
      <c r="I137" s="97"/>
      <c r="J137" s="97">
        <f>ROUND(I137*H137,2)</f>
        <v>0</v>
      </c>
      <c r="K137" s="98"/>
      <c r="L137" s="23"/>
      <c r="M137" s="99" t="s">
        <v>1</v>
      </c>
      <c r="N137" s="100" t="s">
        <v>32</v>
      </c>
      <c r="O137" s="101">
        <v>0</v>
      </c>
      <c r="P137" s="101">
        <f>O137*H137</f>
        <v>0</v>
      </c>
      <c r="Q137" s="101">
        <v>0</v>
      </c>
      <c r="R137" s="101">
        <f>Q137*H137</f>
        <v>0</v>
      </c>
      <c r="S137" s="101">
        <v>0</v>
      </c>
      <c r="T137" s="102">
        <f>S137*H137</f>
        <v>0</v>
      </c>
      <c r="AR137" s="103" t="s">
        <v>81</v>
      </c>
      <c r="AT137" s="103" t="s">
        <v>147</v>
      </c>
      <c r="AU137" s="103" t="s">
        <v>75</v>
      </c>
      <c r="AY137" s="11" t="s">
        <v>144</v>
      </c>
      <c r="BE137" s="104">
        <f>IF(N137="základní",J137,0)</f>
        <v>0</v>
      </c>
      <c r="BF137" s="104">
        <f>IF(N137="snížená",J137,0)</f>
        <v>0</v>
      </c>
      <c r="BG137" s="104">
        <f>IF(N137="zákl. přenesená",J137,0)</f>
        <v>0</v>
      </c>
      <c r="BH137" s="104">
        <f>IF(N137="sníž. přenesená",J137,0)</f>
        <v>0</v>
      </c>
      <c r="BI137" s="104">
        <f>IF(N137="nulová",J137,0)</f>
        <v>0</v>
      </c>
      <c r="BJ137" s="11" t="s">
        <v>71</v>
      </c>
      <c r="BK137" s="104">
        <f>ROUND(I137*H137,2)</f>
        <v>0</v>
      </c>
      <c r="BL137" s="11" t="s">
        <v>81</v>
      </c>
      <c r="BM137" s="103" t="s">
        <v>173</v>
      </c>
    </row>
    <row r="138" spans="2:65" s="1" customFormat="1" ht="24.2" customHeight="1">
      <c r="B138" s="91"/>
      <c r="C138" s="92" t="s">
        <v>67</v>
      </c>
      <c r="D138" s="92" t="s">
        <v>147</v>
      </c>
      <c r="E138" s="93" t="s">
        <v>115</v>
      </c>
      <c r="F138" s="94" t="s">
        <v>186</v>
      </c>
      <c r="G138" s="95" t="s">
        <v>187</v>
      </c>
      <c r="H138" s="96">
        <v>56</v>
      </c>
      <c r="I138" s="97"/>
      <c r="J138" s="97">
        <f>ROUND(I138*H138,2)</f>
        <v>0</v>
      </c>
      <c r="K138" s="98"/>
      <c r="L138" s="23"/>
      <c r="M138" s="99" t="s">
        <v>1</v>
      </c>
      <c r="N138" s="100" t="s">
        <v>32</v>
      </c>
      <c r="O138" s="101">
        <v>0</v>
      </c>
      <c r="P138" s="101">
        <f>O138*H138</f>
        <v>0</v>
      </c>
      <c r="Q138" s="101">
        <v>0</v>
      </c>
      <c r="R138" s="101">
        <f>Q138*H138</f>
        <v>0</v>
      </c>
      <c r="S138" s="101">
        <v>0</v>
      </c>
      <c r="T138" s="102">
        <f>S138*H138</f>
        <v>0</v>
      </c>
      <c r="AR138" s="103" t="s">
        <v>81</v>
      </c>
      <c r="AT138" s="103" t="s">
        <v>147</v>
      </c>
      <c r="AU138" s="103" t="s">
        <v>75</v>
      </c>
      <c r="AY138" s="11" t="s">
        <v>144</v>
      </c>
      <c r="BE138" s="104">
        <f>IF(N138="základní",J138,0)</f>
        <v>0</v>
      </c>
      <c r="BF138" s="104">
        <f>IF(N138="snížená",J138,0)</f>
        <v>0</v>
      </c>
      <c r="BG138" s="104">
        <f>IF(N138="zákl. přenesená",J138,0)</f>
        <v>0</v>
      </c>
      <c r="BH138" s="104">
        <f>IF(N138="sníž. přenesená",J138,0)</f>
        <v>0</v>
      </c>
      <c r="BI138" s="104">
        <f>IF(N138="nulová",J138,0)</f>
        <v>0</v>
      </c>
      <c r="BJ138" s="11" t="s">
        <v>71</v>
      </c>
      <c r="BK138" s="104">
        <f>ROUND(I138*H138,2)</f>
        <v>0</v>
      </c>
      <c r="BL138" s="11" t="s">
        <v>81</v>
      </c>
      <c r="BM138" s="103" t="s">
        <v>175</v>
      </c>
    </row>
    <row r="139" spans="2:65" s="1" customFormat="1" ht="16.5" customHeight="1">
      <c r="B139" s="91"/>
      <c r="C139" s="92" t="s">
        <v>67</v>
      </c>
      <c r="D139" s="92" t="s">
        <v>147</v>
      </c>
      <c r="E139" s="93" t="s">
        <v>176</v>
      </c>
      <c r="F139" s="94" t="s">
        <v>317</v>
      </c>
      <c r="G139" s="95" t="s">
        <v>192</v>
      </c>
      <c r="H139" s="96">
        <v>3.5</v>
      </c>
      <c r="I139" s="97"/>
      <c r="J139" s="97">
        <f>ROUND(I139*H139,2)</f>
        <v>0</v>
      </c>
      <c r="K139" s="98"/>
      <c r="L139" s="23"/>
      <c r="M139" s="99" t="s">
        <v>1</v>
      </c>
      <c r="N139" s="100" t="s">
        <v>32</v>
      </c>
      <c r="O139" s="101">
        <v>0</v>
      </c>
      <c r="P139" s="101">
        <f>O139*H139</f>
        <v>0</v>
      </c>
      <c r="Q139" s="101">
        <v>0</v>
      </c>
      <c r="R139" s="101">
        <f>Q139*H139</f>
        <v>0</v>
      </c>
      <c r="S139" s="101">
        <v>0</v>
      </c>
      <c r="T139" s="102">
        <f>S139*H139</f>
        <v>0</v>
      </c>
      <c r="AR139" s="103" t="s">
        <v>81</v>
      </c>
      <c r="AT139" s="103" t="s">
        <v>147</v>
      </c>
      <c r="AU139" s="103" t="s">
        <v>75</v>
      </c>
      <c r="AY139" s="11" t="s">
        <v>144</v>
      </c>
      <c r="BE139" s="104">
        <f>IF(N139="základní",J139,0)</f>
        <v>0</v>
      </c>
      <c r="BF139" s="104">
        <f>IF(N139="snížená",J139,0)</f>
        <v>0</v>
      </c>
      <c r="BG139" s="104">
        <f>IF(N139="zákl. přenesená",J139,0)</f>
        <v>0</v>
      </c>
      <c r="BH139" s="104">
        <f>IF(N139="sníž. přenesená",J139,0)</f>
        <v>0</v>
      </c>
      <c r="BI139" s="104">
        <f>IF(N139="nulová",J139,0)</f>
        <v>0</v>
      </c>
      <c r="BJ139" s="11" t="s">
        <v>71</v>
      </c>
      <c r="BK139" s="104">
        <f>ROUND(I139*H139,2)</f>
        <v>0</v>
      </c>
      <c r="BL139" s="11" t="s">
        <v>81</v>
      </c>
      <c r="BM139" s="103" t="s">
        <v>178</v>
      </c>
    </row>
    <row r="140" spans="2:65" s="1" customFormat="1" ht="16.5" customHeight="1">
      <c r="B140" s="91"/>
      <c r="C140" s="92" t="s">
        <v>67</v>
      </c>
      <c r="D140" s="92" t="s">
        <v>147</v>
      </c>
      <c r="E140" s="93" t="s">
        <v>159</v>
      </c>
      <c r="F140" s="94" t="s">
        <v>195</v>
      </c>
      <c r="G140" s="95" t="s">
        <v>196</v>
      </c>
      <c r="H140" s="96">
        <v>15</v>
      </c>
      <c r="I140" s="97"/>
      <c r="J140" s="97">
        <f>ROUND(I140*H140,2)</f>
        <v>0</v>
      </c>
      <c r="K140" s="98"/>
      <c r="L140" s="23"/>
      <c r="M140" s="99" t="s">
        <v>1</v>
      </c>
      <c r="N140" s="100" t="s">
        <v>32</v>
      </c>
      <c r="O140" s="101">
        <v>0</v>
      </c>
      <c r="P140" s="101">
        <f>O140*H140</f>
        <v>0</v>
      </c>
      <c r="Q140" s="101">
        <v>0</v>
      </c>
      <c r="R140" s="101">
        <f>Q140*H140</f>
        <v>0</v>
      </c>
      <c r="S140" s="101">
        <v>0</v>
      </c>
      <c r="T140" s="102">
        <f>S140*H140</f>
        <v>0</v>
      </c>
      <c r="AR140" s="103" t="s">
        <v>81</v>
      </c>
      <c r="AT140" s="103" t="s">
        <v>147</v>
      </c>
      <c r="AU140" s="103" t="s">
        <v>75</v>
      </c>
      <c r="AY140" s="11" t="s">
        <v>144</v>
      </c>
      <c r="BE140" s="104">
        <f>IF(N140="základní",J140,0)</f>
        <v>0</v>
      </c>
      <c r="BF140" s="104">
        <f>IF(N140="snížená",J140,0)</f>
        <v>0</v>
      </c>
      <c r="BG140" s="104">
        <f>IF(N140="zákl. přenesená",J140,0)</f>
        <v>0</v>
      </c>
      <c r="BH140" s="104">
        <f>IF(N140="sníž. přenesená",J140,0)</f>
        <v>0</v>
      </c>
      <c r="BI140" s="104">
        <f>IF(N140="nulová",J140,0)</f>
        <v>0</v>
      </c>
      <c r="BJ140" s="11" t="s">
        <v>71</v>
      </c>
      <c r="BK140" s="104">
        <f>ROUND(I140*H140,2)</f>
        <v>0</v>
      </c>
      <c r="BL140" s="11" t="s">
        <v>81</v>
      </c>
      <c r="BM140" s="103" t="s">
        <v>180</v>
      </c>
    </row>
    <row r="141" spans="2:65" s="1" customFormat="1" ht="16.5" customHeight="1">
      <c r="B141" s="91"/>
      <c r="C141" s="92" t="s">
        <v>67</v>
      </c>
      <c r="D141" s="92" t="s">
        <v>147</v>
      </c>
      <c r="E141" s="93" t="s">
        <v>183</v>
      </c>
      <c r="F141" s="94" t="s">
        <v>204</v>
      </c>
      <c r="G141" s="95" t="s">
        <v>187</v>
      </c>
      <c r="H141" s="96">
        <v>65</v>
      </c>
      <c r="I141" s="97"/>
      <c r="J141" s="97">
        <f>ROUND(I141*H141,2)</f>
        <v>0</v>
      </c>
      <c r="K141" s="98"/>
      <c r="L141" s="23"/>
      <c r="M141" s="105" t="s">
        <v>1</v>
      </c>
      <c r="N141" s="106" t="s">
        <v>32</v>
      </c>
      <c r="O141" s="107">
        <v>0</v>
      </c>
      <c r="P141" s="107">
        <f>O141*H141</f>
        <v>0</v>
      </c>
      <c r="Q141" s="107">
        <v>0</v>
      </c>
      <c r="R141" s="107">
        <f>Q141*H141</f>
        <v>0</v>
      </c>
      <c r="S141" s="107">
        <v>0</v>
      </c>
      <c r="T141" s="108">
        <f>S141*H141</f>
        <v>0</v>
      </c>
      <c r="AR141" s="103" t="s">
        <v>81</v>
      </c>
      <c r="AT141" s="103" t="s">
        <v>147</v>
      </c>
      <c r="AU141" s="103" t="s">
        <v>75</v>
      </c>
      <c r="AY141" s="11" t="s">
        <v>144</v>
      </c>
      <c r="BE141" s="104">
        <f>IF(N141="základní",J141,0)</f>
        <v>0</v>
      </c>
      <c r="BF141" s="104">
        <f>IF(N141="snížená",J141,0)</f>
        <v>0</v>
      </c>
      <c r="BG141" s="104">
        <f>IF(N141="zákl. přenesená",J141,0)</f>
        <v>0</v>
      </c>
      <c r="BH141" s="104">
        <f>IF(N141="sníž. přenesená",J141,0)</f>
        <v>0</v>
      </c>
      <c r="BI141" s="104">
        <f>IF(N141="nulová",J141,0)</f>
        <v>0</v>
      </c>
      <c r="BJ141" s="11" t="s">
        <v>71</v>
      </c>
      <c r="BK141" s="104">
        <f>ROUND(I141*H141,2)</f>
        <v>0</v>
      </c>
      <c r="BL141" s="11" t="s">
        <v>81</v>
      </c>
      <c r="BM141" s="103" t="s">
        <v>185</v>
      </c>
    </row>
    <row r="142" spans="2:65" s="1" customFormat="1" ht="6.95" customHeight="1">
      <c r="B142" s="31"/>
      <c r="C142" s="32"/>
      <c r="D142" s="32"/>
      <c r="E142" s="32"/>
      <c r="F142" s="32"/>
      <c r="G142" s="32"/>
      <c r="H142" s="32"/>
      <c r="I142" s="32"/>
      <c r="J142" s="32"/>
      <c r="K142" s="32"/>
      <c r="L142" s="23"/>
    </row>
  </sheetData>
  <autoFilter ref="C118:K141" xr:uid="{00000000-0009-0000-0000-00000B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30"/>
  <sheetViews>
    <sheetView showGridLines="0" workbookViewId="0">
      <selection activeCell="E22" sqref="E2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1" t="s">
        <v>92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75</v>
      </c>
    </row>
    <row r="4" spans="2:46" ht="24.95" customHeight="1">
      <c r="B4" s="14"/>
      <c r="D4" s="15" t="s">
        <v>118</v>
      </c>
      <c r="L4" s="14"/>
      <c r="M4" s="52" t="s">
        <v>10</v>
      </c>
      <c r="AT4" s="11" t="s">
        <v>3</v>
      </c>
    </row>
    <row r="5" spans="2:46" ht="6.95" customHeight="1">
      <c r="B5" s="14"/>
      <c r="L5" s="14"/>
    </row>
    <row r="6" spans="2:46" ht="12" customHeight="1">
      <c r="B6" s="14"/>
      <c r="D6" s="20" t="s">
        <v>389</v>
      </c>
      <c r="L6" s="14"/>
    </row>
    <row r="7" spans="2:46" ht="26.25" customHeight="1">
      <c r="B7" s="14"/>
      <c r="E7" s="216" t="str">
        <f>'Rekapitulace stavby'!K6</f>
        <v>Údržba smíšených výsadeb v Nemocnici České Budějovice, a.s. na rok 2026</v>
      </c>
      <c r="F7" s="217"/>
      <c r="G7" s="217"/>
      <c r="H7" s="217"/>
      <c r="L7" s="14"/>
    </row>
    <row r="8" spans="2:46" s="1" customFormat="1" ht="12" customHeight="1">
      <c r="B8" s="23"/>
      <c r="D8" s="20" t="s">
        <v>119</v>
      </c>
      <c r="L8" s="23"/>
    </row>
    <row r="9" spans="2:46" s="1" customFormat="1" ht="16.5" customHeight="1">
      <c r="B9" s="23"/>
      <c r="E9" s="209" t="s">
        <v>377</v>
      </c>
      <c r="F9" s="215"/>
      <c r="G9" s="215"/>
      <c r="H9" s="215"/>
      <c r="L9" s="23"/>
    </row>
    <row r="10" spans="2:46" s="1" customFormat="1">
      <c r="B10" s="23"/>
      <c r="L10" s="23"/>
    </row>
    <row r="11" spans="2:46" s="1" customFormat="1" ht="12" customHeight="1">
      <c r="B11" s="23"/>
      <c r="D11" s="20" t="s">
        <v>14</v>
      </c>
      <c r="F11" s="18" t="s">
        <v>1</v>
      </c>
      <c r="I11" s="20" t="s">
        <v>15</v>
      </c>
      <c r="J11" s="18" t="s">
        <v>1</v>
      </c>
      <c r="L11" s="23"/>
    </row>
    <row r="12" spans="2:46" s="1" customFormat="1" ht="12" customHeight="1">
      <c r="B12" s="23"/>
      <c r="D12" s="20" t="s">
        <v>16</v>
      </c>
      <c r="F12" s="18" t="s">
        <v>17</v>
      </c>
      <c r="I12" s="20" t="s">
        <v>18</v>
      </c>
      <c r="J12" s="39" t="str">
        <f>'Rekapitulace stavby'!AN8</f>
        <v>vyplní účastník</v>
      </c>
      <c r="L12" s="23"/>
    </row>
    <row r="13" spans="2:46" s="1" customFormat="1" ht="10.9" customHeight="1">
      <c r="B13" s="23"/>
      <c r="L13" s="23"/>
    </row>
    <row r="14" spans="2:46" s="1" customFormat="1" ht="12" customHeight="1">
      <c r="B14" s="23"/>
      <c r="D14" s="20" t="s">
        <v>19</v>
      </c>
      <c r="I14" s="20" t="s">
        <v>20</v>
      </c>
      <c r="J14" s="18" t="str">
        <f>IF('Rekapitulace stavby'!AN10="","",'Rekapitulace stavby'!AN10)</f>
        <v>26068877</v>
      </c>
      <c r="L14" s="23"/>
    </row>
    <row r="15" spans="2:46" s="1" customFormat="1" ht="18" customHeight="1">
      <c r="B15" s="23"/>
      <c r="E15" s="18" t="str">
        <f>IF('Rekapitulace stavby'!E11="","",'Rekapitulace stavby'!E11)</f>
        <v>Nemocnice České Budějovice, a.s.</v>
      </c>
      <c r="I15" s="20" t="s">
        <v>22</v>
      </c>
      <c r="J15" s="18" t="str">
        <f>IF('Rekapitulace stavby'!AN11="","",'Rekapitulace stavby'!AN11)</f>
        <v>CZ26068877</v>
      </c>
      <c r="L15" s="23"/>
    </row>
    <row r="16" spans="2:46" s="1" customFormat="1" ht="6.95" customHeight="1">
      <c r="B16" s="23"/>
      <c r="L16" s="23"/>
    </row>
    <row r="17" spans="2:12" s="1" customFormat="1" ht="12" customHeight="1">
      <c r="B17" s="23"/>
      <c r="D17" s="20" t="s">
        <v>24</v>
      </c>
      <c r="I17" s="20" t="s">
        <v>20</v>
      </c>
      <c r="J17" s="18" t="str">
        <f>'Rekapitulace stavby'!AN13</f>
        <v/>
      </c>
      <c r="L17" s="23"/>
    </row>
    <row r="18" spans="2:12" s="1" customFormat="1" ht="18" customHeight="1">
      <c r="B18" s="23"/>
      <c r="E18" s="200" t="str">
        <f>'Rekapitulace stavby'!E14</f>
        <v xml:space="preserve"> </v>
      </c>
      <c r="F18" s="200"/>
      <c r="G18" s="200"/>
      <c r="H18" s="200"/>
      <c r="I18" s="20" t="s">
        <v>22</v>
      </c>
      <c r="J18" s="18" t="str">
        <f>'Rekapitulace stavby'!AN14</f>
        <v/>
      </c>
      <c r="L18" s="23"/>
    </row>
    <row r="19" spans="2:12" s="1" customFormat="1" ht="6.95" customHeight="1">
      <c r="B19" s="23"/>
      <c r="L19" s="23"/>
    </row>
    <row r="20" spans="2:12" s="1" customFormat="1" ht="0.75" customHeight="1">
      <c r="B20" s="23"/>
      <c r="D20" s="20"/>
      <c r="I20" s="20"/>
      <c r="J20" s="18" t="str">
        <f>IF('Rekapitulace stavby'!AN16="","",'Rekapitulace stavby'!AN16)</f>
        <v/>
      </c>
      <c r="L20" s="23"/>
    </row>
    <row r="21" spans="2:12" s="1" customFormat="1" ht="18" hidden="1" customHeight="1">
      <c r="B21" s="23"/>
      <c r="E21" s="18" t="str">
        <f>IF('Rekapitulace stavby'!E17="","",'Rekapitulace stavby'!E17)</f>
        <v xml:space="preserve"> </v>
      </c>
      <c r="I21" s="20"/>
      <c r="J21" s="18" t="str">
        <f>IF('Rekapitulace stavby'!AN17="","",'Rekapitulace stavby'!AN17)</f>
        <v/>
      </c>
      <c r="L21" s="23"/>
    </row>
    <row r="22" spans="2:12" s="1" customFormat="1" ht="6.75" hidden="1" customHeight="1">
      <c r="B22" s="23"/>
      <c r="L22" s="23"/>
    </row>
    <row r="23" spans="2:12" s="1" customFormat="1" ht="12" hidden="1" customHeight="1">
      <c r="B23" s="23"/>
      <c r="D23" s="20"/>
      <c r="I23" s="20"/>
      <c r="J23" s="18" t="str">
        <f>IF('Rekapitulace stavby'!AN19="","",'Rekapitulace stavby'!AN19)</f>
        <v/>
      </c>
      <c r="L23" s="23"/>
    </row>
    <row r="24" spans="2:12" s="1" customFormat="1" ht="18" hidden="1" customHeight="1">
      <c r="B24" s="23"/>
      <c r="E24" s="18" t="str">
        <f>IF('Rekapitulace stavby'!E20="","",'Rekapitulace stavby'!E20)</f>
        <v xml:space="preserve"> </v>
      </c>
      <c r="I24" s="20"/>
      <c r="J24" s="18" t="str">
        <f>IF('Rekapitulace stavby'!AN20="","",'Rekapitulace stavby'!AN20)</f>
        <v/>
      </c>
      <c r="L24" s="23"/>
    </row>
    <row r="25" spans="2:12" s="1" customFormat="1" ht="6.75" hidden="1" customHeight="1">
      <c r="B25" s="23"/>
      <c r="L25" s="23"/>
    </row>
    <row r="26" spans="2:12" s="1" customFormat="1" ht="12" customHeight="1">
      <c r="B26" s="23"/>
      <c r="D26" s="20" t="s">
        <v>26</v>
      </c>
      <c r="L26" s="23"/>
    </row>
    <row r="27" spans="2:12" s="5" customFormat="1" ht="35.25" customHeight="1">
      <c r="B27" s="53"/>
      <c r="E27" s="202" t="s">
        <v>251</v>
      </c>
      <c r="F27" s="202"/>
      <c r="G27" s="202"/>
      <c r="H27" s="202"/>
      <c r="L27" s="53"/>
    </row>
    <row r="28" spans="2:12" s="1" customFormat="1" ht="6.95" customHeight="1">
      <c r="B28" s="23"/>
      <c r="L28" s="23"/>
    </row>
    <row r="29" spans="2:12" s="1" customFormat="1" ht="6.95" customHeight="1">
      <c r="B29" s="23"/>
      <c r="D29" s="40"/>
      <c r="E29" s="40"/>
      <c r="F29" s="40"/>
      <c r="G29" s="40"/>
      <c r="H29" s="40"/>
      <c r="I29" s="40"/>
      <c r="J29" s="40"/>
      <c r="K29" s="40"/>
      <c r="L29" s="23"/>
    </row>
    <row r="30" spans="2:12" s="1" customFormat="1" ht="25.35" customHeight="1">
      <c r="B30" s="23"/>
      <c r="C30" s="173"/>
      <c r="D30" s="174" t="s">
        <v>27</v>
      </c>
      <c r="E30" s="173"/>
      <c r="F30" s="173"/>
      <c r="G30" s="173"/>
      <c r="H30" s="173"/>
      <c r="I30" s="173"/>
      <c r="J30" s="161">
        <f>ROUND(J119, 2)</f>
        <v>0</v>
      </c>
      <c r="L30" s="23"/>
    </row>
    <row r="31" spans="2:12" s="1" customFormat="1" ht="6.95" customHeight="1">
      <c r="B31" s="23"/>
      <c r="D31" s="40"/>
      <c r="E31" s="40"/>
      <c r="F31" s="40"/>
      <c r="G31" s="40"/>
      <c r="H31" s="40"/>
      <c r="I31" s="40"/>
      <c r="J31" s="40"/>
      <c r="K31" s="40"/>
      <c r="L31" s="23"/>
    </row>
    <row r="32" spans="2:12" s="1" customFormat="1" ht="14.45" customHeight="1">
      <c r="B32" s="23"/>
      <c r="F32" s="25" t="s">
        <v>29</v>
      </c>
      <c r="I32" s="25" t="s">
        <v>28</v>
      </c>
      <c r="J32" s="25" t="s">
        <v>30</v>
      </c>
      <c r="L32" s="23"/>
    </row>
    <row r="33" spans="2:12" s="1" customFormat="1" ht="14.45" customHeight="1">
      <c r="B33" s="23"/>
      <c r="D33" s="42" t="s">
        <v>31</v>
      </c>
      <c r="E33" s="20" t="s">
        <v>32</v>
      </c>
      <c r="F33" s="54">
        <f>ROUND((SUM(BE119:BE129)),  2)</f>
        <v>0</v>
      </c>
      <c r="I33" s="55">
        <v>0.21</v>
      </c>
      <c r="J33" s="54">
        <f>ROUND(((SUM(BE119:BE129))*I33),  2)</f>
        <v>0</v>
      </c>
      <c r="L33" s="23"/>
    </row>
    <row r="34" spans="2:12" s="1" customFormat="1" ht="14.45" customHeight="1">
      <c r="B34" s="23"/>
      <c r="E34" s="20" t="s">
        <v>33</v>
      </c>
      <c r="F34" s="54">
        <f>ROUND((SUM(BF119:BF129)),  2)</f>
        <v>0</v>
      </c>
      <c r="I34" s="55">
        <v>0.12</v>
      </c>
      <c r="J34" s="54">
        <f>ROUND(((SUM(BF119:BF129))*I34),  2)</f>
        <v>0</v>
      </c>
      <c r="L34" s="23"/>
    </row>
    <row r="35" spans="2:12" s="1" customFormat="1" ht="14.45" hidden="1" customHeight="1">
      <c r="B35" s="23"/>
      <c r="E35" s="20" t="s">
        <v>34</v>
      </c>
      <c r="F35" s="54">
        <f>ROUND((SUM(BG119:BG129)),  2)</f>
        <v>0</v>
      </c>
      <c r="I35" s="55">
        <v>0.21</v>
      </c>
      <c r="J35" s="54">
        <f>0</f>
        <v>0</v>
      </c>
      <c r="L35" s="23"/>
    </row>
    <row r="36" spans="2:12" s="1" customFormat="1" ht="14.45" hidden="1" customHeight="1">
      <c r="B36" s="23"/>
      <c r="E36" s="20" t="s">
        <v>35</v>
      </c>
      <c r="F36" s="54">
        <f>ROUND((SUM(BH119:BH129)),  2)</f>
        <v>0</v>
      </c>
      <c r="I36" s="55">
        <v>0.12</v>
      </c>
      <c r="J36" s="54">
        <f>0</f>
        <v>0</v>
      </c>
      <c r="L36" s="23"/>
    </row>
    <row r="37" spans="2:12" s="1" customFormat="1" ht="14.45" hidden="1" customHeight="1">
      <c r="B37" s="23"/>
      <c r="E37" s="20" t="s">
        <v>36</v>
      </c>
      <c r="F37" s="54">
        <f>ROUND((SUM(BI119:BI129)),  2)</f>
        <v>0</v>
      </c>
      <c r="I37" s="55">
        <v>0</v>
      </c>
      <c r="J37" s="54">
        <f>0</f>
        <v>0</v>
      </c>
      <c r="L37" s="23"/>
    </row>
    <row r="38" spans="2:12" s="1" customFormat="1" ht="6.95" customHeight="1">
      <c r="B38" s="23"/>
      <c r="L38" s="23"/>
    </row>
    <row r="39" spans="2:12" s="1" customFormat="1" ht="25.35" customHeight="1">
      <c r="B39" s="177"/>
      <c r="C39" s="170"/>
      <c r="D39" s="145" t="s">
        <v>37</v>
      </c>
      <c r="E39" s="146"/>
      <c r="F39" s="146"/>
      <c r="G39" s="171" t="s">
        <v>38</v>
      </c>
      <c r="H39" s="147" t="s">
        <v>39</v>
      </c>
      <c r="I39" s="146"/>
      <c r="J39" s="172">
        <f>SUM(J30:J37)</f>
        <v>0</v>
      </c>
      <c r="K39" s="57"/>
      <c r="L39" s="23"/>
    </row>
    <row r="40" spans="2:12" s="1" customFormat="1" ht="14.45" customHeight="1">
      <c r="B40" s="23"/>
      <c r="L40" s="23"/>
    </row>
    <row r="41" spans="2:12" ht="14.45" customHeight="1">
      <c r="B41" s="14"/>
      <c r="L41" s="14"/>
    </row>
    <row r="42" spans="2:12" ht="14.45" customHeight="1">
      <c r="B42" s="14"/>
      <c r="L42" s="14"/>
    </row>
    <row r="43" spans="2:12" ht="14.45" customHeight="1">
      <c r="B43" s="14"/>
      <c r="L43" s="14"/>
    </row>
    <row r="44" spans="2:12" ht="14.45" customHeight="1">
      <c r="B44" s="14"/>
      <c r="L44" s="14"/>
    </row>
    <row r="45" spans="2:12" ht="14.45" customHeight="1">
      <c r="B45" s="14"/>
      <c r="L45" s="14"/>
    </row>
    <row r="46" spans="2:12" ht="14.45" customHeight="1">
      <c r="B46" s="14"/>
      <c r="L46" s="14"/>
    </row>
    <row r="47" spans="2:12" ht="14.45" customHeight="1">
      <c r="B47" s="14"/>
      <c r="L47" s="14"/>
    </row>
    <row r="48" spans="2:12" ht="14.45" customHeight="1">
      <c r="B48" s="14"/>
      <c r="L48" s="14"/>
    </row>
    <row r="49" spans="2:12" ht="14.45" customHeight="1">
      <c r="B49" s="14"/>
      <c r="L49" s="14"/>
    </row>
    <row r="50" spans="2:12" s="1" customFormat="1" ht="14.45" customHeight="1">
      <c r="B50" s="23"/>
      <c r="D50" s="28" t="s">
        <v>40</v>
      </c>
      <c r="E50" s="29"/>
      <c r="F50" s="29"/>
      <c r="G50" s="28" t="s">
        <v>41</v>
      </c>
      <c r="H50" s="29"/>
      <c r="I50" s="29"/>
      <c r="J50" s="29"/>
      <c r="K50" s="29"/>
      <c r="L50" s="23"/>
    </row>
    <row r="51" spans="2:12">
      <c r="B51" s="14"/>
      <c r="L51" s="14"/>
    </row>
    <row r="52" spans="2:12">
      <c r="B52" s="14"/>
      <c r="L52" s="14"/>
    </row>
    <row r="53" spans="2:12">
      <c r="B53" s="14"/>
      <c r="L53" s="14"/>
    </row>
    <row r="54" spans="2:12">
      <c r="B54" s="14"/>
      <c r="L54" s="14"/>
    </row>
    <row r="55" spans="2:12">
      <c r="B55" s="14"/>
      <c r="L55" s="14"/>
    </row>
    <row r="56" spans="2:12">
      <c r="B56" s="14"/>
      <c r="L56" s="14"/>
    </row>
    <row r="57" spans="2:12">
      <c r="B57" s="14"/>
      <c r="L57" s="14"/>
    </row>
    <row r="58" spans="2:12">
      <c r="B58" s="14"/>
      <c r="L58" s="14"/>
    </row>
    <row r="59" spans="2:12">
      <c r="B59" s="14"/>
      <c r="L59" s="14"/>
    </row>
    <row r="60" spans="2:12">
      <c r="B60" s="14"/>
      <c r="L60" s="14"/>
    </row>
    <row r="61" spans="2:12" s="1" customFormat="1" ht="12.75">
      <c r="B61" s="23"/>
      <c r="D61" s="30" t="s">
        <v>42</v>
      </c>
      <c r="E61" s="24"/>
      <c r="F61" s="58" t="s">
        <v>43</v>
      </c>
      <c r="G61" s="30" t="s">
        <v>42</v>
      </c>
      <c r="H61" s="24"/>
      <c r="I61" s="24"/>
      <c r="J61" s="59" t="s">
        <v>43</v>
      </c>
      <c r="K61" s="24"/>
      <c r="L61" s="23"/>
    </row>
    <row r="62" spans="2:12">
      <c r="B62" s="14"/>
      <c r="L62" s="14"/>
    </row>
    <row r="63" spans="2:12">
      <c r="B63" s="14"/>
      <c r="L63" s="14"/>
    </row>
    <row r="64" spans="2:12">
      <c r="B64" s="14"/>
      <c r="L64" s="14"/>
    </row>
    <row r="65" spans="2:12" s="1" customFormat="1" ht="12.75">
      <c r="B65" s="23"/>
      <c r="D65" s="28" t="s">
        <v>44</v>
      </c>
      <c r="E65" s="29"/>
      <c r="F65" s="29"/>
      <c r="G65" s="28" t="s">
        <v>45</v>
      </c>
      <c r="H65" s="29"/>
      <c r="I65" s="29"/>
      <c r="J65" s="29"/>
      <c r="K65" s="29"/>
      <c r="L65" s="23"/>
    </row>
    <row r="66" spans="2:12">
      <c r="B66" s="14"/>
      <c r="L66" s="14"/>
    </row>
    <row r="67" spans="2:12">
      <c r="B67" s="14"/>
      <c r="L67" s="14"/>
    </row>
    <row r="68" spans="2:12">
      <c r="B68" s="14"/>
      <c r="L68" s="14"/>
    </row>
    <row r="69" spans="2:12">
      <c r="B69" s="14"/>
      <c r="L69" s="14"/>
    </row>
    <row r="70" spans="2:12">
      <c r="B70" s="14"/>
      <c r="L70" s="14"/>
    </row>
    <row r="71" spans="2:12">
      <c r="B71" s="14"/>
      <c r="L71" s="14"/>
    </row>
    <row r="72" spans="2:12">
      <c r="B72" s="14"/>
      <c r="L72" s="14"/>
    </row>
    <row r="73" spans="2:12">
      <c r="B73" s="14"/>
      <c r="L73" s="14"/>
    </row>
    <row r="74" spans="2:12">
      <c r="B74" s="14"/>
      <c r="L74" s="14"/>
    </row>
    <row r="75" spans="2:12">
      <c r="B75" s="14"/>
      <c r="L75" s="14"/>
    </row>
    <row r="76" spans="2:12" s="1" customFormat="1" ht="12.75">
      <c r="B76" s="23"/>
      <c r="D76" s="30" t="s">
        <v>42</v>
      </c>
      <c r="E76" s="24"/>
      <c r="F76" s="58" t="s">
        <v>43</v>
      </c>
      <c r="G76" s="30" t="s">
        <v>42</v>
      </c>
      <c r="H76" s="24"/>
      <c r="I76" s="24"/>
      <c r="J76" s="59" t="s">
        <v>43</v>
      </c>
      <c r="K76" s="24"/>
      <c r="L76" s="23"/>
    </row>
    <row r="77" spans="2:12" s="1" customFormat="1" ht="14.4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23"/>
    </row>
    <row r="81" spans="2:47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23"/>
    </row>
    <row r="82" spans="2:47" s="1" customFormat="1" ht="24.95" customHeight="1">
      <c r="B82" s="23"/>
      <c r="C82" s="15" t="s">
        <v>121</v>
      </c>
      <c r="L82" s="23"/>
    </row>
    <row r="83" spans="2:47" s="1" customFormat="1" ht="6.95" customHeight="1">
      <c r="B83" s="23"/>
      <c r="L83" s="23"/>
    </row>
    <row r="84" spans="2:47" s="1" customFormat="1" ht="12" customHeight="1">
      <c r="B84" s="23"/>
      <c r="C84" s="110" t="s">
        <v>389</v>
      </c>
      <c r="L84" s="23"/>
    </row>
    <row r="85" spans="2:47" s="1" customFormat="1" ht="26.25" customHeight="1">
      <c r="B85" s="23"/>
      <c r="E85" s="216" t="str">
        <f>E7</f>
        <v>Údržba smíšených výsadeb v Nemocnici České Budějovice, a.s. na rok 2026</v>
      </c>
      <c r="F85" s="217"/>
      <c r="G85" s="217"/>
      <c r="H85" s="217"/>
      <c r="L85" s="23"/>
    </row>
    <row r="86" spans="2:47" s="1" customFormat="1" ht="12" customHeight="1">
      <c r="B86" s="23"/>
      <c r="C86" s="20" t="s">
        <v>119</v>
      </c>
      <c r="L86" s="23"/>
    </row>
    <row r="87" spans="2:47" s="1" customFormat="1" ht="16.5" customHeight="1">
      <c r="B87" s="23"/>
      <c r="E87" s="209" t="str">
        <f>E9</f>
        <v xml:space="preserve">26 - Mateřská škola </v>
      </c>
      <c r="F87" s="215"/>
      <c r="G87" s="215"/>
      <c r="H87" s="215"/>
      <c r="L87" s="23"/>
    </row>
    <row r="88" spans="2:47" s="1" customFormat="1" ht="6.95" customHeight="1">
      <c r="B88" s="23"/>
      <c r="L88" s="23"/>
    </row>
    <row r="89" spans="2:47" s="1" customFormat="1" ht="12" customHeight="1">
      <c r="B89" s="23"/>
      <c r="C89" s="20" t="s">
        <v>16</v>
      </c>
      <c r="F89" s="18" t="str">
        <f>F12</f>
        <v xml:space="preserve"> </v>
      </c>
      <c r="I89" s="20" t="s">
        <v>18</v>
      </c>
      <c r="J89" s="39" t="str">
        <f>IF(J12="","",J12)</f>
        <v>vyplní účastník</v>
      </c>
      <c r="L89" s="23"/>
    </row>
    <row r="90" spans="2:47" s="1" customFormat="1" ht="6.95" customHeight="1">
      <c r="B90" s="23"/>
      <c r="L90" s="23"/>
    </row>
    <row r="91" spans="2:47" s="1" customFormat="1" ht="15.2" customHeight="1">
      <c r="B91" s="23"/>
      <c r="C91" s="20" t="s">
        <v>19</v>
      </c>
      <c r="F91" s="18" t="str">
        <f>E15</f>
        <v>Nemocnice České Budějovice, a.s.</v>
      </c>
      <c r="I91" s="20"/>
      <c r="J91" s="21" t="str">
        <f>E21</f>
        <v xml:space="preserve"> </v>
      </c>
      <c r="L91" s="23"/>
    </row>
    <row r="92" spans="2:47" s="1" customFormat="1" ht="15.2" customHeight="1">
      <c r="B92" s="23"/>
      <c r="C92" s="20" t="s">
        <v>24</v>
      </c>
      <c r="F92" s="18" t="str">
        <f>IF(E18="","",E18)</f>
        <v xml:space="preserve"> </v>
      </c>
      <c r="I92" s="20"/>
      <c r="J92" s="21" t="str">
        <f>E24</f>
        <v xml:space="preserve"> </v>
      </c>
      <c r="L92" s="23"/>
    </row>
    <row r="93" spans="2:47" s="1" customFormat="1" ht="10.35" customHeight="1">
      <c r="B93" s="23"/>
      <c r="L93" s="23"/>
    </row>
    <row r="94" spans="2:47" s="1" customFormat="1" ht="29.25" customHeight="1">
      <c r="B94" s="23"/>
      <c r="C94" s="60" t="s">
        <v>122</v>
      </c>
      <c r="D94" s="56"/>
      <c r="E94" s="56"/>
      <c r="F94" s="56"/>
      <c r="G94" s="56"/>
      <c r="H94" s="56"/>
      <c r="I94" s="56"/>
      <c r="J94" s="61" t="s">
        <v>123</v>
      </c>
      <c r="K94" s="56"/>
      <c r="L94" s="23"/>
    </row>
    <row r="95" spans="2:47" s="1" customFormat="1" ht="10.35" customHeight="1">
      <c r="B95" s="23"/>
      <c r="L95" s="23"/>
    </row>
    <row r="96" spans="2:47" s="1" customFormat="1" ht="22.9" customHeight="1">
      <c r="B96" s="23"/>
      <c r="C96" s="62" t="s">
        <v>124</v>
      </c>
      <c r="J96" s="51">
        <f>J119</f>
        <v>0</v>
      </c>
      <c r="L96" s="23"/>
      <c r="AU96" s="11" t="s">
        <v>125</v>
      </c>
    </row>
    <row r="97" spans="2:12" s="6" customFormat="1" ht="24.95" customHeight="1">
      <c r="B97" s="63"/>
      <c r="D97" s="64" t="s">
        <v>252</v>
      </c>
      <c r="E97" s="65"/>
      <c r="F97" s="65"/>
      <c r="G97" s="65"/>
      <c r="H97" s="65"/>
      <c r="I97" s="65"/>
      <c r="J97" s="66">
        <f>J120</f>
        <v>0</v>
      </c>
      <c r="L97" s="63"/>
    </row>
    <row r="98" spans="2:12" s="7" customFormat="1" ht="19.899999999999999" customHeight="1">
      <c r="B98" s="67"/>
      <c r="D98" s="68" t="s">
        <v>127</v>
      </c>
      <c r="E98" s="69"/>
      <c r="F98" s="69"/>
      <c r="G98" s="69"/>
      <c r="H98" s="69"/>
      <c r="I98" s="69"/>
      <c r="J98" s="70">
        <f>J121</f>
        <v>0</v>
      </c>
      <c r="L98" s="67"/>
    </row>
    <row r="99" spans="2:12" s="7" customFormat="1" ht="19.899999999999999" customHeight="1">
      <c r="B99" s="67"/>
      <c r="D99" s="68" t="s">
        <v>128</v>
      </c>
      <c r="E99" s="69"/>
      <c r="F99" s="69"/>
      <c r="G99" s="69"/>
      <c r="H99" s="69"/>
      <c r="I99" s="69"/>
      <c r="J99" s="70">
        <f>J127</f>
        <v>0</v>
      </c>
      <c r="L99" s="67"/>
    </row>
    <row r="100" spans="2:12" s="1" customFormat="1" ht="21.75" customHeight="1">
      <c r="B100" s="23"/>
      <c r="L100" s="23"/>
    </row>
    <row r="101" spans="2:12" s="1" customFormat="1" ht="6.9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23"/>
    </row>
    <row r="105" spans="2:12" s="1" customFormat="1" ht="6.95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23"/>
    </row>
    <row r="106" spans="2:12" s="1" customFormat="1" ht="24.95" customHeight="1">
      <c r="B106" s="23"/>
      <c r="C106" s="15" t="s">
        <v>129</v>
      </c>
      <c r="L106" s="23"/>
    </row>
    <row r="107" spans="2:12" s="1" customFormat="1" ht="6.95" customHeight="1">
      <c r="B107" s="23"/>
      <c r="L107" s="23"/>
    </row>
    <row r="108" spans="2:12" s="1" customFormat="1" ht="12" customHeight="1">
      <c r="B108" s="23"/>
      <c r="C108" s="110" t="s">
        <v>389</v>
      </c>
      <c r="L108" s="23"/>
    </row>
    <row r="109" spans="2:12" s="1" customFormat="1" ht="26.25" customHeight="1">
      <c r="B109" s="23"/>
      <c r="E109" s="216" t="str">
        <f>E7</f>
        <v>Údržba smíšených výsadeb v Nemocnici České Budějovice, a.s. na rok 2026</v>
      </c>
      <c r="F109" s="217"/>
      <c r="G109" s="217"/>
      <c r="H109" s="217"/>
      <c r="L109" s="23"/>
    </row>
    <row r="110" spans="2:12" s="1" customFormat="1" ht="12" customHeight="1">
      <c r="B110" s="23"/>
      <c r="C110" s="20" t="s">
        <v>119</v>
      </c>
      <c r="L110" s="23"/>
    </row>
    <row r="111" spans="2:12" s="1" customFormat="1" ht="16.5" customHeight="1">
      <c r="B111" s="23"/>
      <c r="E111" s="209" t="str">
        <f>E9</f>
        <v xml:space="preserve">26 - Mateřská škola </v>
      </c>
      <c r="F111" s="215"/>
      <c r="G111" s="215"/>
      <c r="H111" s="215"/>
      <c r="L111" s="23"/>
    </row>
    <row r="112" spans="2:12" s="1" customFormat="1" ht="6.95" customHeight="1">
      <c r="B112" s="23"/>
      <c r="L112" s="23"/>
    </row>
    <row r="113" spans="2:65" s="1" customFormat="1" ht="12" customHeight="1">
      <c r="B113" s="23"/>
      <c r="C113" s="20" t="s">
        <v>16</v>
      </c>
      <c r="F113" s="18" t="str">
        <f>F12</f>
        <v xml:space="preserve"> </v>
      </c>
      <c r="I113" s="20" t="s">
        <v>18</v>
      </c>
      <c r="J113" s="39" t="str">
        <f>IF(J12="","",J12)</f>
        <v>vyplní účastník</v>
      </c>
      <c r="L113" s="23"/>
    </row>
    <row r="114" spans="2:65" s="1" customFormat="1" ht="6.95" customHeight="1">
      <c r="B114" s="23"/>
      <c r="L114" s="23"/>
    </row>
    <row r="115" spans="2:65" s="1" customFormat="1" ht="15.2" customHeight="1">
      <c r="B115" s="23"/>
      <c r="C115" s="20" t="s">
        <v>19</v>
      </c>
      <c r="F115" s="18" t="str">
        <f>E15</f>
        <v>Nemocnice České Budějovice, a.s.</v>
      </c>
      <c r="I115" s="20"/>
      <c r="J115" s="21" t="str">
        <f>E21</f>
        <v xml:space="preserve"> </v>
      </c>
      <c r="L115" s="23"/>
    </row>
    <row r="116" spans="2:65" s="1" customFormat="1" ht="15.2" customHeight="1">
      <c r="B116" s="23"/>
      <c r="C116" s="20" t="s">
        <v>24</v>
      </c>
      <c r="F116" s="18" t="str">
        <f>IF(E18="","",E18)</f>
        <v xml:space="preserve"> </v>
      </c>
      <c r="I116" s="20"/>
      <c r="J116" s="21" t="str">
        <f>E24</f>
        <v xml:space="preserve"> </v>
      </c>
      <c r="L116" s="23"/>
    </row>
    <row r="117" spans="2:65" s="1" customFormat="1" ht="10.35" customHeight="1">
      <c r="B117" s="23"/>
      <c r="L117" s="23"/>
    </row>
    <row r="118" spans="2:65" s="8" customFormat="1" ht="29.25" customHeight="1">
      <c r="B118" s="71"/>
      <c r="C118" s="72" t="s">
        <v>130</v>
      </c>
      <c r="D118" s="73" t="s">
        <v>52</v>
      </c>
      <c r="E118" s="73" t="s">
        <v>48</v>
      </c>
      <c r="F118" s="73" t="s">
        <v>49</v>
      </c>
      <c r="G118" s="73" t="s">
        <v>131</v>
      </c>
      <c r="H118" s="73" t="s">
        <v>132</v>
      </c>
      <c r="I118" s="73" t="s">
        <v>133</v>
      </c>
      <c r="J118" s="74" t="s">
        <v>123</v>
      </c>
      <c r="K118" s="75" t="s">
        <v>134</v>
      </c>
      <c r="L118" s="71"/>
      <c r="M118" s="46" t="s">
        <v>1</v>
      </c>
      <c r="N118" s="47" t="s">
        <v>31</v>
      </c>
      <c r="O118" s="47" t="s">
        <v>135</v>
      </c>
      <c r="P118" s="47" t="s">
        <v>136</v>
      </c>
      <c r="Q118" s="47" t="s">
        <v>137</v>
      </c>
      <c r="R118" s="47" t="s">
        <v>138</v>
      </c>
      <c r="S118" s="47" t="s">
        <v>139</v>
      </c>
      <c r="T118" s="48" t="s">
        <v>140</v>
      </c>
    </row>
    <row r="119" spans="2:65" s="1" customFormat="1" ht="22.9" customHeight="1">
      <c r="B119" s="23"/>
      <c r="C119" s="50" t="s">
        <v>141</v>
      </c>
      <c r="J119" s="76">
        <f>BK119</f>
        <v>0</v>
      </c>
      <c r="L119" s="23"/>
      <c r="M119" s="49"/>
      <c r="N119" s="40"/>
      <c r="O119" s="40"/>
      <c r="P119" s="77">
        <f>P120</f>
        <v>0</v>
      </c>
      <c r="Q119" s="40"/>
      <c r="R119" s="77">
        <f>R120</f>
        <v>0</v>
      </c>
      <c r="S119" s="40"/>
      <c r="T119" s="78">
        <f>T120</f>
        <v>0</v>
      </c>
      <c r="AT119" s="11" t="s">
        <v>66</v>
      </c>
      <c r="AU119" s="11" t="s">
        <v>125</v>
      </c>
      <c r="BK119" s="79">
        <f>BK120</f>
        <v>0</v>
      </c>
    </row>
    <row r="120" spans="2:65" s="9" customFormat="1" ht="25.9" customHeight="1">
      <c r="B120" s="80"/>
      <c r="D120" s="81" t="s">
        <v>66</v>
      </c>
      <c r="E120" s="82" t="s">
        <v>142</v>
      </c>
      <c r="F120" s="82" t="s">
        <v>253</v>
      </c>
      <c r="J120" s="83">
        <f>BK120</f>
        <v>0</v>
      </c>
      <c r="L120" s="80"/>
      <c r="M120" s="84"/>
      <c r="P120" s="85">
        <f>P121+P127</f>
        <v>0</v>
      </c>
      <c r="R120" s="85">
        <f>R121+R127</f>
        <v>0</v>
      </c>
      <c r="T120" s="86">
        <f>T121+T127</f>
        <v>0</v>
      </c>
      <c r="AR120" s="81" t="s">
        <v>71</v>
      </c>
      <c r="AT120" s="87" t="s">
        <v>66</v>
      </c>
      <c r="AU120" s="87" t="s">
        <v>67</v>
      </c>
      <c r="AY120" s="81" t="s">
        <v>144</v>
      </c>
      <c r="BK120" s="88">
        <f>BK121+BK127</f>
        <v>0</v>
      </c>
    </row>
    <row r="121" spans="2:65" s="9" customFormat="1" ht="22.9" customHeight="1">
      <c r="B121" s="80"/>
      <c r="D121" s="81" t="s">
        <v>66</v>
      </c>
      <c r="E121" s="89" t="s">
        <v>145</v>
      </c>
      <c r="F121" s="89" t="s">
        <v>146</v>
      </c>
      <c r="J121" s="90">
        <f>BK121</f>
        <v>0</v>
      </c>
      <c r="L121" s="80"/>
      <c r="M121" s="84"/>
      <c r="P121" s="85">
        <f>SUM(P122:P126)</f>
        <v>0</v>
      </c>
      <c r="R121" s="85">
        <f>SUM(R122:R126)</f>
        <v>0</v>
      </c>
      <c r="T121" s="86">
        <f>SUM(T122:T126)</f>
        <v>0</v>
      </c>
      <c r="AR121" s="81" t="s">
        <v>71</v>
      </c>
      <c r="AT121" s="87" t="s">
        <v>66</v>
      </c>
      <c r="AU121" s="87" t="s">
        <v>71</v>
      </c>
      <c r="AY121" s="81" t="s">
        <v>144</v>
      </c>
      <c r="BK121" s="88">
        <f>SUM(BK122:BK126)</f>
        <v>0</v>
      </c>
    </row>
    <row r="122" spans="2:65" s="1" customFormat="1" ht="24.2" customHeight="1">
      <c r="B122" s="91"/>
      <c r="C122" s="92" t="s">
        <v>67</v>
      </c>
      <c r="D122" s="92" t="s">
        <v>147</v>
      </c>
      <c r="E122" s="93" t="s">
        <v>71</v>
      </c>
      <c r="F122" s="94" t="s">
        <v>254</v>
      </c>
      <c r="G122" s="95" t="s">
        <v>149</v>
      </c>
      <c r="H122" s="96">
        <v>38</v>
      </c>
      <c r="I122" s="97"/>
      <c r="J122" s="97">
        <f>ROUND(I122*H122,2)</f>
        <v>0</v>
      </c>
      <c r="K122" s="98"/>
      <c r="L122" s="23"/>
      <c r="M122" s="99" t="s">
        <v>1</v>
      </c>
      <c r="N122" s="100" t="s">
        <v>32</v>
      </c>
      <c r="O122" s="101">
        <v>0</v>
      </c>
      <c r="P122" s="101">
        <f>O122*H122</f>
        <v>0</v>
      </c>
      <c r="Q122" s="101">
        <v>0</v>
      </c>
      <c r="R122" s="101">
        <f>Q122*H122</f>
        <v>0</v>
      </c>
      <c r="S122" s="101">
        <v>0</v>
      </c>
      <c r="T122" s="102">
        <f>S122*H122</f>
        <v>0</v>
      </c>
      <c r="AR122" s="103" t="s">
        <v>81</v>
      </c>
      <c r="AT122" s="103" t="s">
        <v>147</v>
      </c>
      <c r="AU122" s="103" t="s">
        <v>75</v>
      </c>
      <c r="AY122" s="11" t="s">
        <v>144</v>
      </c>
      <c r="BE122" s="104">
        <f>IF(N122="základní",J122,0)</f>
        <v>0</v>
      </c>
      <c r="BF122" s="104">
        <f>IF(N122="snížená",J122,0)</f>
        <v>0</v>
      </c>
      <c r="BG122" s="104">
        <f>IF(N122="zákl. přenesená",J122,0)</f>
        <v>0</v>
      </c>
      <c r="BH122" s="104">
        <f>IF(N122="sníž. přenesená",J122,0)</f>
        <v>0</v>
      </c>
      <c r="BI122" s="104">
        <f>IF(N122="nulová",J122,0)</f>
        <v>0</v>
      </c>
      <c r="BJ122" s="11" t="s">
        <v>71</v>
      </c>
      <c r="BK122" s="104">
        <f>ROUND(I122*H122,2)</f>
        <v>0</v>
      </c>
      <c r="BL122" s="11" t="s">
        <v>81</v>
      </c>
      <c r="BM122" s="103" t="s">
        <v>75</v>
      </c>
    </row>
    <row r="123" spans="2:65" s="1" customFormat="1" ht="24.2" customHeight="1">
      <c r="B123" s="91"/>
      <c r="C123" s="92" t="s">
        <v>67</v>
      </c>
      <c r="D123" s="92" t="s">
        <v>147</v>
      </c>
      <c r="E123" s="93" t="s">
        <v>75</v>
      </c>
      <c r="F123" s="94" t="s">
        <v>255</v>
      </c>
      <c r="G123" s="95" t="s">
        <v>149</v>
      </c>
      <c r="H123" s="96">
        <v>38</v>
      </c>
      <c r="I123" s="97"/>
      <c r="J123" s="97">
        <f>ROUND(I123*H123,2)</f>
        <v>0</v>
      </c>
      <c r="K123" s="98"/>
      <c r="L123" s="23"/>
      <c r="M123" s="99" t="s">
        <v>1</v>
      </c>
      <c r="N123" s="100" t="s">
        <v>32</v>
      </c>
      <c r="O123" s="101">
        <v>0</v>
      </c>
      <c r="P123" s="101">
        <f>O123*H123</f>
        <v>0</v>
      </c>
      <c r="Q123" s="101">
        <v>0</v>
      </c>
      <c r="R123" s="101">
        <f>Q123*H123</f>
        <v>0</v>
      </c>
      <c r="S123" s="101">
        <v>0</v>
      </c>
      <c r="T123" s="102">
        <f>S123*H123</f>
        <v>0</v>
      </c>
      <c r="AR123" s="103" t="s">
        <v>81</v>
      </c>
      <c r="AT123" s="103" t="s">
        <v>147</v>
      </c>
      <c r="AU123" s="103" t="s">
        <v>75</v>
      </c>
      <c r="AY123" s="11" t="s">
        <v>144</v>
      </c>
      <c r="BE123" s="104">
        <f>IF(N123="základní",J123,0)</f>
        <v>0</v>
      </c>
      <c r="BF123" s="104">
        <f>IF(N123="snížená",J123,0)</f>
        <v>0</v>
      </c>
      <c r="BG123" s="104">
        <f>IF(N123="zákl. přenesená",J123,0)</f>
        <v>0</v>
      </c>
      <c r="BH123" s="104">
        <f>IF(N123="sníž. přenesená",J123,0)</f>
        <v>0</v>
      </c>
      <c r="BI123" s="104">
        <f>IF(N123="nulová",J123,0)</f>
        <v>0</v>
      </c>
      <c r="BJ123" s="11" t="s">
        <v>71</v>
      </c>
      <c r="BK123" s="104">
        <f>ROUND(I123*H123,2)</f>
        <v>0</v>
      </c>
      <c r="BL123" s="11" t="s">
        <v>81</v>
      </c>
      <c r="BM123" s="103" t="s">
        <v>81</v>
      </c>
    </row>
    <row r="124" spans="2:65" s="1" customFormat="1" ht="24.2" customHeight="1">
      <c r="B124" s="91"/>
      <c r="C124" s="92" t="s">
        <v>67</v>
      </c>
      <c r="D124" s="92" t="s">
        <v>147</v>
      </c>
      <c r="E124" s="93" t="s">
        <v>78</v>
      </c>
      <c r="F124" s="94" t="s">
        <v>256</v>
      </c>
      <c r="G124" s="95" t="s">
        <v>149</v>
      </c>
      <c r="H124" s="96">
        <v>38</v>
      </c>
      <c r="I124" s="97"/>
      <c r="J124" s="97">
        <f>ROUND(I124*H124,2)</f>
        <v>0</v>
      </c>
      <c r="K124" s="98"/>
      <c r="L124" s="23"/>
      <c r="M124" s="99" t="s">
        <v>1</v>
      </c>
      <c r="N124" s="100" t="s">
        <v>32</v>
      </c>
      <c r="O124" s="101">
        <v>0</v>
      </c>
      <c r="P124" s="101">
        <f>O124*H124</f>
        <v>0</v>
      </c>
      <c r="Q124" s="101">
        <v>0</v>
      </c>
      <c r="R124" s="101">
        <f>Q124*H124</f>
        <v>0</v>
      </c>
      <c r="S124" s="101">
        <v>0</v>
      </c>
      <c r="T124" s="102">
        <f>S124*H124</f>
        <v>0</v>
      </c>
      <c r="AR124" s="103" t="s">
        <v>81</v>
      </c>
      <c r="AT124" s="103" t="s">
        <v>147</v>
      </c>
      <c r="AU124" s="103" t="s">
        <v>75</v>
      </c>
      <c r="AY124" s="11" t="s">
        <v>144</v>
      </c>
      <c r="BE124" s="104">
        <f>IF(N124="základní",J124,0)</f>
        <v>0</v>
      </c>
      <c r="BF124" s="104">
        <f>IF(N124="snížená",J124,0)</f>
        <v>0</v>
      </c>
      <c r="BG124" s="104">
        <f>IF(N124="zákl. přenesená",J124,0)</f>
        <v>0</v>
      </c>
      <c r="BH124" s="104">
        <f>IF(N124="sníž. přenesená",J124,0)</f>
        <v>0</v>
      </c>
      <c r="BI124" s="104">
        <f>IF(N124="nulová",J124,0)</f>
        <v>0</v>
      </c>
      <c r="BJ124" s="11" t="s">
        <v>71</v>
      </c>
      <c r="BK124" s="104">
        <f>ROUND(I124*H124,2)</f>
        <v>0</v>
      </c>
      <c r="BL124" s="11" t="s">
        <v>81</v>
      </c>
      <c r="BM124" s="103" t="s">
        <v>87</v>
      </c>
    </row>
    <row r="125" spans="2:65" s="1" customFormat="1" ht="21.75" customHeight="1">
      <c r="B125" s="91"/>
      <c r="C125" s="92" t="s">
        <v>67</v>
      </c>
      <c r="D125" s="92" t="s">
        <v>147</v>
      </c>
      <c r="E125" s="93" t="s">
        <v>81</v>
      </c>
      <c r="F125" s="94" t="s">
        <v>257</v>
      </c>
      <c r="G125" s="95" t="s">
        <v>149</v>
      </c>
      <c r="H125" s="96">
        <v>38</v>
      </c>
      <c r="I125" s="97"/>
      <c r="J125" s="97">
        <f>ROUND(I125*H125,2)</f>
        <v>0</v>
      </c>
      <c r="K125" s="98"/>
      <c r="L125" s="23"/>
      <c r="M125" s="99" t="s">
        <v>1</v>
      </c>
      <c r="N125" s="100" t="s">
        <v>32</v>
      </c>
      <c r="O125" s="101">
        <v>0</v>
      </c>
      <c r="P125" s="101">
        <f>O125*H125</f>
        <v>0</v>
      </c>
      <c r="Q125" s="101">
        <v>0</v>
      </c>
      <c r="R125" s="101">
        <f>Q125*H125</f>
        <v>0</v>
      </c>
      <c r="S125" s="101">
        <v>0</v>
      </c>
      <c r="T125" s="102">
        <f>S125*H125</f>
        <v>0</v>
      </c>
      <c r="AR125" s="103" t="s">
        <v>81</v>
      </c>
      <c r="AT125" s="103" t="s">
        <v>147</v>
      </c>
      <c r="AU125" s="103" t="s">
        <v>75</v>
      </c>
      <c r="AY125" s="11" t="s">
        <v>144</v>
      </c>
      <c r="BE125" s="104">
        <f>IF(N125="základní",J125,0)</f>
        <v>0</v>
      </c>
      <c r="BF125" s="104">
        <f>IF(N125="snížená",J125,0)</f>
        <v>0</v>
      </c>
      <c r="BG125" s="104">
        <f>IF(N125="zákl. přenesená",J125,0)</f>
        <v>0</v>
      </c>
      <c r="BH125" s="104">
        <f>IF(N125="sníž. přenesená",J125,0)</f>
        <v>0</v>
      </c>
      <c r="BI125" s="104">
        <f>IF(N125="nulová",J125,0)</f>
        <v>0</v>
      </c>
      <c r="BJ125" s="11" t="s">
        <v>71</v>
      </c>
      <c r="BK125" s="104">
        <f>ROUND(I125*H125,2)</f>
        <v>0</v>
      </c>
      <c r="BL125" s="11" t="s">
        <v>81</v>
      </c>
      <c r="BM125" s="103" t="s">
        <v>93</v>
      </c>
    </row>
    <row r="126" spans="2:65" s="1" customFormat="1" ht="16.5" customHeight="1">
      <c r="B126" s="91"/>
      <c r="C126" s="92" t="s">
        <v>67</v>
      </c>
      <c r="D126" s="92" t="s">
        <v>147</v>
      </c>
      <c r="E126" s="93" t="s">
        <v>84</v>
      </c>
      <c r="F126" s="94" t="s">
        <v>179</v>
      </c>
      <c r="G126" s="95" t="s">
        <v>168</v>
      </c>
      <c r="H126" s="96">
        <v>1</v>
      </c>
      <c r="I126" s="97"/>
      <c r="J126" s="97">
        <f>ROUND(I126*H126,2)</f>
        <v>0</v>
      </c>
      <c r="K126" s="98"/>
      <c r="L126" s="23"/>
      <c r="M126" s="99" t="s">
        <v>1</v>
      </c>
      <c r="N126" s="100" t="s">
        <v>32</v>
      </c>
      <c r="O126" s="101">
        <v>0</v>
      </c>
      <c r="P126" s="101">
        <f>O126*H126</f>
        <v>0</v>
      </c>
      <c r="Q126" s="101">
        <v>0</v>
      </c>
      <c r="R126" s="101">
        <f>Q126*H126</f>
        <v>0</v>
      </c>
      <c r="S126" s="101">
        <v>0</v>
      </c>
      <c r="T126" s="102">
        <f>S126*H126</f>
        <v>0</v>
      </c>
      <c r="AR126" s="103" t="s">
        <v>81</v>
      </c>
      <c r="AT126" s="103" t="s">
        <v>147</v>
      </c>
      <c r="AU126" s="103" t="s">
        <v>75</v>
      </c>
      <c r="AY126" s="11" t="s">
        <v>144</v>
      </c>
      <c r="BE126" s="104">
        <f>IF(N126="základní",J126,0)</f>
        <v>0</v>
      </c>
      <c r="BF126" s="104">
        <f>IF(N126="snížená",J126,0)</f>
        <v>0</v>
      </c>
      <c r="BG126" s="104">
        <f>IF(N126="zákl. přenesená",J126,0)</f>
        <v>0</v>
      </c>
      <c r="BH126" s="104">
        <f>IF(N126="sníž. přenesená",J126,0)</f>
        <v>0</v>
      </c>
      <c r="BI126" s="104">
        <f>IF(N126="nulová",J126,0)</f>
        <v>0</v>
      </c>
      <c r="BJ126" s="11" t="s">
        <v>71</v>
      </c>
      <c r="BK126" s="104">
        <f>ROUND(I126*H126,2)</f>
        <v>0</v>
      </c>
      <c r="BL126" s="11" t="s">
        <v>81</v>
      </c>
      <c r="BM126" s="103" t="s">
        <v>99</v>
      </c>
    </row>
    <row r="127" spans="2:65" s="9" customFormat="1" ht="22.9" customHeight="1">
      <c r="B127" s="80"/>
      <c r="D127" s="81" t="s">
        <v>66</v>
      </c>
      <c r="E127" s="89" t="s">
        <v>181</v>
      </c>
      <c r="F127" s="89" t="s">
        <v>182</v>
      </c>
      <c r="J127" s="90">
        <f>BK127</f>
        <v>0</v>
      </c>
      <c r="L127" s="80"/>
      <c r="M127" s="84"/>
      <c r="P127" s="85">
        <f>SUM(P128:P129)</f>
        <v>0</v>
      </c>
      <c r="R127" s="85">
        <f>SUM(R128:R129)</f>
        <v>0</v>
      </c>
      <c r="T127" s="86">
        <f>SUM(T128:T129)</f>
        <v>0</v>
      </c>
      <c r="AR127" s="81" t="s">
        <v>71</v>
      </c>
      <c r="AT127" s="87" t="s">
        <v>66</v>
      </c>
      <c r="AU127" s="87" t="s">
        <v>71</v>
      </c>
      <c r="AY127" s="81" t="s">
        <v>144</v>
      </c>
      <c r="BK127" s="88">
        <f>SUM(BK128:BK129)</f>
        <v>0</v>
      </c>
    </row>
    <row r="128" spans="2:65" s="1" customFormat="1" ht="16.5" customHeight="1">
      <c r="B128" s="91"/>
      <c r="C128" s="92" t="s">
        <v>67</v>
      </c>
      <c r="D128" s="92" t="s">
        <v>147</v>
      </c>
      <c r="E128" s="93" t="s">
        <v>87</v>
      </c>
      <c r="F128" s="94" t="s">
        <v>195</v>
      </c>
      <c r="G128" s="95" t="s">
        <v>196</v>
      </c>
      <c r="H128" s="96">
        <v>2</v>
      </c>
      <c r="I128" s="97"/>
      <c r="J128" s="97">
        <f>ROUND(I128*H128,2)</f>
        <v>0</v>
      </c>
      <c r="K128" s="98"/>
      <c r="L128" s="23"/>
      <c r="M128" s="99" t="s">
        <v>1</v>
      </c>
      <c r="N128" s="100" t="s">
        <v>32</v>
      </c>
      <c r="O128" s="101">
        <v>0</v>
      </c>
      <c r="P128" s="101">
        <f>O128*H128</f>
        <v>0</v>
      </c>
      <c r="Q128" s="101">
        <v>0</v>
      </c>
      <c r="R128" s="101">
        <f>Q128*H128</f>
        <v>0</v>
      </c>
      <c r="S128" s="101">
        <v>0</v>
      </c>
      <c r="T128" s="102">
        <f>S128*H128</f>
        <v>0</v>
      </c>
      <c r="AR128" s="103" t="s">
        <v>81</v>
      </c>
      <c r="AT128" s="103" t="s">
        <v>147</v>
      </c>
      <c r="AU128" s="103" t="s">
        <v>75</v>
      </c>
      <c r="AY128" s="11" t="s">
        <v>144</v>
      </c>
      <c r="BE128" s="104">
        <f>IF(N128="základní",J128,0)</f>
        <v>0</v>
      </c>
      <c r="BF128" s="104">
        <f>IF(N128="snížená",J128,0)</f>
        <v>0</v>
      </c>
      <c r="BG128" s="104">
        <f>IF(N128="zákl. přenesená",J128,0)</f>
        <v>0</v>
      </c>
      <c r="BH128" s="104">
        <f>IF(N128="sníž. přenesená",J128,0)</f>
        <v>0</v>
      </c>
      <c r="BI128" s="104">
        <f>IF(N128="nulová",J128,0)</f>
        <v>0</v>
      </c>
      <c r="BJ128" s="11" t="s">
        <v>71</v>
      </c>
      <c r="BK128" s="104">
        <f>ROUND(I128*H128,2)</f>
        <v>0</v>
      </c>
      <c r="BL128" s="11" t="s">
        <v>81</v>
      </c>
      <c r="BM128" s="103" t="s">
        <v>8</v>
      </c>
    </row>
    <row r="129" spans="2:65" s="1" customFormat="1" ht="16.5" customHeight="1">
      <c r="B129" s="91"/>
      <c r="C129" s="92" t="s">
        <v>67</v>
      </c>
      <c r="D129" s="92" t="s">
        <v>147</v>
      </c>
      <c r="E129" s="93" t="s">
        <v>90</v>
      </c>
      <c r="F129" s="94" t="s">
        <v>204</v>
      </c>
      <c r="G129" s="95" t="s">
        <v>187</v>
      </c>
      <c r="H129" s="96">
        <v>8</v>
      </c>
      <c r="I129" s="97"/>
      <c r="J129" s="97">
        <f>ROUND(I129*H129,2)</f>
        <v>0</v>
      </c>
      <c r="K129" s="98"/>
      <c r="L129" s="23"/>
      <c r="M129" s="105" t="s">
        <v>1</v>
      </c>
      <c r="N129" s="106" t="s">
        <v>32</v>
      </c>
      <c r="O129" s="107">
        <v>0</v>
      </c>
      <c r="P129" s="107">
        <f>O129*H129</f>
        <v>0</v>
      </c>
      <c r="Q129" s="107">
        <v>0</v>
      </c>
      <c r="R129" s="107">
        <f>Q129*H129</f>
        <v>0</v>
      </c>
      <c r="S129" s="107">
        <v>0</v>
      </c>
      <c r="T129" s="108">
        <f>S129*H129</f>
        <v>0</v>
      </c>
      <c r="AR129" s="103" t="s">
        <v>81</v>
      </c>
      <c r="AT129" s="103" t="s">
        <v>147</v>
      </c>
      <c r="AU129" s="103" t="s">
        <v>75</v>
      </c>
      <c r="AY129" s="11" t="s">
        <v>144</v>
      </c>
      <c r="BE129" s="104">
        <f>IF(N129="základní",J129,0)</f>
        <v>0</v>
      </c>
      <c r="BF129" s="104">
        <f>IF(N129="snížená",J129,0)</f>
        <v>0</v>
      </c>
      <c r="BG129" s="104">
        <f>IF(N129="zákl. přenesená",J129,0)</f>
        <v>0</v>
      </c>
      <c r="BH129" s="104">
        <f>IF(N129="sníž. přenesená",J129,0)</f>
        <v>0</v>
      </c>
      <c r="BI129" s="104">
        <f>IF(N129="nulová",J129,0)</f>
        <v>0</v>
      </c>
      <c r="BJ129" s="11" t="s">
        <v>71</v>
      </c>
      <c r="BK129" s="104">
        <f>ROUND(I129*H129,2)</f>
        <v>0</v>
      </c>
      <c r="BL129" s="11" t="s">
        <v>81</v>
      </c>
      <c r="BM129" s="103" t="s">
        <v>109</v>
      </c>
    </row>
    <row r="130" spans="2:65" s="1" customFormat="1" ht="6.95" customHeight="1">
      <c r="B130" s="31"/>
      <c r="C130" s="32"/>
      <c r="D130" s="32"/>
      <c r="E130" s="32"/>
      <c r="F130" s="32"/>
      <c r="G130" s="32"/>
      <c r="H130" s="32"/>
      <c r="I130" s="32"/>
      <c r="J130" s="32"/>
      <c r="K130" s="32"/>
      <c r="L130" s="23"/>
    </row>
  </sheetData>
  <autoFilter ref="C118:K129" xr:uid="{00000000-0009-0000-0000-00000C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37"/>
  <sheetViews>
    <sheetView showGridLines="0" workbookViewId="0">
      <selection activeCell="E18" sqref="E18:H1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1" t="s">
        <v>86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75</v>
      </c>
    </row>
    <row r="4" spans="2:46" ht="24.95" customHeight="1">
      <c r="B4" s="14"/>
      <c r="D4" s="15" t="s">
        <v>118</v>
      </c>
      <c r="L4" s="14"/>
      <c r="M4" s="52" t="s">
        <v>10</v>
      </c>
      <c r="AT4" s="11" t="s">
        <v>3</v>
      </c>
    </row>
    <row r="5" spans="2:46" ht="6.95" customHeight="1">
      <c r="B5" s="14"/>
      <c r="L5" s="14"/>
    </row>
    <row r="6" spans="2:46" ht="12" customHeight="1">
      <c r="B6" s="14"/>
      <c r="D6" s="110" t="s">
        <v>389</v>
      </c>
      <c r="L6" s="14"/>
    </row>
    <row r="7" spans="2:46" ht="26.25" customHeight="1">
      <c r="B7" s="14"/>
      <c r="E7" s="216" t="str">
        <f>'Rekapitulace stavby'!K6</f>
        <v>Údržba smíšených výsadeb v Nemocnici České Budějovice, a.s. na rok 2026</v>
      </c>
      <c r="F7" s="217"/>
      <c r="G7" s="217"/>
      <c r="H7" s="217"/>
      <c r="L7" s="14"/>
    </row>
    <row r="8" spans="2:46" s="1" customFormat="1" ht="12" customHeight="1">
      <c r="B8" s="23"/>
      <c r="D8" s="20" t="s">
        <v>119</v>
      </c>
      <c r="L8" s="23"/>
    </row>
    <row r="9" spans="2:46" s="1" customFormat="1" ht="16.5" customHeight="1">
      <c r="B9" s="23"/>
      <c r="E9" s="209" t="s">
        <v>379</v>
      </c>
      <c r="F9" s="215"/>
      <c r="G9" s="215"/>
      <c r="H9" s="215"/>
      <c r="L9" s="23"/>
    </row>
    <row r="10" spans="2:46" s="1" customFormat="1">
      <c r="B10" s="23"/>
      <c r="L10" s="23"/>
    </row>
    <row r="11" spans="2:46" s="1" customFormat="1" ht="12" customHeight="1">
      <c r="B11" s="23"/>
      <c r="D11" s="20" t="s">
        <v>14</v>
      </c>
      <c r="F11" s="18" t="s">
        <v>1</v>
      </c>
      <c r="I11" s="20" t="s">
        <v>15</v>
      </c>
      <c r="J11" s="18" t="s">
        <v>1</v>
      </c>
      <c r="L11" s="23"/>
    </row>
    <row r="12" spans="2:46" s="1" customFormat="1" ht="12" customHeight="1">
      <c r="B12" s="23"/>
      <c r="D12" s="20" t="s">
        <v>16</v>
      </c>
      <c r="F12" s="18" t="s">
        <v>17</v>
      </c>
      <c r="I12" s="20" t="s">
        <v>18</v>
      </c>
      <c r="J12" s="39" t="str">
        <f>'Rekapitulace stavby'!AN8</f>
        <v>vyplní účastník</v>
      </c>
      <c r="L12" s="23"/>
    </row>
    <row r="13" spans="2:46" s="1" customFormat="1" ht="10.9" customHeight="1">
      <c r="B13" s="23"/>
      <c r="L13" s="23"/>
    </row>
    <row r="14" spans="2:46" s="1" customFormat="1" ht="12" customHeight="1">
      <c r="B14" s="23"/>
      <c r="D14" s="20" t="s">
        <v>19</v>
      </c>
      <c r="I14" s="20" t="s">
        <v>20</v>
      </c>
      <c r="J14" s="18" t="str">
        <f>IF('Rekapitulace stavby'!AN10="","",'Rekapitulace stavby'!AN10)</f>
        <v>26068877</v>
      </c>
      <c r="L14" s="23"/>
    </row>
    <row r="15" spans="2:46" s="1" customFormat="1" ht="18" customHeight="1">
      <c r="B15" s="23"/>
      <c r="E15" s="18" t="str">
        <f>IF('Rekapitulace stavby'!E11="","",'Rekapitulace stavby'!E11)</f>
        <v>Nemocnice České Budějovice, a.s.</v>
      </c>
      <c r="I15" s="20" t="s">
        <v>22</v>
      </c>
      <c r="J15" s="18" t="str">
        <f>IF('Rekapitulace stavby'!AN11="","",'Rekapitulace stavby'!AN11)</f>
        <v>CZ26068877</v>
      </c>
      <c r="L15" s="23"/>
    </row>
    <row r="16" spans="2:46" s="1" customFormat="1" ht="6.95" customHeight="1">
      <c r="B16" s="23"/>
      <c r="L16" s="23"/>
    </row>
    <row r="17" spans="2:12" s="1" customFormat="1" ht="12" customHeight="1">
      <c r="B17" s="23"/>
      <c r="D17" s="20" t="s">
        <v>24</v>
      </c>
      <c r="I17" s="20" t="s">
        <v>20</v>
      </c>
      <c r="J17" s="18" t="str">
        <f>'Rekapitulace stavby'!AN13</f>
        <v/>
      </c>
      <c r="L17" s="23"/>
    </row>
    <row r="18" spans="2:12" s="1" customFormat="1" ht="18" customHeight="1">
      <c r="B18" s="23"/>
      <c r="E18" s="200" t="str">
        <f>'Rekapitulace stavby'!E14</f>
        <v xml:space="preserve"> </v>
      </c>
      <c r="F18" s="200"/>
      <c r="G18" s="200"/>
      <c r="H18" s="200"/>
      <c r="I18" s="20" t="s">
        <v>22</v>
      </c>
      <c r="J18" s="18" t="str">
        <f>'Rekapitulace stavby'!AN14</f>
        <v/>
      </c>
      <c r="L18" s="23"/>
    </row>
    <row r="19" spans="2:12" s="1" customFormat="1" ht="0.75" customHeight="1">
      <c r="B19" s="23"/>
      <c r="L19" s="23"/>
    </row>
    <row r="20" spans="2:12" s="1" customFormat="1" ht="12" hidden="1" customHeight="1">
      <c r="B20" s="23"/>
      <c r="D20" s="20"/>
      <c r="I20" s="20"/>
      <c r="J20" s="18" t="str">
        <f>IF('Rekapitulace stavby'!AN16="","",'Rekapitulace stavby'!AN16)</f>
        <v/>
      </c>
      <c r="L20" s="23"/>
    </row>
    <row r="21" spans="2:12" s="1" customFormat="1" ht="18" hidden="1" customHeight="1">
      <c r="B21" s="23"/>
      <c r="E21" s="18" t="str">
        <f>IF('Rekapitulace stavby'!E17="","",'Rekapitulace stavby'!E17)</f>
        <v xml:space="preserve"> </v>
      </c>
      <c r="I21" s="20"/>
      <c r="J21" s="18" t="str">
        <f>IF('Rekapitulace stavby'!AN17="","",'Rekapitulace stavby'!AN17)</f>
        <v/>
      </c>
      <c r="L21" s="23"/>
    </row>
    <row r="22" spans="2:12" s="1" customFormat="1" ht="6.75" hidden="1" customHeight="1">
      <c r="B22" s="23"/>
      <c r="L22" s="23"/>
    </row>
    <row r="23" spans="2:12" s="1" customFormat="1" ht="12" hidden="1" customHeight="1">
      <c r="B23" s="23"/>
      <c r="D23" s="20"/>
      <c r="I23" s="20"/>
      <c r="J23" s="18" t="str">
        <f>IF('Rekapitulace stavby'!AN19="","",'Rekapitulace stavby'!AN19)</f>
        <v/>
      </c>
      <c r="L23" s="23"/>
    </row>
    <row r="24" spans="2:12" s="1" customFormat="1" ht="18" customHeight="1">
      <c r="B24" s="23"/>
      <c r="E24" s="18" t="str">
        <f>IF('Rekapitulace stavby'!E20="","",'Rekapitulace stavby'!E20)</f>
        <v xml:space="preserve"> </v>
      </c>
      <c r="I24" s="20"/>
      <c r="J24" s="18" t="str">
        <f>IF('Rekapitulace stavby'!AN20="","",'Rekapitulace stavby'!AN20)</f>
        <v/>
      </c>
      <c r="L24" s="23"/>
    </row>
    <row r="25" spans="2:12" s="1" customFormat="1" ht="6.95" customHeight="1">
      <c r="B25" s="23"/>
      <c r="L25" s="23"/>
    </row>
    <row r="26" spans="2:12" s="1" customFormat="1" ht="12" customHeight="1">
      <c r="B26" s="23"/>
      <c r="D26" s="20" t="s">
        <v>26</v>
      </c>
      <c r="L26" s="23"/>
    </row>
    <row r="27" spans="2:12" s="5" customFormat="1" ht="83.25" customHeight="1">
      <c r="B27" s="53"/>
      <c r="E27" s="202" t="s">
        <v>230</v>
      </c>
      <c r="F27" s="202"/>
      <c r="G27" s="202"/>
      <c r="H27" s="202"/>
      <c r="L27" s="53"/>
    </row>
    <row r="28" spans="2:12" s="1" customFormat="1" ht="6.95" customHeight="1">
      <c r="B28" s="23"/>
      <c r="L28" s="23"/>
    </row>
    <row r="29" spans="2:12" s="1" customFormat="1" ht="6.95" customHeight="1">
      <c r="B29" s="23"/>
      <c r="D29" s="40"/>
      <c r="E29" s="40"/>
      <c r="F29" s="40"/>
      <c r="G29" s="40"/>
      <c r="H29" s="40"/>
      <c r="I29" s="40"/>
      <c r="J29" s="40"/>
      <c r="K29" s="40"/>
      <c r="L29" s="23"/>
    </row>
    <row r="30" spans="2:12" s="1" customFormat="1" ht="25.35" customHeight="1">
      <c r="B30" s="23"/>
      <c r="C30" s="173"/>
      <c r="D30" s="174" t="s">
        <v>27</v>
      </c>
      <c r="E30" s="173"/>
      <c r="F30" s="173"/>
      <c r="G30" s="173"/>
      <c r="H30" s="173"/>
      <c r="I30" s="173"/>
      <c r="J30" s="161">
        <f>ROUND(J119, 2)</f>
        <v>0</v>
      </c>
      <c r="L30" s="23"/>
    </row>
    <row r="31" spans="2:12" s="1" customFormat="1" ht="6.95" customHeight="1">
      <c r="B31" s="23"/>
      <c r="D31" s="40"/>
      <c r="E31" s="40"/>
      <c r="F31" s="40"/>
      <c r="G31" s="40"/>
      <c r="H31" s="40"/>
      <c r="I31" s="40"/>
      <c r="J31" s="40"/>
      <c r="K31" s="40"/>
      <c r="L31" s="23"/>
    </row>
    <row r="32" spans="2:12" s="1" customFormat="1" ht="14.45" customHeight="1">
      <c r="B32" s="23"/>
      <c r="F32" s="25" t="s">
        <v>29</v>
      </c>
      <c r="I32" s="25" t="s">
        <v>28</v>
      </c>
      <c r="J32" s="25" t="s">
        <v>30</v>
      </c>
      <c r="L32" s="23"/>
    </row>
    <row r="33" spans="2:12" s="1" customFormat="1" ht="14.45" customHeight="1">
      <c r="B33" s="23"/>
      <c r="D33" s="42" t="s">
        <v>31</v>
      </c>
      <c r="E33" s="20" t="s">
        <v>32</v>
      </c>
      <c r="F33" s="54">
        <f>ROUND((SUM(BE119:BE136)),  2)</f>
        <v>0</v>
      </c>
      <c r="I33" s="55">
        <v>0.21</v>
      </c>
      <c r="J33" s="54">
        <f>ROUND(((SUM(BE119:BE136))*I33),  2)</f>
        <v>0</v>
      </c>
      <c r="L33" s="23"/>
    </row>
    <row r="34" spans="2:12" s="1" customFormat="1" ht="14.45" customHeight="1">
      <c r="B34" s="23"/>
      <c r="E34" s="20" t="s">
        <v>33</v>
      </c>
      <c r="F34" s="54">
        <f>ROUND((SUM(BF119:BF136)),  2)</f>
        <v>0</v>
      </c>
      <c r="I34" s="55">
        <v>0.12</v>
      </c>
      <c r="J34" s="54">
        <f>ROUND(((SUM(BF119:BF136))*I34),  2)</f>
        <v>0</v>
      </c>
      <c r="L34" s="23"/>
    </row>
    <row r="35" spans="2:12" s="1" customFormat="1" ht="14.45" hidden="1" customHeight="1">
      <c r="B35" s="23"/>
      <c r="E35" s="20" t="s">
        <v>34</v>
      </c>
      <c r="F35" s="54">
        <f>ROUND((SUM(BG119:BG136)),  2)</f>
        <v>0</v>
      </c>
      <c r="I35" s="55">
        <v>0.21</v>
      </c>
      <c r="J35" s="54">
        <f>0</f>
        <v>0</v>
      </c>
      <c r="L35" s="23"/>
    </row>
    <row r="36" spans="2:12" s="1" customFormat="1" ht="14.45" hidden="1" customHeight="1">
      <c r="B36" s="23"/>
      <c r="E36" s="20" t="s">
        <v>35</v>
      </c>
      <c r="F36" s="54">
        <f>ROUND((SUM(BH119:BH136)),  2)</f>
        <v>0</v>
      </c>
      <c r="I36" s="55">
        <v>0.12</v>
      </c>
      <c r="J36" s="54">
        <f>0</f>
        <v>0</v>
      </c>
      <c r="L36" s="23"/>
    </row>
    <row r="37" spans="2:12" s="1" customFormat="1" ht="14.45" hidden="1" customHeight="1">
      <c r="B37" s="23"/>
      <c r="E37" s="20" t="s">
        <v>36</v>
      </c>
      <c r="F37" s="54">
        <f>ROUND((SUM(BI119:BI136)),  2)</f>
        <v>0</v>
      </c>
      <c r="I37" s="55">
        <v>0</v>
      </c>
      <c r="J37" s="54">
        <f>0</f>
        <v>0</v>
      </c>
      <c r="L37" s="23"/>
    </row>
    <row r="38" spans="2:12" s="1" customFormat="1" ht="6.95" customHeight="1">
      <c r="B38" s="23"/>
      <c r="L38" s="23"/>
    </row>
    <row r="39" spans="2:12" s="1" customFormat="1" ht="25.35" customHeight="1">
      <c r="B39" s="23"/>
      <c r="C39" s="170"/>
      <c r="D39" s="145" t="s">
        <v>37</v>
      </c>
      <c r="E39" s="146"/>
      <c r="F39" s="146"/>
      <c r="G39" s="171" t="s">
        <v>38</v>
      </c>
      <c r="H39" s="147" t="s">
        <v>39</v>
      </c>
      <c r="I39" s="146"/>
      <c r="J39" s="172">
        <f>SUM(J30:J37)</f>
        <v>0</v>
      </c>
      <c r="K39" s="57"/>
      <c r="L39" s="23"/>
    </row>
    <row r="40" spans="2:12" s="1" customFormat="1" ht="14.45" customHeight="1">
      <c r="B40" s="23"/>
      <c r="L40" s="23"/>
    </row>
    <row r="41" spans="2:12" ht="14.45" customHeight="1">
      <c r="B41" s="14"/>
      <c r="L41" s="14"/>
    </row>
    <row r="42" spans="2:12" ht="14.45" customHeight="1">
      <c r="B42" s="14"/>
      <c r="L42" s="14"/>
    </row>
    <row r="43" spans="2:12" ht="14.45" customHeight="1">
      <c r="B43" s="14"/>
      <c r="L43" s="14"/>
    </row>
    <row r="44" spans="2:12" ht="14.45" customHeight="1">
      <c r="B44" s="14"/>
      <c r="L44" s="14"/>
    </row>
    <row r="45" spans="2:12" ht="14.45" customHeight="1">
      <c r="B45" s="14"/>
      <c r="L45" s="14"/>
    </row>
    <row r="46" spans="2:12" ht="14.45" customHeight="1">
      <c r="B46" s="14"/>
      <c r="L46" s="14"/>
    </row>
    <row r="47" spans="2:12" ht="14.45" customHeight="1">
      <c r="B47" s="14"/>
      <c r="L47" s="14"/>
    </row>
    <row r="48" spans="2:12" ht="14.45" customHeight="1">
      <c r="B48" s="14"/>
      <c r="L48" s="14"/>
    </row>
    <row r="49" spans="2:12" ht="14.45" customHeight="1">
      <c r="B49" s="14"/>
      <c r="L49" s="14"/>
    </row>
    <row r="50" spans="2:12" s="1" customFormat="1" ht="14.45" customHeight="1">
      <c r="B50" s="23"/>
      <c r="D50" s="28" t="s">
        <v>40</v>
      </c>
      <c r="E50" s="29"/>
      <c r="F50" s="29"/>
      <c r="G50" s="28" t="s">
        <v>41</v>
      </c>
      <c r="H50" s="29"/>
      <c r="I50" s="29"/>
      <c r="J50" s="29"/>
      <c r="K50" s="29"/>
      <c r="L50" s="23"/>
    </row>
    <row r="51" spans="2:12">
      <c r="B51" s="14"/>
      <c r="L51" s="14"/>
    </row>
    <row r="52" spans="2:12">
      <c r="B52" s="14"/>
      <c r="L52" s="14"/>
    </row>
    <row r="53" spans="2:12">
      <c r="B53" s="14"/>
      <c r="L53" s="14"/>
    </row>
    <row r="54" spans="2:12">
      <c r="B54" s="14"/>
      <c r="L54" s="14"/>
    </row>
    <row r="55" spans="2:12">
      <c r="B55" s="14"/>
      <c r="L55" s="14"/>
    </row>
    <row r="56" spans="2:12">
      <c r="B56" s="14"/>
      <c r="L56" s="14"/>
    </row>
    <row r="57" spans="2:12">
      <c r="B57" s="14"/>
      <c r="L57" s="14"/>
    </row>
    <row r="58" spans="2:12">
      <c r="B58" s="14"/>
      <c r="L58" s="14"/>
    </row>
    <row r="59" spans="2:12">
      <c r="B59" s="14"/>
      <c r="L59" s="14"/>
    </row>
    <row r="60" spans="2:12">
      <c r="B60" s="14"/>
      <c r="L60" s="14"/>
    </row>
    <row r="61" spans="2:12" s="1" customFormat="1" ht="12.75">
      <c r="B61" s="23"/>
      <c r="D61" s="30" t="s">
        <v>42</v>
      </c>
      <c r="E61" s="24"/>
      <c r="F61" s="58" t="s">
        <v>43</v>
      </c>
      <c r="G61" s="30" t="s">
        <v>42</v>
      </c>
      <c r="H61" s="24"/>
      <c r="I61" s="24"/>
      <c r="J61" s="59" t="s">
        <v>43</v>
      </c>
      <c r="K61" s="24"/>
      <c r="L61" s="23"/>
    </row>
    <row r="62" spans="2:12">
      <c r="B62" s="14"/>
      <c r="L62" s="14"/>
    </row>
    <row r="63" spans="2:12">
      <c r="B63" s="14"/>
      <c r="L63" s="14"/>
    </row>
    <row r="64" spans="2:12">
      <c r="B64" s="14"/>
      <c r="L64" s="14"/>
    </row>
    <row r="65" spans="2:12" s="1" customFormat="1" ht="12.75">
      <c r="B65" s="23"/>
      <c r="D65" s="28" t="s">
        <v>44</v>
      </c>
      <c r="E65" s="29"/>
      <c r="F65" s="29"/>
      <c r="G65" s="28" t="s">
        <v>45</v>
      </c>
      <c r="H65" s="29"/>
      <c r="I65" s="29"/>
      <c r="J65" s="29"/>
      <c r="K65" s="29"/>
      <c r="L65" s="23"/>
    </row>
    <row r="66" spans="2:12">
      <c r="B66" s="14"/>
      <c r="L66" s="14"/>
    </row>
    <row r="67" spans="2:12">
      <c r="B67" s="14"/>
      <c r="L67" s="14"/>
    </row>
    <row r="68" spans="2:12">
      <c r="B68" s="14"/>
      <c r="L68" s="14"/>
    </row>
    <row r="69" spans="2:12">
      <c r="B69" s="14"/>
      <c r="L69" s="14"/>
    </row>
    <row r="70" spans="2:12">
      <c r="B70" s="14"/>
      <c r="L70" s="14"/>
    </row>
    <row r="71" spans="2:12">
      <c r="B71" s="14"/>
      <c r="L71" s="14"/>
    </row>
    <row r="72" spans="2:12">
      <c r="B72" s="14"/>
      <c r="L72" s="14"/>
    </row>
    <row r="73" spans="2:12">
      <c r="B73" s="14"/>
      <c r="L73" s="14"/>
    </row>
    <row r="74" spans="2:12">
      <c r="B74" s="14"/>
      <c r="L74" s="14"/>
    </row>
    <row r="75" spans="2:12">
      <c r="B75" s="14"/>
      <c r="L75" s="14"/>
    </row>
    <row r="76" spans="2:12" s="1" customFormat="1" ht="12.75">
      <c r="B76" s="23"/>
      <c r="D76" s="30" t="s">
        <v>42</v>
      </c>
      <c r="E76" s="24"/>
      <c r="F76" s="58" t="s">
        <v>43</v>
      </c>
      <c r="G76" s="30" t="s">
        <v>42</v>
      </c>
      <c r="H76" s="24"/>
      <c r="I76" s="24"/>
      <c r="J76" s="59" t="s">
        <v>43</v>
      </c>
      <c r="K76" s="24"/>
      <c r="L76" s="23"/>
    </row>
    <row r="77" spans="2:12" s="1" customFormat="1" ht="14.4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23"/>
    </row>
    <row r="81" spans="2:47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23"/>
    </row>
    <row r="82" spans="2:47" s="1" customFormat="1" ht="24.95" customHeight="1">
      <c r="B82" s="23"/>
      <c r="C82" s="15" t="s">
        <v>121</v>
      </c>
      <c r="L82" s="23"/>
    </row>
    <row r="83" spans="2:47" s="1" customFormat="1" ht="6.95" customHeight="1">
      <c r="B83" s="23"/>
      <c r="L83" s="23"/>
    </row>
    <row r="84" spans="2:47" s="1" customFormat="1" ht="12" customHeight="1">
      <c r="B84" s="23"/>
      <c r="C84" s="110" t="s">
        <v>389</v>
      </c>
      <c r="L84" s="23"/>
    </row>
    <row r="85" spans="2:47" s="1" customFormat="1" ht="26.25" customHeight="1">
      <c r="B85" s="23"/>
      <c r="E85" s="216" t="str">
        <f>E7</f>
        <v>Údržba smíšených výsadeb v Nemocnici České Budějovice, a.s. na rok 2026</v>
      </c>
      <c r="F85" s="217"/>
      <c r="G85" s="217"/>
      <c r="H85" s="217"/>
      <c r="L85" s="23"/>
    </row>
    <row r="86" spans="2:47" s="1" customFormat="1" ht="12" customHeight="1">
      <c r="B86" s="23"/>
      <c r="C86" s="110" t="s">
        <v>119</v>
      </c>
      <c r="L86" s="23"/>
    </row>
    <row r="87" spans="2:47" s="1" customFormat="1" ht="16.5" customHeight="1">
      <c r="B87" s="23"/>
      <c r="E87" s="209" t="str">
        <f>E9</f>
        <v xml:space="preserve">28 - Rehabilitační park u LDN  </v>
      </c>
      <c r="F87" s="215"/>
      <c r="G87" s="215"/>
      <c r="H87" s="215"/>
      <c r="L87" s="23"/>
    </row>
    <row r="88" spans="2:47" s="1" customFormat="1" ht="6.95" customHeight="1">
      <c r="B88" s="23"/>
      <c r="L88" s="23"/>
    </row>
    <row r="89" spans="2:47" s="1" customFormat="1" ht="12" customHeight="1">
      <c r="B89" s="23"/>
      <c r="C89" s="20" t="s">
        <v>16</v>
      </c>
      <c r="F89" s="18" t="str">
        <f>F12</f>
        <v xml:space="preserve"> </v>
      </c>
      <c r="I89" s="20" t="s">
        <v>18</v>
      </c>
      <c r="J89" s="39" t="str">
        <f>IF(J12="","",J12)</f>
        <v>vyplní účastník</v>
      </c>
      <c r="L89" s="23"/>
    </row>
    <row r="90" spans="2:47" s="1" customFormat="1" ht="6.95" customHeight="1">
      <c r="B90" s="23"/>
      <c r="L90" s="23"/>
    </row>
    <row r="91" spans="2:47" s="1" customFormat="1" ht="15.2" customHeight="1">
      <c r="B91" s="23"/>
      <c r="C91" s="20" t="s">
        <v>19</v>
      </c>
      <c r="F91" s="18" t="str">
        <f>E15</f>
        <v>Nemocnice České Budějovice, a.s.</v>
      </c>
      <c r="I91" s="20"/>
      <c r="J91" s="21" t="str">
        <f>E21</f>
        <v xml:space="preserve"> </v>
      </c>
      <c r="L91" s="23"/>
    </row>
    <row r="92" spans="2:47" s="1" customFormat="1" ht="15.2" customHeight="1">
      <c r="B92" s="23"/>
      <c r="C92" s="20" t="s">
        <v>24</v>
      </c>
      <c r="F92" s="18" t="str">
        <f>IF(E18="","",E18)</f>
        <v xml:space="preserve"> </v>
      </c>
      <c r="I92" s="20"/>
      <c r="J92" s="21" t="str">
        <f>E24</f>
        <v xml:space="preserve"> </v>
      </c>
      <c r="L92" s="23"/>
    </row>
    <row r="93" spans="2:47" s="1" customFormat="1" ht="10.35" customHeight="1">
      <c r="B93" s="23"/>
      <c r="L93" s="23"/>
    </row>
    <row r="94" spans="2:47" s="1" customFormat="1" ht="29.25" customHeight="1">
      <c r="B94" s="23"/>
      <c r="C94" s="60" t="s">
        <v>122</v>
      </c>
      <c r="D94" s="56"/>
      <c r="E94" s="56"/>
      <c r="F94" s="56"/>
      <c r="G94" s="56"/>
      <c r="H94" s="56"/>
      <c r="I94" s="56"/>
      <c r="J94" s="61" t="s">
        <v>123</v>
      </c>
      <c r="K94" s="56"/>
      <c r="L94" s="23"/>
    </row>
    <row r="95" spans="2:47" s="1" customFormat="1" ht="10.35" customHeight="1">
      <c r="B95" s="23"/>
      <c r="L95" s="23"/>
    </row>
    <row r="96" spans="2:47" s="1" customFormat="1" ht="22.9" customHeight="1">
      <c r="B96" s="23"/>
      <c r="C96" s="62" t="s">
        <v>124</v>
      </c>
      <c r="J96" s="51">
        <f>J119</f>
        <v>0</v>
      </c>
      <c r="L96" s="23"/>
      <c r="AU96" s="11" t="s">
        <v>125</v>
      </c>
    </row>
    <row r="97" spans="2:12" s="6" customFormat="1" ht="24.95" customHeight="1">
      <c r="B97" s="63"/>
      <c r="D97" s="64" t="s">
        <v>231</v>
      </c>
      <c r="E97" s="65"/>
      <c r="F97" s="65"/>
      <c r="G97" s="65"/>
      <c r="H97" s="65"/>
      <c r="I97" s="65"/>
      <c r="J97" s="66">
        <f>J120</f>
        <v>0</v>
      </c>
      <c r="L97" s="63"/>
    </row>
    <row r="98" spans="2:12" s="7" customFormat="1" ht="19.899999999999999" customHeight="1">
      <c r="B98" s="67"/>
      <c r="D98" s="68" t="s">
        <v>127</v>
      </c>
      <c r="E98" s="69"/>
      <c r="F98" s="69"/>
      <c r="G98" s="69"/>
      <c r="H98" s="69"/>
      <c r="I98" s="69"/>
      <c r="J98" s="70">
        <f>J121</f>
        <v>0</v>
      </c>
      <c r="L98" s="67"/>
    </row>
    <row r="99" spans="2:12" s="7" customFormat="1" ht="19.899999999999999" customHeight="1">
      <c r="B99" s="67"/>
      <c r="D99" s="68" t="s">
        <v>128</v>
      </c>
      <c r="E99" s="69"/>
      <c r="F99" s="69"/>
      <c r="G99" s="69"/>
      <c r="H99" s="69"/>
      <c r="I99" s="69"/>
      <c r="J99" s="70">
        <f>J132</f>
        <v>0</v>
      </c>
      <c r="L99" s="67"/>
    </row>
    <row r="100" spans="2:12" s="1" customFormat="1" ht="21.75" customHeight="1">
      <c r="B100" s="23"/>
      <c r="L100" s="23"/>
    </row>
    <row r="101" spans="2:12" s="1" customFormat="1" ht="6.9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23"/>
    </row>
    <row r="105" spans="2:12" s="1" customFormat="1" ht="6.95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23"/>
    </row>
    <row r="106" spans="2:12" s="1" customFormat="1" ht="24.95" customHeight="1">
      <c r="B106" s="23"/>
      <c r="C106" s="15" t="s">
        <v>129</v>
      </c>
      <c r="L106" s="23"/>
    </row>
    <row r="107" spans="2:12" s="1" customFormat="1" ht="6.95" customHeight="1">
      <c r="B107" s="23"/>
      <c r="L107" s="23"/>
    </row>
    <row r="108" spans="2:12" s="1" customFormat="1" ht="12" customHeight="1">
      <c r="B108" s="23"/>
      <c r="C108" s="110" t="s">
        <v>389</v>
      </c>
      <c r="L108" s="23"/>
    </row>
    <row r="109" spans="2:12" s="1" customFormat="1" ht="26.25" customHeight="1">
      <c r="B109" s="23"/>
      <c r="E109" s="216" t="str">
        <f>E7</f>
        <v>Údržba smíšených výsadeb v Nemocnici České Budějovice, a.s. na rok 2026</v>
      </c>
      <c r="F109" s="217"/>
      <c r="G109" s="217"/>
      <c r="H109" s="217"/>
      <c r="L109" s="23"/>
    </row>
    <row r="110" spans="2:12" s="1" customFormat="1" ht="12" customHeight="1">
      <c r="B110" s="23"/>
      <c r="C110" s="20" t="s">
        <v>119</v>
      </c>
      <c r="L110" s="23"/>
    </row>
    <row r="111" spans="2:12" s="1" customFormat="1" ht="16.5" customHeight="1">
      <c r="B111" s="23"/>
      <c r="E111" s="209" t="str">
        <f>E9</f>
        <v xml:space="preserve">28 - Rehabilitační park u LDN  </v>
      </c>
      <c r="F111" s="215"/>
      <c r="G111" s="215"/>
      <c r="H111" s="215"/>
      <c r="L111" s="23"/>
    </row>
    <row r="112" spans="2:12" s="1" customFormat="1" ht="6.95" customHeight="1">
      <c r="B112" s="23"/>
      <c r="L112" s="23"/>
    </row>
    <row r="113" spans="2:65" s="1" customFormat="1" ht="12" customHeight="1">
      <c r="B113" s="23"/>
      <c r="C113" s="20" t="s">
        <v>16</v>
      </c>
      <c r="F113" s="18" t="str">
        <f>F12</f>
        <v xml:space="preserve"> </v>
      </c>
      <c r="I113" s="20" t="s">
        <v>18</v>
      </c>
      <c r="J113" s="39" t="str">
        <f>IF(J12="","",J12)</f>
        <v>vyplní účastník</v>
      </c>
      <c r="L113" s="23"/>
    </row>
    <row r="114" spans="2:65" s="1" customFormat="1" ht="6.95" customHeight="1">
      <c r="B114" s="23"/>
      <c r="L114" s="23"/>
    </row>
    <row r="115" spans="2:65" s="1" customFormat="1" ht="15.2" customHeight="1">
      <c r="B115" s="23"/>
      <c r="C115" s="20" t="s">
        <v>19</v>
      </c>
      <c r="F115" s="18" t="str">
        <f>E15</f>
        <v>Nemocnice České Budějovice, a.s.</v>
      </c>
      <c r="I115" s="20"/>
      <c r="J115" s="21" t="str">
        <f>E21</f>
        <v xml:space="preserve"> </v>
      </c>
      <c r="L115" s="23"/>
    </row>
    <row r="116" spans="2:65" s="1" customFormat="1" ht="15.2" customHeight="1">
      <c r="B116" s="23"/>
      <c r="C116" s="20" t="s">
        <v>24</v>
      </c>
      <c r="F116" s="18" t="str">
        <f>IF(E18="","",E18)</f>
        <v xml:space="preserve"> </v>
      </c>
      <c r="I116" s="20"/>
      <c r="J116" s="21" t="str">
        <f>E24</f>
        <v xml:space="preserve"> </v>
      </c>
      <c r="L116" s="23"/>
    </row>
    <row r="117" spans="2:65" s="1" customFormat="1" ht="10.35" customHeight="1">
      <c r="B117" s="23"/>
      <c r="L117" s="23"/>
    </row>
    <row r="118" spans="2:65" s="8" customFormat="1" ht="29.25" customHeight="1">
      <c r="B118" s="71"/>
      <c r="C118" s="72" t="s">
        <v>130</v>
      </c>
      <c r="D118" s="73" t="s">
        <v>52</v>
      </c>
      <c r="E118" s="73" t="s">
        <v>48</v>
      </c>
      <c r="F118" s="73" t="s">
        <v>49</v>
      </c>
      <c r="G118" s="73" t="s">
        <v>131</v>
      </c>
      <c r="H118" s="73" t="s">
        <v>132</v>
      </c>
      <c r="I118" s="73" t="s">
        <v>133</v>
      </c>
      <c r="J118" s="74" t="s">
        <v>123</v>
      </c>
      <c r="K118" s="75" t="s">
        <v>134</v>
      </c>
      <c r="L118" s="71"/>
      <c r="M118" s="46" t="s">
        <v>1</v>
      </c>
      <c r="N118" s="47" t="s">
        <v>31</v>
      </c>
      <c r="O118" s="47" t="s">
        <v>135</v>
      </c>
      <c r="P118" s="47" t="s">
        <v>136</v>
      </c>
      <c r="Q118" s="47" t="s">
        <v>137</v>
      </c>
      <c r="R118" s="47" t="s">
        <v>138</v>
      </c>
      <c r="S118" s="47" t="s">
        <v>139</v>
      </c>
      <c r="T118" s="48" t="s">
        <v>140</v>
      </c>
    </row>
    <row r="119" spans="2:65" s="1" customFormat="1" ht="22.9" customHeight="1">
      <c r="B119" s="23"/>
      <c r="C119" s="50" t="s">
        <v>141</v>
      </c>
      <c r="J119" s="76">
        <f>BK119</f>
        <v>0</v>
      </c>
      <c r="L119" s="23"/>
      <c r="M119" s="49"/>
      <c r="N119" s="40"/>
      <c r="O119" s="40"/>
      <c r="P119" s="77">
        <f>P120</f>
        <v>0</v>
      </c>
      <c r="Q119" s="40"/>
      <c r="R119" s="77">
        <f>R120</f>
        <v>0</v>
      </c>
      <c r="S119" s="40"/>
      <c r="T119" s="78">
        <f>T120</f>
        <v>0</v>
      </c>
      <c r="AT119" s="11" t="s">
        <v>66</v>
      </c>
      <c r="AU119" s="11" t="s">
        <v>125</v>
      </c>
      <c r="BK119" s="79">
        <f>BK120</f>
        <v>0</v>
      </c>
    </row>
    <row r="120" spans="2:65" s="9" customFormat="1" ht="25.9" customHeight="1">
      <c r="B120" s="80"/>
      <c r="D120" s="81" t="s">
        <v>66</v>
      </c>
      <c r="E120" s="82" t="s">
        <v>142</v>
      </c>
      <c r="F120" s="82" t="s">
        <v>232</v>
      </c>
      <c r="J120" s="83">
        <f>BK120</f>
        <v>0</v>
      </c>
      <c r="L120" s="80"/>
      <c r="M120" s="84"/>
      <c r="P120" s="85">
        <f>P121+P132</f>
        <v>0</v>
      </c>
      <c r="R120" s="85">
        <f>R121+R132</f>
        <v>0</v>
      </c>
      <c r="T120" s="86">
        <f>T121+T132</f>
        <v>0</v>
      </c>
      <c r="AR120" s="81" t="s">
        <v>71</v>
      </c>
      <c r="AT120" s="87" t="s">
        <v>66</v>
      </c>
      <c r="AU120" s="87" t="s">
        <v>67</v>
      </c>
      <c r="AY120" s="81" t="s">
        <v>144</v>
      </c>
      <c r="BK120" s="88">
        <f>BK121+BK132</f>
        <v>0</v>
      </c>
    </row>
    <row r="121" spans="2:65" s="9" customFormat="1" ht="22.9" customHeight="1">
      <c r="B121" s="80"/>
      <c r="D121" s="81" t="s">
        <v>66</v>
      </c>
      <c r="E121" s="89" t="s">
        <v>145</v>
      </c>
      <c r="F121" s="89" t="s">
        <v>146</v>
      </c>
      <c r="J121" s="90">
        <f>BK121</f>
        <v>0</v>
      </c>
      <c r="L121" s="80"/>
      <c r="M121" s="84"/>
      <c r="P121" s="85">
        <f>SUM(P122:P131)</f>
        <v>0</v>
      </c>
      <c r="R121" s="85">
        <f>SUM(R122:R131)</f>
        <v>0</v>
      </c>
      <c r="T121" s="86">
        <f>SUM(T122:T131)</f>
        <v>0</v>
      </c>
      <c r="AR121" s="81" t="s">
        <v>71</v>
      </c>
      <c r="AT121" s="87" t="s">
        <v>66</v>
      </c>
      <c r="AU121" s="87" t="s">
        <v>71</v>
      </c>
      <c r="AY121" s="81" t="s">
        <v>144</v>
      </c>
      <c r="BK121" s="88">
        <f>SUM(BK122:BK131)</f>
        <v>0</v>
      </c>
    </row>
    <row r="122" spans="2:65" s="1" customFormat="1" ht="24.2" customHeight="1">
      <c r="B122" s="91"/>
      <c r="C122" s="92" t="s">
        <v>67</v>
      </c>
      <c r="D122" s="92" t="s">
        <v>147</v>
      </c>
      <c r="E122" s="93" t="s">
        <v>71</v>
      </c>
      <c r="F122" s="94" t="s">
        <v>233</v>
      </c>
      <c r="G122" s="95" t="s">
        <v>149</v>
      </c>
      <c r="H122" s="96">
        <v>795.6</v>
      </c>
      <c r="I122" s="97"/>
      <c r="J122" s="97">
        <f t="shared" ref="J122:J131" si="0">ROUND(I122*H122,2)</f>
        <v>0</v>
      </c>
      <c r="K122" s="98"/>
      <c r="L122" s="23"/>
      <c r="M122" s="99" t="s">
        <v>1</v>
      </c>
      <c r="N122" s="100" t="s">
        <v>32</v>
      </c>
      <c r="O122" s="101">
        <v>0</v>
      </c>
      <c r="P122" s="101">
        <f t="shared" ref="P122:P131" si="1">O122*H122</f>
        <v>0</v>
      </c>
      <c r="Q122" s="101">
        <v>0</v>
      </c>
      <c r="R122" s="101">
        <f t="shared" ref="R122:R131" si="2">Q122*H122</f>
        <v>0</v>
      </c>
      <c r="S122" s="101">
        <v>0</v>
      </c>
      <c r="T122" s="102">
        <f t="shared" ref="T122:T131" si="3">S122*H122</f>
        <v>0</v>
      </c>
      <c r="AR122" s="103" t="s">
        <v>81</v>
      </c>
      <c r="AT122" s="103" t="s">
        <v>147</v>
      </c>
      <c r="AU122" s="103" t="s">
        <v>75</v>
      </c>
      <c r="AY122" s="11" t="s">
        <v>144</v>
      </c>
      <c r="BE122" s="104">
        <f t="shared" ref="BE122:BE131" si="4">IF(N122="základní",J122,0)</f>
        <v>0</v>
      </c>
      <c r="BF122" s="104">
        <f t="shared" ref="BF122:BF131" si="5">IF(N122="snížená",J122,0)</f>
        <v>0</v>
      </c>
      <c r="BG122" s="104">
        <f t="shared" ref="BG122:BG131" si="6">IF(N122="zákl. přenesená",J122,0)</f>
        <v>0</v>
      </c>
      <c r="BH122" s="104">
        <f t="shared" ref="BH122:BH131" si="7">IF(N122="sníž. přenesená",J122,0)</f>
        <v>0</v>
      </c>
      <c r="BI122" s="104">
        <f t="shared" ref="BI122:BI131" si="8">IF(N122="nulová",J122,0)</f>
        <v>0</v>
      </c>
      <c r="BJ122" s="11" t="s">
        <v>71</v>
      </c>
      <c r="BK122" s="104">
        <f t="shared" ref="BK122:BK131" si="9">ROUND(I122*H122,2)</f>
        <v>0</v>
      </c>
      <c r="BL122" s="11" t="s">
        <v>81</v>
      </c>
      <c r="BM122" s="103" t="s">
        <v>75</v>
      </c>
    </row>
    <row r="123" spans="2:65" s="1" customFormat="1" ht="24.2" customHeight="1">
      <c r="B123" s="91"/>
      <c r="C123" s="92" t="s">
        <v>67</v>
      </c>
      <c r="D123" s="92" t="s">
        <v>147</v>
      </c>
      <c r="E123" s="93" t="s">
        <v>75</v>
      </c>
      <c r="F123" s="94" t="s">
        <v>234</v>
      </c>
      <c r="G123" s="95" t="s">
        <v>149</v>
      </c>
      <c r="H123" s="96">
        <v>397.8</v>
      </c>
      <c r="I123" s="97"/>
      <c r="J123" s="97">
        <f t="shared" si="0"/>
        <v>0</v>
      </c>
      <c r="K123" s="98"/>
      <c r="L123" s="23"/>
      <c r="M123" s="99" t="s">
        <v>1</v>
      </c>
      <c r="N123" s="100" t="s">
        <v>32</v>
      </c>
      <c r="O123" s="101">
        <v>0</v>
      </c>
      <c r="P123" s="101">
        <f t="shared" si="1"/>
        <v>0</v>
      </c>
      <c r="Q123" s="101">
        <v>0</v>
      </c>
      <c r="R123" s="101">
        <f t="shared" si="2"/>
        <v>0</v>
      </c>
      <c r="S123" s="101">
        <v>0</v>
      </c>
      <c r="T123" s="102">
        <f t="shared" si="3"/>
        <v>0</v>
      </c>
      <c r="AR123" s="103" t="s">
        <v>81</v>
      </c>
      <c r="AT123" s="103" t="s">
        <v>147</v>
      </c>
      <c r="AU123" s="103" t="s">
        <v>75</v>
      </c>
      <c r="AY123" s="11" t="s">
        <v>144</v>
      </c>
      <c r="BE123" s="104">
        <f t="shared" si="4"/>
        <v>0</v>
      </c>
      <c r="BF123" s="104">
        <f t="shared" si="5"/>
        <v>0</v>
      </c>
      <c r="BG123" s="104">
        <f t="shared" si="6"/>
        <v>0</v>
      </c>
      <c r="BH123" s="104">
        <f t="shared" si="7"/>
        <v>0</v>
      </c>
      <c r="BI123" s="104">
        <f t="shared" si="8"/>
        <v>0</v>
      </c>
      <c r="BJ123" s="11" t="s">
        <v>71</v>
      </c>
      <c r="BK123" s="104">
        <f t="shared" si="9"/>
        <v>0</v>
      </c>
      <c r="BL123" s="11" t="s">
        <v>81</v>
      </c>
      <c r="BM123" s="103" t="s">
        <v>81</v>
      </c>
    </row>
    <row r="124" spans="2:65" s="1" customFormat="1" ht="24.2" customHeight="1">
      <c r="B124" s="91"/>
      <c r="C124" s="92" t="s">
        <v>67</v>
      </c>
      <c r="D124" s="92" t="s">
        <v>147</v>
      </c>
      <c r="E124" s="93" t="s">
        <v>78</v>
      </c>
      <c r="F124" s="94" t="s">
        <v>235</v>
      </c>
      <c r="G124" s="95" t="s">
        <v>149</v>
      </c>
      <c r="H124" s="96">
        <v>1989</v>
      </c>
      <c r="I124" s="97"/>
      <c r="J124" s="97">
        <f t="shared" si="0"/>
        <v>0</v>
      </c>
      <c r="K124" s="98"/>
      <c r="L124" s="23"/>
      <c r="M124" s="99" t="s">
        <v>1</v>
      </c>
      <c r="N124" s="100" t="s">
        <v>32</v>
      </c>
      <c r="O124" s="101">
        <v>0</v>
      </c>
      <c r="P124" s="101">
        <f t="shared" si="1"/>
        <v>0</v>
      </c>
      <c r="Q124" s="101">
        <v>0</v>
      </c>
      <c r="R124" s="101">
        <f t="shared" si="2"/>
        <v>0</v>
      </c>
      <c r="S124" s="101">
        <v>0</v>
      </c>
      <c r="T124" s="102">
        <f t="shared" si="3"/>
        <v>0</v>
      </c>
      <c r="AR124" s="103" t="s">
        <v>81</v>
      </c>
      <c r="AT124" s="103" t="s">
        <v>147</v>
      </c>
      <c r="AU124" s="103" t="s">
        <v>75</v>
      </c>
      <c r="AY124" s="11" t="s">
        <v>144</v>
      </c>
      <c r="BE124" s="104">
        <f t="shared" si="4"/>
        <v>0</v>
      </c>
      <c r="BF124" s="104">
        <f t="shared" si="5"/>
        <v>0</v>
      </c>
      <c r="BG124" s="104">
        <f t="shared" si="6"/>
        <v>0</v>
      </c>
      <c r="BH124" s="104">
        <f t="shared" si="7"/>
        <v>0</v>
      </c>
      <c r="BI124" s="104">
        <f t="shared" si="8"/>
        <v>0</v>
      </c>
      <c r="BJ124" s="11" t="s">
        <v>71</v>
      </c>
      <c r="BK124" s="104">
        <f t="shared" si="9"/>
        <v>0</v>
      </c>
      <c r="BL124" s="11" t="s">
        <v>81</v>
      </c>
      <c r="BM124" s="103" t="s">
        <v>87</v>
      </c>
    </row>
    <row r="125" spans="2:65" s="1" customFormat="1" ht="24.2" customHeight="1">
      <c r="B125" s="91"/>
      <c r="C125" s="92" t="s">
        <v>67</v>
      </c>
      <c r="D125" s="92" t="s">
        <v>147</v>
      </c>
      <c r="E125" s="93" t="s">
        <v>81</v>
      </c>
      <c r="F125" s="94" t="s">
        <v>236</v>
      </c>
      <c r="G125" s="95" t="s">
        <v>149</v>
      </c>
      <c r="H125" s="96">
        <v>1989</v>
      </c>
      <c r="I125" s="97"/>
      <c r="J125" s="97">
        <f t="shared" si="0"/>
        <v>0</v>
      </c>
      <c r="K125" s="98"/>
      <c r="L125" s="23"/>
      <c r="M125" s="99" t="s">
        <v>1</v>
      </c>
      <c r="N125" s="100" t="s">
        <v>32</v>
      </c>
      <c r="O125" s="101">
        <v>0</v>
      </c>
      <c r="P125" s="101">
        <f t="shared" si="1"/>
        <v>0</v>
      </c>
      <c r="Q125" s="101">
        <v>0</v>
      </c>
      <c r="R125" s="101">
        <f t="shared" si="2"/>
        <v>0</v>
      </c>
      <c r="S125" s="101">
        <v>0</v>
      </c>
      <c r="T125" s="102">
        <f t="shared" si="3"/>
        <v>0</v>
      </c>
      <c r="AR125" s="103" t="s">
        <v>81</v>
      </c>
      <c r="AT125" s="103" t="s">
        <v>147</v>
      </c>
      <c r="AU125" s="103" t="s">
        <v>75</v>
      </c>
      <c r="AY125" s="11" t="s">
        <v>144</v>
      </c>
      <c r="BE125" s="104">
        <f t="shared" si="4"/>
        <v>0</v>
      </c>
      <c r="BF125" s="104">
        <f t="shared" si="5"/>
        <v>0</v>
      </c>
      <c r="BG125" s="104">
        <f t="shared" si="6"/>
        <v>0</v>
      </c>
      <c r="BH125" s="104">
        <f t="shared" si="7"/>
        <v>0</v>
      </c>
      <c r="BI125" s="104">
        <f t="shared" si="8"/>
        <v>0</v>
      </c>
      <c r="BJ125" s="11" t="s">
        <v>71</v>
      </c>
      <c r="BK125" s="104">
        <f t="shared" si="9"/>
        <v>0</v>
      </c>
      <c r="BL125" s="11" t="s">
        <v>81</v>
      </c>
      <c r="BM125" s="103" t="s">
        <v>93</v>
      </c>
    </row>
    <row r="126" spans="2:65" s="1" customFormat="1" ht="16.5" customHeight="1">
      <c r="B126" s="91"/>
      <c r="C126" s="92" t="s">
        <v>67</v>
      </c>
      <c r="D126" s="92" t="s">
        <v>147</v>
      </c>
      <c r="E126" s="93" t="s">
        <v>84</v>
      </c>
      <c r="F126" s="94" t="s">
        <v>237</v>
      </c>
      <c r="G126" s="95" t="s">
        <v>154</v>
      </c>
      <c r="H126" s="96">
        <v>77</v>
      </c>
      <c r="I126" s="97"/>
      <c r="J126" s="97">
        <f t="shared" si="0"/>
        <v>0</v>
      </c>
      <c r="K126" s="98"/>
      <c r="L126" s="23"/>
      <c r="M126" s="99" t="s">
        <v>1</v>
      </c>
      <c r="N126" s="100" t="s">
        <v>32</v>
      </c>
      <c r="O126" s="101">
        <v>0</v>
      </c>
      <c r="P126" s="101">
        <f t="shared" si="1"/>
        <v>0</v>
      </c>
      <c r="Q126" s="101">
        <v>0</v>
      </c>
      <c r="R126" s="101">
        <f t="shared" si="2"/>
        <v>0</v>
      </c>
      <c r="S126" s="101">
        <v>0</v>
      </c>
      <c r="T126" s="102">
        <f t="shared" si="3"/>
        <v>0</v>
      </c>
      <c r="AR126" s="103" t="s">
        <v>81</v>
      </c>
      <c r="AT126" s="103" t="s">
        <v>147</v>
      </c>
      <c r="AU126" s="103" t="s">
        <v>75</v>
      </c>
      <c r="AY126" s="11" t="s">
        <v>144</v>
      </c>
      <c r="BE126" s="104">
        <f t="shared" si="4"/>
        <v>0</v>
      </c>
      <c r="BF126" s="104">
        <f t="shared" si="5"/>
        <v>0</v>
      </c>
      <c r="BG126" s="104">
        <f t="shared" si="6"/>
        <v>0</v>
      </c>
      <c r="BH126" s="104">
        <f t="shared" si="7"/>
        <v>0</v>
      </c>
      <c r="BI126" s="104">
        <f t="shared" si="8"/>
        <v>0</v>
      </c>
      <c r="BJ126" s="11" t="s">
        <v>71</v>
      </c>
      <c r="BK126" s="104">
        <f t="shared" si="9"/>
        <v>0</v>
      </c>
      <c r="BL126" s="11" t="s">
        <v>81</v>
      </c>
      <c r="BM126" s="103" t="s">
        <v>99</v>
      </c>
    </row>
    <row r="127" spans="2:65" s="1" customFormat="1" ht="24.2" customHeight="1">
      <c r="B127" s="91"/>
      <c r="C127" s="92" t="s">
        <v>67</v>
      </c>
      <c r="D127" s="92" t="s">
        <v>147</v>
      </c>
      <c r="E127" s="93" t="s">
        <v>87</v>
      </c>
      <c r="F127" s="94" t="s">
        <v>238</v>
      </c>
      <c r="G127" s="95" t="s">
        <v>149</v>
      </c>
      <c r="H127" s="96">
        <v>1193.4000000000001</v>
      </c>
      <c r="I127" s="97"/>
      <c r="J127" s="97">
        <f t="shared" si="0"/>
        <v>0</v>
      </c>
      <c r="K127" s="98"/>
      <c r="L127" s="23"/>
      <c r="M127" s="99" t="s">
        <v>1</v>
      </c>
      <c r="N127" s="100" t="s">
        <v>32</v>
      </c>
      <c r="O127" s="101">
        <v>0</v>
      </c>
      <c r="P127" s="101">
        <f t="shared" si="1"/>
        <v>0</v>
      </c>
      <c r="Q127" s="101">
        <v>0</v>
      </c>
      <c r="R127" s="101">
        <f t="shared" si="2"/>
        <v>0</v>
      </c>
      <c r="S127" s="101">
        <v>0</v>
      </c>
      <c r="T127" s="102">
        <f t="shared" si="3"/>
        <v>0</v>
      </c>
      <c r="AR127" s="103" t="s">
        <v>81</v>
      </c>
      <c r="AT127" s="103" t="s">
        <v>147</v>
      </c>
      <c r="AU127" s="103" t="s">
        <v>75</v>
      </c>
      <c r="AY127" s="11" t="s">
        <v>144</v>
      </c>
      <c r="BE127" s="104">
        <f t="shared" si="4"/>
        <v>0</v>
      </c>
      <c r="BF127" s="104">
        <f t="shared" si="5"/>
        <v>0</v>
      </c>
      <c r="BG127" s="104">
        <f t="shared" si="6"/>
        <v>0</v>
      </c>
      <c r="BH127" s="104">
        <f t="shared" si="7"/>
        <v>0</v>
      </c>
      <c r="BI127" s="104">
        <f t="shared" si="8"/>
        <v>0</v>
      </c>
      <c r="BJ127" s="11" t="s">
        <v>71</v>
      </c>
      <c r="BK127" s="104">
        <f t="shared" si="9"/>
        <v>0</v>
      </c>
      <c r="BL127" s="11" t="s">
        <v>81</v>
      </c>
      <c r="BM127" s="103" t="s">
        <v>8</v>
      </c>
    </row>
    <row r="128" spans="2:65" s="1" customFormat="1" ht="24.2" customHeight="1">
      <c r="B128" s="91"/>
      <c r="C128" s="92" t="s">
        <v>67</v>
      </c>
      <c r="D128" s="92" t="s">
        <v>147</v>
      </c>
      <c r="E128" s="93" t="s">
        <v>90</v>
      </c>
      <c r="F128" s="94" t="s">
        <v>239</v>
      </c>
      <c r="G128" s="95" t="s">
        <v>149</v>
      </c>
      <c r="H128" s="96">
        <v>1193.4000000000001</v>
      </c>
      <c r="I128" s="97"/>
      <c r="J128" s="97">
        <f t="shared" si="0"/>
        <v>0</v>
      </c>
      <c r="K128" s="98"/>
      <c r="L128" s="23"/>
      <c r="M128" s="99" t="s">
        <v>1</v>
      </c>
      <c r="N128" s="100" t="s">
        <v>32</v>
      </c>
      <c r="O128" s="101">
        <v>0</v>
      </c>
      <c r="P128" s="101">
        <f t="shared" si="1"/>
        <v>0</v>
      </c>
      <c r="Q128" s="101">
        <v>0</v>
      </c>
      <c r="R128" s="101">
        <f t="shared" si="2"/>
        <v>0</v>
      </c>
      <c r="S128" s="101">
        <v>0</v>
      </c>
      <c r="T128" s="102">
        <f t="shared" si="3"/>
        <v>0</v>
      </c>
      <c r="AR128" s="103" t="s">
        <v>81</v>
      </c>
      <c r="AT128" s="103" t="s">
        <v>147</v>
      </c>
      <c r="AU128" s="103" t="s">
        <v>75</v>
      </c>
      <c r="AY128" s="11" t="s">
        <v>144</v>
      </c>
      <c r="BE128" s="104">
        <f t="shared" si="4"/>
        <v>0</v>
      </c>
      <c r="BF128" s="104">
        <f t="shared" si="5"/>
        <v>0</v>
      </c>
      <c r="BG128" s="104">
        <f t="shared" si="6"/>
        <v>0</v>
      </c>
      <c r="BH128" s="104">
        <f t="shared" si="7"/>
        <v>0</v>
      </c>
      <c r="BI128" s="104">
        <f t="shared" si="8"/>
        <v>0</v>
      </c>
      <c r="BJ128" s="11" t="s">
        <v>71</v>
      </c>
      <c r="BK128" s="104">
        <f t="shared" si="9"/>
        <v>0</v>
      </c>
      <c r="BL128" s="11" t="s">
        <v>81</v>
      </c>
      <c r="BM128" s="103" t="s">
        <v>109</v>
      </c>
    </row>
    <row r="129" spans="2:65" s="1" customFormat="1" ht="24.2" customHeight="1">
      <c r="B129" s="91"/>
      <c r="C129" s="92" t="s">
        <v>67</v>
      </c>
      <c r="D129" s="92" t="s">
        <v>147</v>
      </c>
      <c r="E129" s="93" t="s">
        <v>93</v>
      </c>
      <c r="F129" s="94" t="s">
        <v>240</v>
      </c>
      <c r="G129" s="95" t="s">
        <v>149</v>
      </c>
      <c r="H129" s="96">
        <v>397.8</v>
      </c>
      <c r="I129" s="97"/>
      <c r="J129" s="97">
        <f t="shared" si="0"/>
        <v>0</v>
      </c>
      <c r="K129" s="98"/>
      <c r="L129" s="23"/>
      <c r="M129" s="99" t="s">
        <v>1</v>
      </c>
      <c r="N129" s="100" t="s">
        <v>32</v>
      </c>
      <c r="O129" s="101">
        <v>0</v>
      </c>
      <c r="P129" s="101">
        <f t="shared" si="1"/>
        <v>0</v>
      </c>
      <c r="Q129" s="101">
        <v>0</v>
      </c>
      <c r="R129" s="101">
        <f t="shared" si="2"/>
        <v>0</v>
      </c>
      <c r="S129" s="101">
        <v>0</v>
      </c>
      <c r="T129" s="102">
        <f t="shared" si="3"/>
        <v>0</v>
      </c>
      <c r="AR129" s="103" t="s">
        <v>81</v>
      </c>
      <c r="AT129" s="103" t="s">
        <v>147</v>
      </c>
      <c r="AU129" s="103" t="s">
        <v>75</v>
      </c>
      <c r="AY129" s="11" t="s">
        <v>144</v>
      </c>
      <c r="BE129" s="104">
        <f t="shared" si="4"/>
        <v>0</v>
      </c>
      <c r="BF129" s="104">
        <f t="shared" si="5"/>
        <v>0</v>
      </c>
      <c r="BG129" s="104">
        <f t="shared" si="6"/>
        <v>0</v>
      </c>
      <c r="BH129" s="104">
        <f t="shared" si="7"/>
        <v>0</v>
      </c>
      <c r="BI129" s="104">
        <f t="shared" si="8"/>
        <v>0</v>
      </c>
      <c r="BJ129" s="11" t="s">
        <v>71</v>
      </c>
      <c r="BK129" s="104">
        <f t="shared" si="9"/>
        <v>0</v>
      </c>
      <c r="BL129" s="11" t="s">
        <v>81</v>
      </c>
      <c r="BM129" s="103" t="s">
        <v>115</v>
      </c>
    </row>
    <row r="130" spans="2:65" s="1" customFormat="1" ht="16.5" customHeight="1">
      <c r="B130" s="91"/>
      <c r="C130" s="92" t="s">
        <v>67</v>
      </c>
      <c r="D130" s="92" t="s">
        <v>147</v>
      </c>
      <c r="E130" s="93" t="s">
        <v>96</v>
      </c>
      <c r="F130" s="94" t="s">
        <v>177</v>
      </c>
      <c r="G130" s="95" t="s">
        <v>168</v>
      </c>
      <c r="H130" s="96">
        <v>1</v>
      </c>
      <c r="I130" s="97"/>
      <c r="J130" s="97">
        <f t="shared" si="0"/>
        <v>0</v>
      </c>
      <c r="K130" s="98"/>
      <c r="L130" s="23"/>
      <c r="M130" s="99" t="s">
        <v>1</v>
      </c>
      <c r="N130" s="100" t="s">
        <v>32</v>
      </c>
      <c r="O130" s="101">
        <v>0</v>
      </c>
      <c r="P130" s="101">
        <f t="shared" si="1"/>
        <v>0</v>
      </c>
      <c r="Q130" s="101">
        <v>0</v>
      </c>
      <c r="R130" s="101">
        <f t="shared" si="2"/>
        <v>0</v>
      </c>
      <c r="S130" s="101">
        <v>0</v>
      </c>
      <c r="T130" s="102">
        <f t="shared" si="3"/>
        <v>0</v>
      </c>
      <c r="AR130" s="103" t="s">
        <v>81</v>
      </c>
      <c r="AT130" s="103" t="s">
        <v>147</v>
      </c>
      <c r="AU130" s="103" t="s">
        <v>75</v>
      </c>
      <c r="AY130" s="11" t="s">
        <v>144</v>
      </c>
      <c r="BE130" s="104">
        <f t="shared" si="4"/>
        <v>0</v>
      </c>
      <c r="BF130" s="104">
        <f t="shared" si="5"/>
        <v>0</v>
      </c>
      <c r="BG130" s="104">
        <f t="shared" si="6"/>
        <v>0</v>
      </c>
      <c r="BH130" s="104">
        <f t="shared" si="7"/>
        <v>0</v>
      </c>
      <c r="BI130" s="104">
        <f t="shared" si="8"/>
        <v>0</v>
      </c>
      <c r="BJ130" s="11" t="s">
        <v>71</v>
      </c>
      <c r="BK130" s="104">
        <f t="shared" si="9"/>
        <v>0</v>
      </c>
      <c r="BL130" s="11" t="s">
        <v>81</v>
      </c>
      <c r="BM130" s="103" t="s">
        <v>159</v>
      </c>
    </row>
    <row r="131" spans="2:65" s="1" customFormat="1" ht="16.5" customHeight="1">
      <c r="B131" s="91"/>
      <c r="C131" s="92" t="s">
        <v>67</v>
      </c>
      <c r="D131" s="92" t="s">
        <v>147</v>
      </c>
      <c r="E131" s="93" t="s">
        <v>99</v>
      </c>
      <c r="F131" s="94" t="s">
        <v>179</v>
      </c>
      <c r="G131" s="95" t="s">
        <v>168</v>
      </c>
      <c r="H131" s="96">
        <v>1</v>
      </c>
      <c r="I131" s="97"/>
      <c r="J131" s="97">
        <f t="shared" si="0"/>
        <v>0</v>
      </c>
      <c r="K131" s="98"/>
      <c r="L131" s="23"/>
      <c r="M131" s="99" t="s">
        <v>1</v>
      </c>
      <c r="N131" s="100" t="s">
        <v>32</v>
      </c>
      <c r="O131" s="101">
        <v>0</v>
      </c>
      <c r="P131" s="101">
        <f t="shared" si="1"/>
        <v>0</v>
      </c>
      <c r="Q131" s="101">
        <v>0</v>
      </c>
      <c r="R131" s="101">
        <f t="shared" si="2"/>
        <v>0</v>
      </c>
      <c r="S131" s="101">
        <v>0</v>
      </c>
      <c r="T131" s="102">
        <f t="shared" si="3"/>
        <v>0</v>
      </c>
      <c r="AR131" s="103" t="s">
        <v>81</v>
      </c>
      <c r="AT131" s="103" t="s">
        <v>147</v>
      </c>
      <c r="AU131" s="103" t="s">
        <v>75</v>
      </c>
      <c r="AY131" s="11" t="s">
        <v>144</v>
      </c>
      <c r="BE131" s="104">
        <f t="shared" si="4"/>
        <v>0</v>
      </c>
      <c r="BF131" s="104">
        <f t="shared" si="5"/>
        <v>0</v>
      </c>
      <c r="BG131" s="104">
        <f t="shared" si="6"/>
        <v>0</v>
      </c>
      <c r="BH131" s="104">
        <f t="shared" si="7"/>
        <v>0</v>
      </c>
      <c r="BI131" s="104">
        <f t="shared" si="8"/>
        <v>0</v>
      </c>
      <c r="BJ131" s="11" t="s">
        <v>71</v>
      </c>
      <c r="BK131" s="104">
        <f t="shared" si="9"/>
        <v>0</v>
      </c>
      <c r="BL131" s="11" t="s">
        <v>81</v>
      </c>
      <c r="BM131" s="103" t="s">
        <v>162</v>
      </c>
    </row>
    <row r="132" spans="2:65" s="9" customFormat="1" ht="22.9" customHeight="1">
      <c r="B132" s="80"/>
      <c r="D132" s="81" t="s">
        <v>66</v>
      </c>
      <c r="E132" s="89" t="s">
        <v>181</v>
      </c>
      <c r="F132" s="89" t="s">
        <v>182</v>
      </c>
      <c r="J132" s="90">
        <f>BK132</f>
        <v>0</v>
      </c>
      <c r="L132" s="80"/>
      <c r="M132" s="84"/>
      <c r="P132" s="85">
        <f>SUM(P133:P136)</f>
        <v>0</v>
      </c>
      <c r="R132" s="85">
        <f>SUM(R133:R136)</f>
        <v>0</v>
      </c>
      <c r="T132" s="86">
        <f>SUM(T133:T136)</f>
        <v>0</v>
      </c>
      <c r="AR132" s="81" t="s">
        <v>71</v>
      </c>
      <c r="AT132" s="87" t="s">
        <v>66</v>
      </c>
      <c r="AU132" s="87" t="s">
        <v>71</v>
      </c>
      <c r="AY132" s="81" t="s">
        <v>144</v>
      </c>
      <c r="BK132" s="88">
        <f>SUM(BK133:BK136)</f>
        <v>0</v>
      </c>
    </row>
    <row r="133" spans="2:65" s="1" customFormat="1" ht="16.5" customHeight="1">
      <c r="B133" s="91"/>
      <c r="C133" s="92" t="s">
        <v>67</v>
      </c>
      <c r="D133" s="92" t="s">
        <v>147</v>
      </c>
      <c r="E133" s="93" t="s">
        <v>101</v>
      </c>
      <c r="F133" s="94" t="s">
        <v>184</v>
      </c>
      <c r="G133" s="95" t="s">
        <v>168</v>
      </c>
      <c r="H133" s="96">
        <v>1</v>
      </c>
      <c r="I133" s="97"/>
      <c r="J133" s="97">
        <f>ROUND(I133*H133,2)</f>
        <v>0</v>
      </c>
      <c r="K133" s="98"/>
      <c r="L133" s="23"/>
      <c r="M133" s="99" t="s">
        <v>1</v>
      </c>
      <c r="N133" s="100" t="s">
        <v>32</v>
      </c>
      <c r="O133" s="101">
        <v>0</v>
      </c>
      <c r="P133" s="101">
        <f>O133*H133</f>
        <v>0</v>
      </c>
      <c r="Q133" s="101">
        <v>0</v>
      </c>
      <c r="R133" s="101">
        <f>Q133*H133</f>
        <v>0</v>
      </c>
      <c r="S133" s="101">
        <v>0</v>
      </c>
      <c r="T133" s="102">
        <f>S133*H133</f>
        <v>0</v>
      </c>
      <c r="AR133" s="103" t="s">
        <v>81</v>
      </c>
      <c r="AT133" s="103" t="s">
        <v>147</v>
      </c>
      <c r="AU133" s="103" t="s">
        <v>75</v>
      </c>
      <c r="AY133" s="11" t="s">
        <v>144</v>
      </c>
      <c r="BE133" s="104">
        <f>IF(N133="základní",J133,0)</f>
        <v>0</v>
      </c>
      <c r="BF133" s="104">
        <f>IF(N133="snížená",J133,0)</f>
        <v>0</v>
      </c>
      <c r="BG133" s="104">
        <f>IF(N133="zákl. přenesená",J133,0)</f>
        <v>0</v>
      </c>
      <c r="BH133" s="104">
        <f>IF(N133="sníž. přenesená",J133,0)</f>
        <v>0</v>
      </c>
      <c r="BI133" s="104">
        <f>IF(N133="nulová",J133,0)</f>
        <v>0</v>
      </c>
      <c r="BJ133" s="11" t="s">
        <v>71</v>
      </c>
      <c r="BK133" s="104">
        <f>ROUND(I133*H133,2)</f>
        <v>0</v>
      </c>
      <c r="BL133" s="11" t="s">
        <v>81</v>
      </c>
      <c r="BM133" s="103" t="s">
        <v>164</v>
      </c>
    </row>
    <row r="134" spans="2:65" s="1" customFormat="1" ht="16.5" customHeight="1">
      <c r="B134" s="91"/>
      <c r="C134" s="92" t="s">
        <v>67</v>
      </c>
      <c r="D134" s="92" t="s">
        <v>147</v>
      </c>
      <c r="E134" s="93" t="s">
        <v>8</v>
      </c>
      <c r="F134" s="94" t="s">
        <v>191</v>
      </c>
      <c r="G134" s="95" t="s">
        <v>168</v>
      </c>
      <c r="H134" s="96">
        <v>1</v>
      </c>
      <c r="I134" s="97"/>
      <c r="J134" s="97">
        <f>ROUND(I134*H134,2)</f>
        <v>0</v>
      </c>
      <c r="K134" s="98"/>
      <c r="L134" s="23"/>
      <c r="M134" s="99" t="s">
        <v>1</v>
      </c>
      <c r="N134" s="100" t="s">
        <v>32</v>
      </c>
      <c r="O134" s="101">
        <v>0</v>
      </c>
      <c r="P134" s="101">
        <f>O134*H134</f>
        <v>0</v>
      </c>
      <c r="Q134" s="101">
        <v>0</v>
      </c>
      <c r="R134" s="101">
        <f>Q134*H134</f>
        <v>0</v>
      </c>
      <c r="S134" s="101">
        <v>0</v>
      </c>
      <c r="T134" s="102">
        <f>S134*H134</f>
        <v>0</v>
      </c>
      <c r="AR134" s="103" t="s">
        <v>81</v>
      </c>
      <c r="AT134" s="103" t="s">
        <v>147</v>
      </c>
      <c r="AU134" s="103" t="s">
        <v>75</v>
      </c>
      <c r="AY134" s="11" t="s">
        <v>144</v>
      </c>
      <c r="BE134" s="104">
        <f>IF(N134="základní",J134,0)</f>
        <v>0</v>
      </c>
      <c r="BF134" s="104">
        <f>IF(N134="snížená",J134,0)</f>
        <v>0</v>
      </c>
      <c r="BG134" s="104">
        <f>IF(N134="zákl. přenesená",J134,0)</f>
        <v>0</v>
      </c>
      <c r="BH134" s="104">
        <f>IF(N134="sníž. přenesená",J134,0)</f>
        <v>0</v>
      </c>
      <c r="BI134" s="104">
        <f>IF(N134="nulová",J134,0)</f>
        <v>0</v>
      </c>
      <c r="BJ134" s="11" t="s">
        <v>71</v>
      </c>
      <c r="BK134" s="104">
        <f>ROUND(I134*H134,2)</f>
        <v>0</v>
      </c>
      <c r="BL134" s="11" t="s">
        <v>81</v>
      </c>
      <c r="BM134" s="103" t="s">
        <v>166</v>
      </c>
    </row>
    <row r="135" spans="2:65" s="1" customFormat="1" ht="16.5" customHeight="1">
      <c r="B135" s="91"/>
      <c r="C135" s="92" t="s">
        <v>67</v>
      </c>
      <c r="D135" s="92" t="s">
        <v>147</v>
      </c>
      <c r="E135" s="93" t="s">
        <v>106</v>
      </c>
      <c r="F135" s="94" t="s">
        <v>195</v>
      </c>
      <c r="G135" s="95" t="s">
        <v>196</v>
      </c>
      <c r="H135" s="96">
        <v>5</v>
      </c>
      <c r="I135" s="97"/>
      <c r="J135" s="97">
        <f>ROUND(I135*H135,2)</f>
        <v>0</v>
      </c>
      <c r="K135" s="98"/>
      <c r="L135" s="23"/>
      <c r="M135" s="99" t="s">
        <v>1</v>
      </c>
      <c r="N135" s="100" t="s">
        <v>32</v>
      </c>
      <c r="O135" s="101">
        <v>0</v>
      </c>
      <c r="P135" s="101">
        <f>O135*H135</f>
        <v>0</v>
      </c>
      <c r="Q135" s="101">
        <v>0</v>
      </c>
      <c r="R135" s="101">
        <f>Q135*H135</f>
        <v>0</v>
      </c>
      <c r="S135" s="101">
        <v>0</v>
      </c>
      <c r="T135" s="102">
        <f>S135*H135</f>
        <v>0</v>
      </c>
      <c r="AR135" s="103" t="s">
        <v>81</v>
      </c>
      <c r="AT135" s="103" t="s">
        <v>147</v>
      </c>
      <c r="AU135" s="103" t="s">
        <v>75</v>
      </c>
      <c r="AY135" s="11" t="s">
        <v>144</v>
      </c>
      <c r="BE135" s="104">
        <f>IF(N135="základní",J135,0)</f>
        <v>0</v>
      </c>
      <c r="BF135" s="104">
        <f>IF(N135="snížená",J135,0)</f>
        <v>0</v>
      </c>
      <c r="BG135" s="104">
        <f>IF(N135="zákl. přenesená",J135,0)</f>
        <v>0</v>
      </c>
      <c r="BH135" s="104">
        <f>IF(N135="sníž. přenesená",J135,0)</f>
        <v>0</v>
      </c>
      <c r="BI135" s="104">
        <f>IF(N135="nulová",J135,0)</f>
        <v>0</v>
      </c>
      <c r="BJ135" s="11" t="s">
        <v>71</v>
      </c>
      <c r="BK135" s="104">
        <f>ROUND(I135*H135,2)</f>
        <v>0</v>
      </c>
      <c r="BL135" s="11" t="s">
        <v>81</v>
      </c>
      <c r="BM135" s="103" t="s">
        <v>169</v>
      </c>
    </row>
    <row r="136" spans="2:65" s="1" customFormat="1" ht="16.5" customHeight="1">
      <c r="B136" s="91"/>
      <c r="C136" s="92" t="s">
        <v>67</v>
      </c>
      <c r="D136" s="92" t="s">
        <v>147</v>
      </c>
      <c r="E136" s="93" t="s">
        <v>109</v>
      </c>
      <c r="F136" s="94" t="s">
        <v>204</v>
      </c>
      <c r="G136" s="95" t="s">
        <v>187</v>
      </c>
      <c r="H136" s="96">
        <v>140</v>
      </c>
      <c r="I136" s="97"/>
      <c r="J136" s="97">
        <f>ROUND(I136*H136,2)</f>
        <v>0</v>
      </c>
      <c r="K136" s="98"/>
      <c r="L136" s="23"/>
      <c r="M136" s="105" t="s">
        <v>1</v>
      </c>
      <c r="N136" s="106" t="s">
        <v>32</v>
      </c>
      <c r="O136" s="107">
        <v>0</v>
      </c>
      <c r="P136" s="107">
        <f>O136*H136</f>
        <v>0</v>
      </c>
      <c r="Q136" s="107">
        <v>0</v>
      </c>
      <c r="R136" s="107">
        <f>Q136*H136</f>
        <v>0</v>
      </c>
      <c r="S136" s="107">
        <v>0</v>
      </c>
      <c r="T136" s="108">
        <f>S136*H136</f>
        <v>0</v>
      </c>
      <c r="AR136" s="103" t="s">
        <v>81</v>
      </c>
      <c r="AT136" s="103" t="s">
        <v>147</v>
      </c>
      <c r="AU136" s="103" t="s">
        <v>75</v>
      </c>
      <c r="AY136" s="11" t="s">
        <v>144</v>
      </c>
      <c r="BE136" s="104">
        <f>IF(N136="základní",J136,0)</f>
        <v>0</v>
      </c>
      <c r="BF136" s="104">
        <f>IF(N136="snížená",J136,0)</f>
        <v>0</v>
      </c>
      <c r="BG136" s="104">
        <f>IF(N136="zákl. přenesená",J136,0)</f>
        <v>0</v>
      </c>
      <c r="BH136" s="104">
        <f>IF(N136="sníž. přenesená",J136,0)</f>
        <v>0</v>
      </c>
      <c r="BI136" s="104">
        <f>IF(N136="nulová",J136,0)</f>
        <v>0</v>
      </c>
      <c r="BJ136" s="11" t="s">
        <v>71</v>
      </c>
      <c r="BK136" s="104">
        <f>ROUND(I136*H136,2)</f>
        <v>0</v>
      </c>
      <c r="BL136" s="11" t="s">
        <v>81</v>
      </c>
      <c r="BM136" s="103" t="s">
        <v>171</v>
      </c>
    </row>
    <row r="137" spans="2:65" s="1" customFormat="1" ht="6.95" customHeight="1">
      <c r="B137" s="31"/>
      <c r="C137" s="32"/>
      <c r="D137" s="32"/>
      <c r="E137" s="32"/>
      <c r="F137" s="32"/>
      <c r="G137" s="32"/>
      <c r="H137" s="32"/>
      <c r="I137" s="32"/>
      <c r="J137" s="32"/>
      <c r="K137" s="32"/>
      <c r="L137" s="23"/>
    </row>
  </sheetData>
  <autoFilter ref="C118:K136" xr:uid="{00000000-0009-0000-0000-00000D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31"/>
  <sheetViews>
    <sheetView showGridLines="0" workbookViewId="0">
      <selection activeCell="F4" sqref="F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1" t="s">
        <v>77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75</v>
      </c>
    </row>
    <row r="4" spans="2:46" ht="24.95" customHeight="1">
      <c r="B4" s="14"/>
      <c r="D4" s="15" t="s">
        <v>118</v>
      </c>
      <c r="L4" s="14"/>
      <c r="M4" s="52" t="s">
        <v>10</v>
      </c>
      <c r="AT4" s="11" t="s">
        <v>3</v>
      </c>
    </row>
    <row r="5" spans="2:46" ht="6.95" customHeight="1">
      <c r="B5" s="14"/>
      <c r="L5" s="14"/>
    </row>
    <row r="6" spans="2:46" ht="12" customHeight="1">
      <c r="B6" s="14"/>
      <c r="D6" s="110" t="s">
        <v>389</v>
      </c>
      <c r="L6" s="14"/>
    </row>
    <row r="7" spans="2:46" ht="26.25" customHeight="1">
      <c r="B7" s="14"/>
      <c r="E7" s="216" t="str">
        <f>'Rekapitulace stavby'!K6</f>
        <v>Údržba smíšených výsadeb v Nemocnici České Budějovice, a.s. na rok 2026</v>
      </c>
      <c r="F7" s="217"/>
      <c r="G7" s="217"/>
      <c r="H7" s="217"/>
      <c r="L7" s="14"/>
    </row>
    <row r="8" spans="2:46" s="1" customFormat="1" ht="12" customHeight="1">
      <c r="B8" s="23"/>
      <c r="D8" s="20" t="s">
        <v>119</v>
      </c>
      <c r="L8" s="23"/>
    </row>
    <row r="9" spans="2:46" s="1" customFormat="1" ht="16.5" customHeight="1">
      <c r="B9" s="23"/>
      <c r="E9" s="209" t="s">
        <v>381</v>
      </c>
      <c r="F9" s="215"/>
      <c r="G9" s="215"/>
      <c r="H9" s="215"/>
      <c r="L9" s="23"/>
    </row>
    <row r="10" spans="2:46" s="1" customFormat="1">
      <c r="B10" s="23"/>
      <c r="L10" s="23"/>
    </row>
    <row r="11" spans="2:46" s="1" customFormat="1" ht="12" customHeight="1">
      <c r="B11" s="23"/>
      <c r="D11" s="20" t="s">
        <v>14</v>
      </c>
      <c r="F11" s="18" t="s">
        <v>1</v>
      </c>
      <c r="I11" s="20" t="s">
        <v>15</v>
      </c>
      <c r="J11" s="18" t="s">
        <v>1</v>
      </c>
      <c r="L11" s="23"/>
    </row>
    <row r="12" spans="2:46" s="1" customFormat="1" ht="12" customHeight="1">
      <c r="B12" s="23"/>
      <c r="D12" s="20" t="s">
        <v>16</v>
      </c>
      <c r="F12" s="18" t="s">
        <v>17</v>
      </c>
      <c r="I12" s="20" t="s">
        <v>18</v>
      </c>
      <c r="J12" s="39" t="str">
        <f>'Rekapitulace stavby'!AN8</f>
        <v>vyplní účastník</v>
      </c>
      <c r="L12" s="23"/>
    </row>
    <row r="13" spans="2:46" s="1" customFormat="1" ht="10.9" customHeight="1">
      <c r="B13" s="23"/>
      <c r="L13" s="23"/>
    </row>
    <row r="14" spans="2:46" s="1" customFormat="1" ht="12" customHeight="1">
      <c r="B14" s="23"/>
      <c r="D14" s="20" t="s">
        <v>19</v>
      </c>
      <c r="I14" s="20" t="s">
        <v>20</v>
      </c>
      <c r="J14" s="18" t="str">
        <f>IF('Rekapitulace stavby'!AN10="","",'Rekapitulace stavby'!AN10)</f>
        <v>26068877</v>
      </c>
      <c r="L14" s="23"/>
    </row>
    <row r="15" spans="2:46" s="1" customFormat="1" ht="18" customHeight="1">
      <c r="B15" s="23"/>
      <c r="E15" s="18" t="str">
        <f>IF('Rekapitulace stavby'!E11="","",'Rekapitulace stavby'!E11)</f>
        <v>Nemocnice České Budějovice, a.s.</v>
      </c>
      <c r="I15" s="20" t="s">
        <v>22</v>
      </c>
      <c r="J15" s="18" t="str">
        <f>IF('Rekapitulace stavby'!AN11="","",'Rekapitulace stavby'!AN11)</f>
        <v>CZ26068877</v>
      </c>
      <c r="L15" s="23"/>
    </row>
    <row r="16" spans="2:46" s="1" customFormat="1" ht="6.95" customHeight="1">
      <c r="B16" s="23"/>
      <c r="L16" s="23"/>
    </row>
    <row r="17" spans="2:12" s="1" customFormat="1" ht="12" customHeight="1">
      <c r="B17" s="23"/>
      <c r="D17" s="20" t="s">
        <v>24</v>
      </c>
      <c r="I17" s="20" t="s">
        <v>20</v>
      </c>
      <c r="J17" s="18" t="str">
        <f>'Rekapitulace stavby'!AN13</f>
        <v/>
      </c>
      <c r="L17" s="23"/>
    </row>
    <row r="18" spans="2:12" s="1" customFormat="1" ht="18" customHeight="1">
      <c r="B18" s="23"/>
      <c r="E18" s="200" t="str">
        <f>'Rekapitulace stavby'!E14</f>
        <v xml:space="preserve"> </v>
      </c>
      <c r="F18" s="200"/>
      <c r="G18" s="200"/>
      <c r="H18" s="200"/>
      <c r="I18" s="20" t="s">
        <v>22</v>
      </c>
      <c r="J18" s="18" t="str">
        <f>'Rekapitulace stavby'!AN14</f>
        <v/>
      </c>
      <c r="L18" s="23"/>
    </row>
    <row r="19" spans="2:12" s="1" customFormat="1" ht="6.95" customHeight="1">
      <c r="B19" s="23"/>
      <c r="L19" s="23"/>
    </row>
    <row r="20" spans="2:12" s="1" customFormat="1" ht="9" customHeight="1">
      <c r="B20" s="23"/>
      <c r="D20" s="20"/>
      <c r="I20" s="20"/>
      <c r="J20" s="18" t="str">
        <f>IF('Rekapitulace stavby'!AN16="","",'Rekapitulace stavby'!AN16)</f>
        <v/>
      </c>
      <c r="L20" s="23"/>
    </row>
    <row r="21" spans="2:12" s="1" customFormat="1" ht="18" hidden="1" customHeight="1">
      <c r="B21" s="23"/>
      <c r="E21" s="18" t="str">
        <f>IF('Rekapitulace stavby'!E17="","",'Rekapitulace stavby'!E17)</f>
        <v xml:space="preserve"> </v>
      </c>
      <c r="I21" s="20"/>
      <c r="J21" s="18" t="str">
        <f>IF('Rekapitulace stavby'!AN17="","",'Rekapitulace stavby'!AN17)</f>
        <v/>
      </c>
      <c r="L21" s="23"/>
    </row>
    <row r="22" spans="2:12" s="1" customFormat="1" ht="6.75" hidden="1" customHeight="1">
      <c r="B22" s="23"/>
      <c r="L22" s="23"/>
    </row>
    <row r="23" spans="2:12" s="1" customFormat="1" ht="12" hidden="1" customHeight="1">
      <c r="B23" s="23"/>
      <c r="D23" s="20"/>
      <c r="I23" s="20"/>
      <c r="J23" s="18" t="str">
        <f>IF('Rekapitulace stavby'!AN19="","",'Rekapitulace stavby'!AN19)</f>
        <v/>
      </c>
      <c r="L23" s="23"/>
    </row>
    <row r="24" spans="2:12" s="1" customFormat="1" ht="18" customHeight="1">
      <c r="B24" s="23"/>
      <c r="E24" s="18" t="str">
        <f>IF('Rekapitulace stavby'!E20="","",'Rekapitulace stavby'!E20)</f>
        <v xml:space="preserve"> </v>
      </c>
      <c r="I24" s="20"/>
      <c r="J24" s="18" t="str">
        <f>IF('Rekapitulace stavby'!AN20="","",'Rekapitulace stavby'!AN20)</f>
        <v/>
      </c>
      <c r="L24" s="23"/>
    </row>
    <row r="25" spans="2:12" s="1" customFormat="1" ht="6.95" customHeight="1">
      <c r="B25" s="23"/>
      <c r="L25" s="23"/>
    </row>
    <row r="26" spans="2:12" s="1" customFormat="1" ht="12" customHeight="1">
      <c r="B26" s="23"/>
      <c r="D26" s="20" t="s">
        <v>26</v>
      </c>
      <c r="L26" s="23"/>
    </row>
    <row r="27" spans="2:12" s="5" customFormat="1" ht="35.25" customHeight="1">
      <c r="B27" s="53"/>
      <c r="E27" s="202" t="s">
        <v>206</v>
      </c>
      <c r="F27" s="202"/>
      <c r="G27" s="202"/>
      <c r="H27" s="202"/>
      <c r="L27" s="53"/>
    </row>
    <row r="28" spans="2:12" s="1" customFormat="1" ht="6.95" customHeight="1">
      <c r="B28" s="23"/>
      <c r="L28" s="23"/>
    </row>
    <row r="29" spans="2:12" s="1" customFormat="1" ht="6.95" customHeight="1">
      <c r="B29" s="23"/>
      <c r="D29" s="40"/>
      <c r="E29" s="40"/>
      <c r="F29" s="40"/>
      <c r="G29" s="40"/>
      <c r="H29" s="40"/>
      <c r="I29" s="40"/>
      <c r="J29" s="40"/>
      <c r="K29" s="40"/>
      <c r="L29" s="23"/>
    </row>
    <row r="30" spans="2:12" s="1" customFormat="1" ht="25.35" customHeight="1">
      <c r="B30" s="23"/>
      <c r="C30" s="173"/>
      <c r="D30" s="174" t="s">
        <v>27</v>
      </c>
      <c r="E30" s="173"/>
      <c r="F30" s="173"/>
      <c r="G30" s="173"/>
      <c r="H30" s="173"/>
      <c r="I30" s="173"/>
      <c r="J30" s="161">
        <f>ROUND(J119, 2)</f>
        <v>0</v>
      </c>
      <c r="L30" s="23"/>
    </row>
    <row r="31" spans="2:12" s="1" customFormat="1" ht="6.95" customHeight="1">
      <c r="B31" s="23"/>
      <c r="D31" s="40"/>
      <c r="E31" s="40"/>
      <c r="F31" s="40"/>
      <c r="G31" s="40"/>
      <c r="H31" s="40"/>
      <c r="I31" s="40"/>
      <c r="J31" s="40"/>
      <c r="K31" s="40"/>
      <c r="L31" s="23"/>
    </row>
    <row r="32" spans="2:12" s="1" customFormat="1" ht="14.45" customHeight="1">
      <c r="B32" s="23"/>
      <c r="F32" s="25" t="s">
        <v>29</v>
      </c>
      <c r="I32" s="25" t="s">
        <v>28</v>
      </c>
      <c r="J32" s="25" t="s">
        <v>30</v>
      </c>
      <c r="L32" s="23"/>
    </row>
    <row r="33" spans="2:12" s="1" customFormat="1" ht="14.45" customHeight="1">
      <c r="B33" s="23"/>
      <c r="D33" s="42" t="s">
        <v>31</v>
      </c>
      <c r="E33" s="20" t="s">
        <v>32</v>
      </c>
      <c r="F33" s="54">
        <f>ROUND((SUM(BE119:BE130)),  2)</f>
        <v>0</v>
      </c>
      <c r="I33" s="55">
        <v>0.21</v>
      </c>
      <c r="J33" s="54">
        <f>ROUND(((SUM(BE119:BE130))*I33),  2)</f>
        <v>0</v>
      </c>
      <c r="L33" s="23"/>
    </row>
    <row r="34" spans="2:12" s="1" customFormat="1" ht="14.45" customHeight="1">
      <c r="B34" s="23"/>
      <c r="E34" s="20" t="s">
        <v>33</v>
      </c>
      <c r="F34" s="54">
        <f>ROUND((SUM(BF119:BF130)),  2)</f>
        <v>0</v>
      </c>
      <c r="I34" s="55">
        <v>0.12</v>
      </c>
      <c r="J34" s="54">
        <f>ROUND(((SUM(BF119:BF130))*I34),  2)</f>
        <v>0</v>
      </c>
      <c r="L34" s="23"/>
    </row>
    <row r="35" spans="2:12" s="1" customFormat="1" ht="14.45" hidden="1" customHeight="1">
      <c r="B35" s="23"/>
      <c r="E35" s="20" t="s">
        <v>34</v>
      </c>
      <c r="F35" s="54">
        <f>ROUND((SUM(BG119:BG130)),  2)</f>
        <v>0</v>
      </c>
      <c r="I35" s="55">
        <v>0.21</v>
      </c>
      <c r="J35" s="54">
        <f>0</f>
        <v>0</v>
      </c>
      <c r="L35" s="23"/>
    </row>
    <row r="36" spans="2:12" s="1" customFormat="1" ht="14.45" hidden="1" customHeight="1">
      <c r="B36" s="23"/>
      <c r="E36" s="20" t="s">
        <v>35</v>
      </c>
      <c r="F36" s="54">
        <f>ROUND((SUM(BH119:BH130)),  2)</f>
        <v>0</v>
      </c>
      <c r="I36" s="55">
        <v>0.12</v>
      </c>
      <c r="J36" s="54">
        <f>0</f>
        <v>0</v>
      </c>
      <c r="L36" s="23"/>
    </row>
    <row r="37" spans="2:12" s="1" customFormat="1" ht="14.45" hidden="1" customHeight="1">
      <c r="B37" s="23"/>
      <c r="E37" s="20" t="s">
        <v>36</v>
      </c>
      <c r="F37" s="54">
        <f>ROUND((SUM(BI119:BI130)),  2)</f>
        <v>0</v>
      </c>
      <c r="I37" s="55">
        <v>0</v>
      </c>
      <c r="J37" s="54">
        <f>0</f>
        <v>0</v>
      </c>
      <c r="L37" s="23"/>
    </row>
    <row r="38" spans="2:12" s="1" customFormat="1" ht="6.95" customHeight="1">
      <c r="B38" s="177"/>
      <c r="C38" s="170"/>
      <c r="D38" s="170"/>
      <c r="E38" s="170"/>
      <c r="F38" s="170"/>
      <c r="G38" s="170"/>
      <c r="H38" s="170"/>
      <c r="I38" s="170"/>
      <c r="J38" s="170"/>
      <c r="L38" s="23"/>
    </row>
    <row r="39" spans="2:12" s="1" customFormat="1" ht="25.35" customHeight="1">
      <c r="B39" s="177"/>
      <c r="C39" s="170"/>
      <c r="D39" s="145" t="s">
        <v>37</v>
      </c>
      <c r="E39" s="146"/>
      <c r="F39" s="146"/>
      <c r="G39" s="171" t="s">
        <v>38</v>
      </c>
      <c r="H39" s="147" t="s">
        <v>39</v>
      </c>
      <c r="I39" s="146"/>
      <c r="J39" s="172">
        <f>SUM(J30:J37)</f>
        <v>0</v>
      </c>
      <c r="K39" s="57"/>
      <c r="L39" s="23"/>
    </row>
    <row r="40" spans="2:12" s="1" customFormat="1" ht="14.45" customHeight="1">
      <c r="B40" s="23"/>
      <c r="L40" s="23"/>
    </row>
    <row r="41" spans="2:12" ht="14.45" customHeight="1">
      <c r="B41" s="14"/>
      <c r="L41" s="14"/>
    </row>
    <row r="42" spans="2:12" ht="14.45" customHeight="1">
      <c r="B42" s="14"/>
      <c r="L42" s="14"/>
    </row>
    <row r="43" spans="2:12" ht="14.45" customHeight="1">
      <c r="B43" s="14"/>
      <c r="L43" s="14"/>
    </row>
    <row r="44" spans="2:12" ht="14.45" customHeight="1">
      <c r="B44" s="14"/>
      <c r="L44" s="14"/>
    </row>
    <row r="45" spans="2:12" ht="14.45" customHeight="1">
      <c r="B45" s="14"/>
      <c r="L45" s="14"/>
    </row>
    <row r="46" spans="2:12" ht="14.45" customHeight="1">
      <c r="B46" s="14"/>
      <c r="L46" s="14"/>
    </row>
    <row r="47" spans="2:12" ht="14.45" customHeight="1">
      <c r="B47" s="14"/>
      <c r="L47" s="14"/>
    </row>
    <row r="48" spans="2:12" ht="14.45" customHeight="1">
      <c r="B48" s="14"/>
      <c r="L48" s="14"/>
    </row>
    <row r="49" spans="2:12" ht="14.45" customHeight="1">
      <c r="B49" s="14"/>
      <c r="L49" s="14"/>
    </row>
    <row r="50" spans="2:12" s="1" customFormat="1" ht="14.45" customHeight="1">
      <c r="B50" s="23"/>
      <c r="D50" s="28" t="s">
        <v>40</v>
      </c>
      <c r="E50" s="29"/>
      <c r="F50" s="29"/>
      <c r="G50" s="28" t="s">
        <v>41</v>
      </c>
      <c r="H50" s="29"/>
      <c r="I50" s="29"/>
      <c r="J50" s="29"/>
      <c r="K50" s="29"/>
      <c r="L50" s="23"/>
    </row>
    <row r="51" spans="2:12">
      <c r="B51" s="14"/>
      <c r="L51" s="14"/>
    </row>
    <row r="52" spans="2:12">
      <c r="B52" s="14"/>
      <c r="L52" s="14"/>
    </row>
    <row r="53" spans="2:12">
      <c r="B53" s="14"/>
      <c r="L53" s="14"/>
    </row>
    <row r="54" spans="2:12">
      <c r="B54" s="14"/>
      <c r="L54" s="14"/>
    </row>
    <row r="55" spans="2:12">
      <c r="B55" s="14"/>
      <c r="L55" s="14"/>
    </row>
    <row r="56" spans="2:12">
      <c r="B56" s="14"/>
      <c r="L56" s="14"/>
    </row>
    <row r="57" spans="2:12">
      <c r="B57" s="14"/>
      <c r="L57" s="14"/>
    </row>
    <row r="58" spans="2:12">
      <c r="B58" s="14"/>
      <c r="L58" s="14"/>
    </row>
    <row r="59" spans="2:12">
      <c r="B59" s="14"/>
      <c r="L59" s="14"/>
    </row>
    <row r="60" spans="2:12">
      <c r="B60" s="14"/>
      <c r="L60" s="14"/>
    </row>
    <row r="61" spans="2:12" s="1" customFormat="1" ht="12.75">
      <c r="B61" s="23"/>
      <c r="D61" s="30" t="s">
        <v>42</v>
      </c>
      <c r="E61" s="24"/>
      <c r="F61" s="58" t="s">
        <v>43</v>
      </c>
      <c r="G61" s="30" t="s">
        <v>42</v>
      </c>
      <c r="H61" s="24"/>
      <c r="I61" s="24"/>
      <c r="J61" s="59" t="s">
        <v>43</v>
      </c>
      <c r="K61" s="24"/>
      <c r="L61" s="23"/>
    </row>
    <row r="62" spans="2:12">
      <c r="B62" s="14"/>
      <c r="L62" s="14"/>
    </row>
    <row r="63" spans="2:12">
      <c r="B63" s="14"/>
      <c r="L63" s="14"/>
    </row>
    <row r="64" spans="2:12">
      <c r="B64" s="14"/>
      <c r="L64" s="14"/>
    </row>
    <row r="65" spans="2:12" s="1" customFormat="1" ht="12.75">
      <c r="B65" s="23"/>
      <c r="D65" s="28" t="s">
        <v>44</v>
      </c>
      <c r="E65" s="29"/>
      <c r="F65" s="29"/>
      <c r="G65" s="28" t="s">
        <v>45</v>
      </c>
      <c r="H65" s="29"/>
      <c r="I65" s="29"/>
      <c r="J65" s="29"/>
      <c r="K65" s="29"/>
      <c r="L65" s="23"/>
    </row>
    <row r="66" spans="2:12">
      <c r="B66" s="14"/>
      <c r="L66" s="14"/>
    </row>
    <row r="67" spans="2:12">
      <c r="B67" s="14"/>
      <c r="L67" s="14"/>
    </row>
    <row r="68" spans="2:12">
      <c r="B68" s="14"/>
      <c r="L68" s="14"/>
    </row>
    <row r="69" spans="2:12">
      <c r="B69" s="14"/>
      <c r="L69" s="14"/>
    </row>
    <row r="70" spans="2:12">
      <c r="B70" s="14"/>
      <c r="L70" s="14"/>
    </row>
    <row r="71" spans="2:12">
      <c r="B71" s="14"/>
      <c r="L71" s="14"/>
    </row>
    <row r="72" spans="2:12">
      <c r="B72" s="14"/>
      <c r="L72" s="14"/>
    </row>
    <row r="73" spans="2:12">
      <c r="B73" s="14"/>
      <c r="L73" s="14"/>
    </row>
    <row r="74" spans="2:12">
      <c r="B74" s="14"/>
      <c r="L74" s="14"/>
    </row>
    <row r="75" spans="2:12">
      <c r="B75" s="14"/>
      <c r="L75" s="14"/>
    </row>
    <row r="76" spans="2:12" s="1" customFormat="1" ht="12.75">
      <c r="B76" s="23"/>
      <c r="D76" s="30" t="s">
        <v>42</v>
      </c>
      <c r="E76" s="24"/>
      <c r="F76" s="58" t="s">
        <v>43</v>
      </c>
      <c r="G76" s="30" t="s">
        <v>42</v>
      </c>
      <c r="H76" s="24"/>
      <c r="I76" s="24"/>
      <c r="J76" s="59" t="s">
        <v>43</v>
      </c>
      <c r="K76" s="24"/>
      <c r="L76" s="23"/>
    </row>
    <row r="77" spans="2:12" s="1" customFormat="1" ht="14.4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23"/>
    </row>
    <row r="81" spans="2:47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23"/>
    </row>
    <row r="82" spans="2:47" s="1" customFormat="1" ht="24.95" customHeight="1">
      <c r="B82" s="23"/>
      <c r="C82" s="15" t="s">
        <v>121</v>
      </c>
      <c r="L82" s="23"/>
    </row>
    <row r="83" spans="2:47" s="1" customFormat="1" ht="6.95" customHeight="1">
      <c r="B83" s="23"/>
      <c r="L83" s="23"/>
    </row>
    <row r="84" spans="2:47" s="1" customFormat="1" ht="12" customHeight="1">
      <c r="B84" s="23"/>
      <c r="C84" s="110" t="s">
        <v>389</v>
      </c>
      <c r="L84" s="23"/>
    </row>
    <row r="85" spans="2:47" s="1" customFormat="1" ht="26.25" customHeight="1">
      <c r="B85" s="23"/>
      <c r="E85" s="216" t="str">
        <f>E7</f>
        <v>Údržba smíšených výsadeb v Nemocnici České Budějovice, a.s. na rok 2026</v>
      </c>
      <c r="F85" s="217"/>
      <c r="G85" s="217"/>
      <c r="H85" s="217"/>
      <c r="L85" s="23"/>
    </row>
    <row r="86" spans="2:47" s="1" customFormat="1" ht="12" customHeight="1">
      <c r="B86" s="23"/>
      <c r="C86" s="20" t="s">
        <v>119</v>
      </c>
      <c r="L86" s="23"/>
    </row>
    <row r="87" spans="2:47" s="1" customFormat="1" ht="16.5" customHeight="1">
      <c r="B87" s="23"/>
      <c r="E87" s="209" t="str">
        <f>E9</f>
        <v xml:space="preserve">34 - Pavilon Porodnice </v>
      </c>
      <c r="F87" s="215"/>
      <c r="G87" s="215"/>
      <c r="H87" s="215"/>
      <c r="L87" s="23"/>
    </row>
    <row r="88" spans="2:47" s="1" customFormat="1" ht="6.95" customHeight="1">
      <c r="B88" s="23"/>
      <c r="L88" s="23"/>
    </row>
    <row r="89" spans="2:47" s="1" customFormat="1" ht="12" customHeight="1">
      <c r="B89" s="23"/>
      <c r="C89" s="20" t="s">
        <v>16</v>
      </c>
      <c r="F89" s="18" t="str">
        <f>F12</f>
        <v xml:space="preserve"> </v>
      </c>
      <c r="I89" s="20" t="s">
        <v>18</v>
      </c>
      <c r="J89" s="39" t="str">
        <f>IF(J12="","",J12)</f>
        <v>vyplní účastník</v>
      </c>
      <c r="L89" s="23"/>
    </row>
    <row r="90" spans="2:47" s="1" customFormat="1" ht="6.95" customHeight="1">
      <c r="B90" s="23"/>
      <c r="L90" s="23"/>
    </row>
    <row r="91" spans="2:47" s="1" customFormat="1" ht="15.2" customHeight="1">
      <c r="B91" s="23"/>
      <c r="C91" s="20" t="s">
        <v>19</v>
      </c>
      <c r="F91" s="18" t="str">
        <f>E15</f>
        <v>Nemocnice České Budějovice, a.s.</v>
      </c>
      <c r="I91" s="20"/>
      <c r="J91" s="21" t="str">
        <f>E21</f>
        <v xml:space="preserve"> </v>
      </c>
      <c r="L91" s="23"/>
    </row>
    <row r="92" spans="2:47" s="1" customFormat="1" ht="15.2" customHeight="1">
      <c r="B92" s="23"/>
      <c r="C92" s="20" t="s">
        <v>24</v>
      </c>
      <c r="F92" s="18" t="str">
        <f>IF(E18="","",E18)</f>
        <v xml:space="preserve"> </v>
      </c>
      <c r="I92" s="20"/>
      <c r="J92" s="21" t="str">
        <f>E24</f>
        <v xml:space="preserve"> </v>
      </c>
      <c r="L92" s="23"/>
    </row>
    <row r="93" spans="2:47" s="1" customFormat="1" ht="10.35" customHeight="1">
      <c r="B93" s="23"/>
      <c r="L93" s="23"/>
    </row>
    <row r="94" spans="2:47" s="1" customFormat="1" ht="29.25" customHeight="1">
      <c r="B94" s="23"/>
      <c r="C94" s="60" t="s">
        <v>122</v>
      </c>
      <c r="D94" s="56"/>
      <c r="E94" s="56"/>
      <c r="F94" s="56"/>
      <c r="G94" s="56"/>
      <c r="H94" s="56"/>
      <c r="I94" s="56"/>
      <c r="J94" s="61" t="s">
        <v>123</v>
      </c>
      <c r="K94" s="56"/>
      <c r="L94" s="23"/>
    </row>
    <row r="95" spans="2:47" s="1" customFormat="1" ht="10.35" customHeight="1">
      <c r="B95" s="23"/>
      <c r="L95" s="23"/>
    </row>
    <row r="96" spans="2:47" s="1" customFormat="1" ht="22.9" customHeight="1">
      <c r="B96" s="23"/>
      <c r="C96" s="62" t="s">
        <v>124</v>
      </c>
      <c r="J96" s="51">
        <f>J119</f>
        <v>0</v>
      </c>
      <c r="L96" s="23"/>
      <c r="AU96" s="11" t="s">
        <v>125</v>
      </c>
    </row>
    <row r="97" spans="2:12" s="6" customFormat="1" ht="24.95" customHeight="1">
      <c r="B97" s="63"/>
      <c r="D97" s="64" t="s">
        <v>207</v>
      </c>
      <c r="E97" s="65"/>
      <c r="F97" s="65"/>
      <c r="G97" s="65"/>
      <c r="H97" s="65"/>
      <c r="I97" s="65"/>
      <c r="J97" s="66">
        <f>J120</f>
        <v>0</v>
      </c>
      <c r="L97" s="63"/>
    </row>
    <row r="98" spans="2:12" s="7" customFormat="1" ht="19.899999999999999" customHeight="1">
      <c r="B98" s="67"/>
      <c r="D98" s="68" t="s">
        <v>127</v>
      </c>
      <c r="E98" s="69"/>
      <c r="F98" s="69"/>
      <c r="G98" s="69"/>
      <c r="H98" s="69"/>
      <c r="I98" s="69"/>
      <c r="J98" s="70">
        <f>J121</f>
        <v>0</v>
      </c>
      <c r="L98" s="67"/>
    </row>
    <row r="99" spans="2:12" s="7" customFormat="1" ht="19.899999999999999" customHeight="1">
      <c r="B99" s="67"/>
      <c r="D99" s="68" t="s">
        <v>128</v>
      </c>
      <c r="E99" s="69"/>
      <c r="F99" s="69"/>
      <c r="G99" s="69"/>
      <c r="H99" s="69"/>
      <c r="I99" s="69"/>
      <c r="J99" s="70">
        <f>J128</f>
        <v>0</v>
      </c>
      <c r="L99" s="67"/>
    </row>
    <row r="100" spans="2:12" s="1" customFormat="1" ht="21.75" customHeight="1">
      <c r="B100" s="23"/>
      <c r="L100" s="23"/>
    </row>
    <row r="101" spans="2:12" s="1" customFormat="1" ht="6.9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23"/>
    </row>
    <row r="105" spans="2:12" s="1" customFormat="1" ht="6.95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23"/>
    </row>
    <row r="106" spans="2:12" s="1" customFormat="1" ht="24.95" customHeight="1">
      <c r="B106" s="23"/>
      <c r="C106" s="15" t="s">
        <v>129</v>
      </c>
      <c r="L106" s="23"/>
    </row>
    <row r="107" spans="2:12" s="1" customFormat="1" ht="6.95" customHeight="1">
      <c r="B107" s="23"/>
      <c r="L107" s="23"/>
    </row>
    <row r="108" spans="2:12" s="1" customFormat="1" ht="12" customHeight="1">
      <c r="B108" s="23"/>
      <c r="C108" s="110" t="s">
        <v>389</v>
      </c>
      <c r="L108" s="23"/>
    </row>
    <row r="109" spans="2:12" s="1" customFormat="1" ht="26.25" customHeight="1">
      <c r="B109" s="23"/>
      <c r="E109" s="216" t="str">
        <f>E7</f>
        <v>Údržba smíšených výsadeb v Nemocnici České Budějovice, a.s. na rok 2026</v>
      </c>
      <c r="F109" s="217"/>
      <c r="G109" s="217"/>
      <c r="H109" s="217"/>
      <c r="L109" s="23"/>
    </row>
    <row r="110" spans="2:12" s="1" customFormat="1" ht="12" customHeight="1">
      <c r="B110" s="23"/>
      <c r="C110" s="20" t="s">
        <v>119</v>
      </c>
      <c r="L110" s="23"/>
    </row>
    <row r="111" spans="2:12" s="1" customFormat="1" ht="16.5" customHeight="1">
      <c r="B111" s="23"/>
      <c r="E111" s="209" t="str">
        <f>E9</f>
        <v xml:space="preserve">34 - Pavilon Porodnice </v>
      </c>
      <c r="F111" s="215"/>
      <c r="G111" s="215"/>
      <c r="H111" s="215"/>
      <c r="L111" s="23"/>
    </row>
    <row r="112" spans="2:12" s="1" customFormat="1" ht="6.95" customHeight="1">
      <c r="B112" s="23"/>
      <c r="L112" s="23"/>
    </row>
    <row r="113" spans="2:65" s="1" customFormat="1" ht="12" customHeight="1">
      <c r="B113" s="23"/>
      <c r="C113" s="20" t="s">
        <v>16</v>
      </c>
      <c r="F113" s="18" t="str">
        <f>F12</f>
        <v xml:space="preserve"> </v>
      </c>
      <c r="I113" s="20" t="s">
        <v>18</v>
      </c>
      <c r="J113" s="39" t="str">
        <f>IF(J12="","",J12)</f>
        <v>vyplní účastník</v>
      </c>
      <c r="L113" s="23"/>
    </row>
    <row r="114" spans="2:65" s="1" customFormat="1" ht="6.95" customHeight="1">
      <c r="B114" s="23"/>
      <c r="L114" s="23"/>
    </row>
    <row r="115" spans="2:65" s="1" customFormat="1" ht="15.2" customHeight="1">
      <c r="B115" s="23"/>
      <c r="C115" s="20" t="s">
        <v>19</v>
      </c>
      <c r="F115" s="18" t="str">
        <f>E15</f>
        <v>Nemocnice České Budějovice, a.s.</v>
      </c>
      <c r="I115" s="20"/>
      <c r="J115" s="21" t="str">
        <f>E21</f>
        <v xml:space="preserve"> </v>
      </c>
      <c r="L115" s="23"/>
    </row>
    <row r="116" spans="2:65" s="1" customFormat="1" ht="15.2" customHeight="1">
      <c r="B116" s="23"/>
      <c r="C116" s="20" t="s">
        <v>24</v>
      </c>
      <c r="F116" s="18" t="str">
        <f>IF(E18="","",E18)</f>
        <v xml:space="preserve"> </v>
      </c>
      <c r="I116" s="20"/>
      <c r="J116" s="21" t="str">
        <f>E24</f>
        <v xml:space="preserve"> </v>
      </c>
      <c r="L116" s="23"/>
    </row>
    <row r="117" spans="2:65" s="1" customFormat="1" ht="10.35" customHeight="1">
      <c r="B117" s="23"/>
      <c r="L117" s="23"/>
    </row>
    <row r="118" spans="2:65" s="8" customFormat="1" ht="29.25" customHeight="1">
      <c r="B118" s="71"/>
      <c r="C118" s="72" t="s">
        <v>130</v>
      </c>
      <c r="D118" s="73" t="s">
        <v>52</v>
      </c>
      <c r="E118" s="73" t="s">
        <v>48</v>
      </c>
      <c r="F118" s="73" t="s">
        <v>49</v>
      </c>
      <c r="G118" s="73" t="s">
        <v>131</v>
      </c>
      <c r="H118" s="73" t="s">
        <v>132</v>
      </c>
      <c r="I118" s="73" t="s">
        <v>133</v>
      </c>
      <c r="J118" s="74" t="s">
        <v>123</v>
      </c>
      <c r="K118" s="75" t="s">
        <v>134</v>
      </c>
      <c r="L118" s="71"/>
      <c r="M118" s="46" t="s">
        <v>1</v>
      </c>
      <c r="N118" s="47" t="s">
        <v>31</v>
      </c>
      <c r="O118" s="47" t="s">
        <v>135</v>
      </c>
      <c r="P118" s="47" t="s">
        <v>136</v>
      </c>
      <c r="Q118" s="47" t="s">
        <v>137</v>
      </c>
      <c r="R118" s="47" t="s">
        <v>138</v>
      </c>
      <c r="S118" s="47" t="s">
        <v>139</v>
      </c>
      <c r="T118" s="48" t="s">
        <v>140</v>
      </c>
    </row>
    <row r="119" spans="2:65" s="1" customFormat="1" ht="22.9" customHeight="1">
      <c r="B119" s="23"/>
      <c r="C119" s="50" t="s">
        <v>141</v>
      </c>
      <c r="J119" s="76">
        <f>BK119</f>
        <v>0</v>
      </c>
      <c r="L119" s="23"/>
      <c r="M119" s="49"/>
      <c r="N119" s="40"/>
      <c r="O119" s="40"/>
      <c r="P119" s="77">
        <f>P120</f>
        <v>0</v>
      </c>
      <c r="Q119" s="40"/>
      <c r="R119" s="77">
        <f>R120</f>
        <v>0</v>
      </c>
      <c r="S119" s="40"/>
      <c r="T119" s="78">
        <f>T120</f>
        <v>0</v>
      </c>
      <c r="AT119" s="11" t="s">
        <v>66</v>
      </c>
      <c r="AU119" s="11" t="s">
        <v>125</v>
      </c>
      <c r="BK119" s="79">
        <f>BK120</f>
        <v>0</v>
      </c>
    </row>
    <row r="120" spans="2:65" s="9" customFormat="1" ht="25.9" customHeight="1">
      <c r="B120" s="80"/>
      <c r="D120" s="81" t="s">
        <v>66</v>
      </c>
      <c r="E120" s="82" t="s">
        <v>142</v>
      </c>
      <c r="F120" s="82" t="s">
        <v>208</v>
      </c>
      <c r="J120" s="83">
        <f>BK120</f>
        <v>0</v>
      </c>
      <c r="L120" s="80"/>
      <c r="M120" s="84"/>
      <c r="P120" s="85">
        <f>P121+P128</f>
        <v>0</v>
      </c>
      <c r="R120" s="85">
        <f>R121+R128</f>
        <v>0</v>
      </c>
      <c r="T120" s="86">
        <f>T121+T128</f>
        <v>0</v>
      </c>
      <c r="AR120" s="81" t="s">
        <v>71</v>
      </c>
      <c r="AT120" s="87" t="s">
        <v>66</v>
      </c>
      <c r="AU120" s="87" t="s">
        <v>67</v>
      </c>
      <c r="AY120" s="81" t="s">
        <v>144</v>
      </c>
      <c r="BK120" s="88">
        <f>BK121+BK128</f>
        <v>0</v>
      </c>
    </row>
    <row r="121" spans="2:65" s="9" customFormat="1" ht="22.9" customHeight="1">
      <c r="B121" s="80"/>
      <c r="D121" s="81" t="s">
        <v>66</v>
      </c>
      <c r="E121" s="89" t="s">
        <v>145</v>
      </c>
      <c r="F121" s="89" t="s">
        <v>146</v>
      </c>
      <c r="J121" s="90">
        <f>BK121</f>
        <v>0</v>
      </c>
      <c r="L121" s="80"/>
      <c r="M121" s="84"/>
      <c r="P121" s="85">
        <f>SUM(P122:P127)</f>
        <v>0</v>
      </c>
      <c r="R121" s="85">
        <f>SUM(R122:R127)</f>
        <v>0</v>
      </c>
      <c r="T121" s="86">
        <f>SUM(T122:T127)</f>
        <v>0</v>
      </c>
      <c r="AR121" s="81" t="s">
        <v>71</v>
      </c>
      <c r="AT121" s="87" t="s">
        <v>66</v>
      </c>
      <c r="AU121" s="87" t="s">
        <v>71</v>
      </c>
      <c r="AY121" s="81" t="s">
        <v>144</v>
      </c>
      <c r="BK121" s="88">
        <f>SUM(BK122:BK127)</f>
        <v>0</v>
      </c>
    </row>
    <row r="122" spans="2:65" s="1" customFormat="1" ht="24.2" customHeight="1">
      <c r="B122" s="91"/>
      <c r="C122" s="92" t="s">
        <v>67</v>
      </c>
      <c r="D122" s="92" t="s">
        <v>147</v>
      </c>
      <c r="E122" s="93" t="s">
        <v>71</v>
      </c>
      <c r="F122" s="94" t="s">
        <v>209</v>
      </c>
      <c r="G122" s="95" t="s">
        <v>149</v>
      </c>
      <c r="H122" s="96">
        <v>213</v>
      </c>
      <c r="I122" s="97"/>
      <c r="J122" s="97">
        <f t="shared" ref="J122:J127" si="0">ROUND(I122*H122,2)</f>
        <v>0</v>
      </c>
      <c r="K122" s="98"/>
      <c r="L122" s="23"/>
      <c r="M122" s="99" t="s">
        <v>1</v>
      </c>
      <c r="N122" s="100" t="s">
        <v>32</v>
      </c>
      <c r="O122" s="101">
        <v>0</v>
      </c>
      <c r="P122" s="101">
        <f t="shared" ref="P122:P127" si="1">O122*H122</f>
        <v>0</v>
      </c>
      <c r="Q122" s="101">
        <v>0</v>
      </c>
      <c r="R122" s="101">
        <f t="shared" ref="R122:R127" si="2">Q122*H122</f>
        <v>0</v>
      </c>
      <c r="S122" s="101">
        <v>0</v>
      </c>
      <c r="T122" s="102">
        <f t="shared" ref="T122:T127" si="3">S122*H122</f>
        <v>0</v>
      </c>
      <c r="AR122" s="103" t="s">
        <v>81</v>
      </c>
      <c r="AT122" s="103" t="s">
        <v>147</v>
      </c>
      <c r="AU122" s="103" t="s">
        <v>75</v>
      </c>
      <c r="AY122" s="11" t="s">
        <v>144</v>
      </c>
      <c r="BE122" s="104">
        <f t="shared" ref="BE122:BE127" si="4">IF(N122="základní",J122,0)</f>
        <v>0</v>
      </c>
      <c r="BF122" s="104">
        <f t="shared" ref="BF122:BF127" si="5">IF(N122="snížená",J122,0)</f>
        <v>0</v>
      </c>
      <c r="BG122" s="104">
        <f t="shared" ref="BG122:BG127" si="6">IF(N122="zákl. přenesená",J122,0)</f>
        <v>0</v>
      </c>
      <c r="BH122" s="104">
        <f t="shared" ref="BH122:BH127" si="7">IF(N122="sníž. přenesená",J122,0)</f>
        <v>0</v>
      </c>
      <c r="BI122" s="104">
        <f t="shared" ref="BI122:BI127" si="8">IF(N122="nulová",J122,0)</f>
        <v>0</v>
      </c>
      <c r="BJ122" s="11" t="s">
        <v>71</v>
      </c>
      <c r="BK122" s="104">
        <f t="shared" ref="BK122:BK127" si="9">ROUND(I122*H122,2)</f>
        <v>0</v>
      </c>
      <c r="BL122" s="11" t="s">
        <v>81</v>
      </c>
      <c r="BM122" s="103" t="s">
        <v>75</v>
      </c>
    </row>
    <row r="123" spans="2:65" s="1" customFormat="1" ht="24.2" customHeight="1">
      <c r="B123" s="91"/>
      <c r="C123" s="92" t="s">
        <v>67</v>
      </c>
      <c r="D123" s="92" t="s">
        <v>147</v>
      </c>
      <c r="E123" s="93" t="s">
        <v>75</v>
      </c>
      <c r="F123" s="94" t="s">
        <v>210</v>
      </c>
      <c r="G123" s="95" t="s">
        <v>149</v>
      </c>
      <c r="H123" s="96">
        <v>426</v>
      </c>
      <c r="I123" s="97"/>
      <c r="J123" s="97">
        <f t="shared" si="0"/>
        <v>0</v>
      </c>
      <c r="K123" s="98"/>
      <c r="L123" s="23"/>
      <c r="M123" s="99" t="s">
        <v>1</v>
      </c>
      <c r="N123" s="100" t="s">
        <v>32</v>
      </c>
      <c r="O123" s="101">
        <v>0</v>
      </c>
      <c r="P123" s="101">
        <f t="shared" si="1"/>
        <v>0</v>
      </c>
      <c r="Q123" s="101">
        <v>0</v>
      </c>
      <c r="R123" s="101">
        <f t="shared" si="2"/>
        <v>0</v>
      </c>
      <c r="S123" s="101">
        <v>0</v>
      </c>
      <c r="T123" s="102">
        <f t="shared" si="3"/>
        <v>0</v>
      </c>
      <c r="AR123" s="103" t="s">
        <v>81</v>
      </c>
      <c r="AT123" s="103" t="s">
        <v>147</v>
      </c>
      <c r="AU123" s="103" t="s">
        <v>75</v>
      </c>
      <c r="AY123" s="11" t="s">
        <v>144</v>
      </c>
      <c r="BE123" s="104">
        <f t="shared" si="4"/>
        <v>0</v>
      </c>
      <c r="BF123" s="104">
        <f t="shared" si="5"/>
        <v>0</v>
      </c>
      <c r="BG123" s="104">
        <f t="shared" si="6"/>
        <v>0</v>
      </c>
      <c r="BH123" s="104">
        <f t="shared" si="7"/>
        <v>0</v>
      </c>
      <c r="BI123" s="104">
        <f t="shared" si="8"/>
        <v>0</v>
      </c>
      <c r="BJ123" s="11" t="s">
        <v>71</v>
      </c>
      <c r="BK123" s="104">
        <f t="shared" si="9"/>
        <v>0</v>
      </c>
      <c r="BL123" s="11" t="s">
        <v>81</v>
      </c>
      <c r="BM123" s="103" t="s">
        <v>81</v>
      </c>
    </row>
    <row r="124" spans="2:65" s="1" customFormat="1" ht="37.9" customHeight="1">
      <c r="B124" s="91"/>
      <c r="C124" s="92" t="s">
        <v>67</v>
      </c>
      <c r="D124" s="92" t="s">
        <v>147</v>
      </c>
      <c r="E124" s="93" t="s">
        <v>78</v>
      </c>
      <c r="F124" s="94" t="s">
        <v>211</v>
      </c>
      <c r="G124" s="95" t="s">
        <v>154</v>
      </c>
      <c r="H124" s="96">
        <v>138</v>
      </c>
      <c r="I124" s="97"/>
      <c r="J124" s="97">
        <f t="shared" si="0"/>
        <v>0</v>
      </c>
      <c r="K124" s="98"/>
      <c r="L124" s="23"/>
      <c r="M124" s="99" t="s">
        <v>1</v>
      </c>
      <c r="N124" s="100" t="s">
        <v>32</v>
      </c>
      <c r="O124" s="101">
        <v>0</v>
      </c>
      <c r="P124" s="101">
        <f t="shared" si="1"/>
        <v>0</v>
      </c>
      <c r="Q124" s="101">
        <v>0</v>
      </c>
      <c r="R124" s="101">
        <f t="shared" si="2"/>
        <v>0</v>
      </c>
      <c r="S124" s="101">
        <v>0</v>
      </c>
      <c r="T124" s="102">
        <f t="shared" si="3"/>
        <v>0</v>
      </c>
      <c r="AR124" s="103" t="s">
        <v>81</v>
      </c>
      <c r="AT124" s="103" t="s">
        <v>147</v>
      </c>
      <c r="AU124" s="103" t="s">
        <v>75</v>
      </c>
      <c r="AY124" s="11" t="s">
        <v>144</v>
      </c>
      <c r="BE124" s="104">
        <f t="shared" si="4"/>
        <v>0</v>
      </c>
      <c r="BF124" s="104">
        <f t="shared" si="5"/>
        <v>0</v>
      </c>
      <c r="BG124" s="104">
        <f t="shared" si="6"/>
        <v>0</v>
      </c>
      <c r="BH124" s="104">
        <f t="shared" si="7"/>
        <v>0</v>
      </c>
      <c r="BI124" s="104">
        <f t="shared" si="8"/>
        <v>0</v>
      </c>
      <c r="BJ124" s="11" t="s">
        <v>71</v>
      </c>
      <c r="BK124" s="104">
        <f t="shared" si="9"/>
        <v>0</v>
      </c>
      <c r="BL124" s="11" t="s">
        <v>81</v>
      </c>
      <c r="BM124" s="103" t="s">
        <v>87</v>
      </c>
    </row>
    <row r="125" spans="2:65" s="1" customFormat="1" ht="24.2" customHeight="1">
      <c r="B125" s="91"/>
      <c r="C125" s="92" t="s">
        <v>67</v>
      </c>
      <c r="D125" s="92" t="s">
        <v>147</v>
      </c>
      <c r="E125" s="93" t="s">
        <v>81</v>
      </c>
      <c r="F125" s="94" t="s">
        <v>212</v>
      </c>
      <c r="G125" s="95" t="s">
        <v>149</v>
      </c>
      <c r="H125" s="96">
        <v>213</v>
      </c>
      <c r="I125" s="97"/>
      <c r="J125" s="97">
        <f t="shared" si="0"/>
        <v>0</v>
      </c>
      <c r="K125" s="98"/>
      <c r="L125" s="23"/>
      <c r="M125" s="99" t="s">
        <v>1</v>
      </c>
      <c r="N125" s="100" t="s">
        <v>32</v>
      </c>
      <c r="O125" s="101">
        <v>0</v>
      </c>
      <c r="P125" s="101">
        <f t="shared" si="1"/>
        <v>0</v>
      </c>
      <c r="Q125" s="101">
        <v>0</v>
      </c>
      <c r="R125" s="101">
        <f t="shared" si="2"/>
        <v>0</v>
      </c>
      <c r="S125" s="101">
        <v>0</v>
      </c>
      <c r="T125" s="102">
        <f t="shared" si="3"/>
        <v>0</v>
      </c>
      <c r="AR125" s="103" t="s">
        <v>81</v>
      </c>
      <c r="AT125" s="103" t="s">
        <v>147</v>
      </c>
      <c r="AU125" s="103" t="s">
        <v>75</v>
      </c>
      <c r="AY125" s="11" t="s">
        <v>144</v>
      </c>
      <c r="BE125" s="104">
        <f t="shared" si="4"/>
        <v>0</v>
      </c>
      <c r="BF125" s="104">
        <f t="shared" si="5"/>
        <v>0</v>
      </c>
      <c r="BG125" s="104">
        <f t="shared" si="6"/>
        <v>0</v>
      </c>
      <c r="BH125" s="104">
        <f t="shared" si="7"/>
        <v>0</v>
      </c>
      <c r="BI125" s="104">
        <f t="shared" si="8"/>
        <v>0</v>
      </c>
      <c r="BJ125" s="11" t="s">
        <v>71</v>
      </c>
      <c r="BK125" s="104">
        <f t="shared" si="9"/>
        <v>0</v>
      </c>
      <c r="BL125" s="11" t="s">
        <v>81</v>
      </c>
      <c r="BM125" s="103" t="s">
        <v>93</v>
      </c>
    </row>
    <row r="126" spans="2:65" s="1" customFormat="1" ht="21.75" customHeight="1">
      <c r="B126" s="91"/>
      <c r="C126" s="92" t="s">
        <v>67</v>
      </c>
      <c r="D126" s="92" t="s">
        <v>147</v>
      </c>
      <c r="E126" s="93" t="s">
        <v>84</v>
      </c>
      <c r="F126" s="94" t="s">
        <v>213</v>
      </c>
      <c r="G126" s="95" t="s">
        <v>149</v>
      </c>
      <c r="H126" s="96">
        <v>426</v>
      </c>
      <c r="I126" s="97"/>
      <c r="J126" s="97">
        <f t="shared" si="0"/>
        <v>0</v>
      </c>
      <c r="K126" s="98"/>
      <c r="L126" s="23"/>
      <c r="M126" s="99" t="s">
        <v>1</v>
      </c>
      <c r="N126" s="100" t="s">
        <v>32</v>
      </c>
      <c r="O126" s="101">
        <v>0</v>
      </c>
      <c r="P126" s="101">
        <f t="shared" si="1"/>
        <v>0</v>
      </c>
      <c r="Q126" s="101">
        <v>0</v>
      </c>
      <c r="R126" s="101">
        <f t="shared" si="2"/>
        <v>0</v>
      </c>
      <c r="S126" s="101">
        <v>0</v>
      </c>
      <c r="T126" s="102">
        <f t="shared" si="3"/>
        <v>0</v>
      </c>
      <c r="AR126" s="103" t="s">
        <v>81</v>
      </c>
      <c r="AT126" s="103" t="s">
        <v>147</v>
      </c>
      <c r="AU126" s="103" t="s">
        <v>75</v>
      </c>
      <c r="AY126" s="11" t="s">
        <v>144</v>
      </c>
      <c r="BE126" s="104">
        <f t="shared" si="4"/>
        <v>0</v>
      </c>
      <c r="BF126" s="104">
        <f t="shared" si="5"/>
        <v>0</v>
      </c>
      <c r="BG126" s="104">
        <f t="shared" si="6"/>
        <v>0</v>
      </c>
      <c r="BH126" s="104">
        <f t="shared" si="7"/>
        <v>0</v>
      </c>
      <c r="BI126" s="104">
        <f t="shared" si="8"/>
        <v>0</v>
      </c>
      <c r="BJ126" s="11" t="s">
        <v>71</v>
      </c>
      <c r="BK126" s="104">
        <f t="shared" si="9"/>
        <v>0</v>
      </c>
      <c r="BL126" s="11" t="s">
        <v>81</v>
      </c>
      <c r="BM126" s="103" t="s">
        <v>99</v>
      </c>
    </row>
    <row r="127" spans="2:65" s="1" customFormat="1" ht="16.5" customHeight="1">
      <c r="B127" s="91"/>
      <c r="C127" s="92" t="s">
        <v>67</v>
      </c>
      <c r="D127" s="92" t="s">
        <v>147</v>
      </c>
      <c r="E127" s="93" t="s">
        <v>87</v>
      </c>
      <c r="F127" s="94" t="s">
        <v>179</v>
      </c>
      <c r="G127" s="95" t="s">
        <v>168</v>
      </c>
      <c r="H127" s="96">
        <v>1</v>
      </c>
      <c r="I127" s="97"/>
      <c r="J127" s="97">
        <f t="shared" si="0"/>
        <v>0</v>
      </c>
      <c r="K127" s="98"/>
      <c r="L127" s="23"/>
      <c r="M127" s="99" t="s">
        <v>1</v>
      </c>
      <c r="N127" s="100" t="s">
        <v>32</v>
      </c>
      <c r="O127" s="101">
        <v>0</v>
      </c>
      <c r="P127" s="101">
        <f t="shared" si="1"/>
        <v>0</v>
      </c>
      <c r="Q127" s="101">
        <v>0</v>
      </c>
      <c r="R127" s="101">
        <f t="shared" si="2"/>
        <v>0</v>
      </c>
      <c r="S127" s="101">
        <v>0</v>
      </c>
      <c r="T127" s="102">
        <f t="shared" si="3"/>
        <v>0</v>
      </c>
      <c r="AR127" s="103" t="s">
        <v>81</v>
      </c>
      <c r="AT127" s="103" t="s">
        <v>147</v>
      </c>
      <c r="AU127" s="103" t="s">
        <v>75</v>
      </c>
      <c r="AY127" s="11" t="s">
        <v>144</v>
      </c>
      <c r="BE127" s="104">
        <f t="shared" si="4"/>
        <v>0</v>
      </c>
      <c r="BF127" s="104">
        <f t="shared" si="5"/>
        <v>0</v>
      </c>
      <c r="BG127" s="104">
        <f t="shared" si="6"/>
        <v>0</v>
      </c>
      <c r="BH127" s="104">
        <f t="shared" si="7"/>
        <v>0</v>
      </c>
      <c r="BI127" s="104">
        <f t="shared" si="8"/>
        <v>0</v>
      </c>
      <c r="BJ127" s="11" t="s">
        <v>71</v>
      </c>
      <c r="BK127" s="104">
        <f t="shared" si="9"/>
        <v>0</v>
      </c>
      <c r="BL127" s="11" t="s">
        <v>81</v>
      </c>
      <c r="BM127" s="103" t="s">
        <v>8</v>
      </c>
    </row>
    <row r="128" spans="2:65" s="9" customFormat="1" ht="22.9" customHeight="1">
      <c r="B128" s="80"/>
      <c r="D128" s="81" t="s">
        <v>66</v>
      </c>
      <c r="E128" s="89" t="s">
        <v>181</v>
      </c>
      <c r="F128" s="89" t="s">
        <v>182</v>
      </c>
      <c r="J128" s="90">
        <f>BK128</f>
        <v>0</v>
      </c>
      <c r="L128" s="80"/>
      <c r="M128" s="84"/>
      <c r="P128" s="85">
        <f>SUM(P129:P130)</f>
        <v>0</v>
      </c>
      <c r="R128" s="85">
        <f>SUM(R129:R130)</f>
        <v>0</v>
      </c>
      <c r="T128" s="86">
        <f>SUM(T129:T130)</f>
        <v>0</v>
      </c>
      <c r="AR128" s="81" t="s">
        <v>71</v>
      </c>
      <c r="AT128" s="87" t="s">
        <v>66</v>
      </c>
      <c r="AU128" s="87" t="s">
        <v>71</v>
      </c>
      <c r="AY128" s="81" t="s">
        <v>144</v>
      </c>
      <c r="BK128" s="88">
        <f>SUM(BK129:BK130)</f>
        <v>0</v>
      </c>
    </row>
    <row r="129" spans="2:65" s="1" customFormat="1" ht="16.5" customHeight="1">
      <c r="B129" s="91"/>
      <c r="C129" s="92" t="s">
        <v>67</v>
      </c>
      <c r="D129" s="92" t="s">
        <v>147</v>
      </c>
      <c r="E129" s="93" t="s">
        <v>90</v>
      </c>
      <c r="F129" s="94" t="s">
        <v>195</v>
      </c>
      <c r="G129" s="95" t="s">
        <v>196</v>
      </c>
      <c r="H129" s="96">
        <v>21</v>
      </c>
      <c r="I129" s="97"/>
      <c r="J129" s="97">
        <f>ROUND(I129*H129,2)</f>
        <v>0</v>
      </c>
      <c r="K129" s="98"/>
      <c r="L129" s="23"/>
      <c r="M129" s="99" t="s">
        <v>1</v>
      </c>
      <c r="N129" s="100" t="s">
        <v>32</v>
      </c>
      <c r="O129" s="101">
        <v>0</v>
      </c>
      <c r="P129" s="101">
        <f>O129*H129</f>
        <v>0</v>
      </c>
      <c r="Q129" s="101">
        <v>0</v>
      </c>
      <c r="R129" s="101">
        <f>Q129*H129</f>
        <v>0</v>
      </c>
      <c r="S129" s="101">
        <v>0</v>
      </c>
      <c r="T129" s="102">
        <f>S129*H129</f>
        <v>0</v>
      </c>
      <c r="AR129" s="103" t="s">
        <v>81</v>
      </c>
      <c r="AT129" s="103" t="s">
        <v>147</v>
      </c>
      <c r="AU129" s="103" t="s">
        <v>75</v>
      </c>
      <c r="AY129" s="11" t="s">
        <v>144</v>
      </c>
      <c r="BE129" s="104">
        <f>IF(N129="základní",J129,0)</f>
        <v>0</v>
      </c>
      <c r="BF129" s="104">
        <f>IF(N129="snížená",J129,0)</f>
        <v>0</v>
      </c>
      <c r="BG129" s="104">
        <f>IF(N129="zákl. přenesená",J129,0)</f>
        <v>0</v>
      </c>
      <c r="BH129" s="104">
        <f>IF(N129="sníž. přenesená",J129,0)</f>
        <v>0</v>
      </c>
      <c r="BI129" s="104">
        <f>IF(N129="nulová",J129,0)</f>
        <v>0</v>
      </c>
      <c r="BJ129" s="11" t="s">
        <v>71</v>
      </c>
      <c r="BK129" s="104">
        <f>ROUND(I129*H129,2)</f>
        <v>0</v>
      </c>
      <c r="BL129" s="11" t="s">
        <v>81</v>
      </c>
      <c r="BM129" s="103" t="s">
        <v>109</v>
      </c>
    </row>
    <row r="130" spans="2:65" s="1" customFormat="1" ht="16.5" customHeight="1">
      <c r="B130" s="91"/>
      <c r="C130" s="92" t="s">
        <v>67</v>
      </c>
      <c r="D130" s="92" t="s">
        <v>147</v>
      </c>
      <c r="E130" s="93" t="s">
        <v>93</v>
      </c>
      <c r="F130" s="94" t="s">
        <v>204</v>
      </c>
      <c r="G130" s="95" t="s">
        <v>187</v>
      </c>
      <c r="H130" s="96">
        <v>130</v>
      </c>
      <c r="I130" s="97"/>
      <c r="J130" s="97">
        <f>ROUND(I130*H130,2)</f>
        <v>0</v>
      </c>
      <c r="K130" s="98"/>
      <c r="L130" s="23"/>
      <c r="M130" s="105" t="s">
        <v>1</v>
      </c>
      <c r="N130" s="106" t="s">
        <v>32</v>
      </c>
      <c r="O130" s="107">
        <v>0</v>
      </c>
      <c r="P130" s="107">
        <f>O130*H130</f>
        <v>0</v>
      </c>
      <c r="Q130" s="107">
        <v>0</v>
      </c>
      <c r="R130" s="107">
        <f>Q130*H130</f>
        <v>0</v>
      </c>
      <c r="S130" s="107">
        <v>0</v>
      </c>
      <c r="T130" s="108">
        <f>S130*H130</f>
        <v>0</v>
      </c>
      <c r="AR130" s="103" t="s">
        <v>81</v>
      </c>
      <c r="AT130" s="103" t="s">
        <v>147</v>
      </c>
      <c r="AU130" s="103" t="s">
        <v>75</v>
      </c>
      <c r="AY130" s="11" t="s">
        <v>144</v>
      </c>
      <c r="BE130" s="104">
        <f>IF(N130="základní",J130,0)</f>
        <v>0</v>
      </c>
      <c r="BF130" s="104">
        <f>IF(N130="snížená",J130,0)</f>
        <v>0</v>
      </c>
      <c r="BG130" s="104">
        <f>IF(N130="zákl. přenesená",J130,0)</f>
        <v>0</v>
      </c>
      <c r="BH130" s="104">
        <f>IF(N130="sníž. přenesená",J130,0)</f>
        <v>0</v>
      </c>
      <c r="BI130" s="104">
        <f>IF(N130="nulová",J130,0)</f>
        <v>0</v>
      </c>
      <c r="BJ130" s="11" t="s">
        <v>71</v>
      </c>
      <c r="BK130" s="104">
        <f>ROUND(I130*H130,2)</f>
        <v>0</v>
      </c>
      <c r="BL130" s="11" t="s">
        <v>81</v>
      </c>
      <c r="BM130" s="103" t="s">
        <v>115</v>
      </c>
    </row>
    <row r="131" spans="2:65" s="1" customFormat="1" ht="6.95" customHeight="1">
      <c r="B131" s="31"/>
      <c r="C131" s="32"/>
      <c r="D131" s="32"/>
      <c r="E131" s="32"/>
      <c r="F131" s="32"/>
      <c r="G131" s="32"/>
      <c r="H131" s="32"/>
      <c r="I131" s="32"/>
      <c r="J131" s="32"/>
      <c r="K131" s="32"/>
      <c r="L131" s="23"/>
    </row>
  </sheetData>
  <autoFilter ref="C118:K130" xr:uid="{00000000-0009-0000-0000-00000E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30"/>
  <sheetViews>
    <sheetView showGridLines="0" workbookViewId="0">
      <selection activeCell="E27" sqref="E27:H2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1" t="s">
        <v>80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75</v>
      </c>
    </row>
    <row r="4" spans="2:46" ht="24.95" customHeight="1">
      <c r="B4" s="14"/>
      <c r="D4" s="15" t="s">
        <v>118</v>
      </c>
      <c r="L4" s="14"/>
      <c r="M4" s="52" t="s">
        <v>10</v>
      </c>
      <c r="AT4" s="11" t="s">
        <v>3</v>
      </c>
    </row>
    <row r="5" spans="2:46" ht="6.95" customHeight="1">
      <c r="B5" s="14"/>
      <c r="L5" s="14"/>
    </row>
    <row r="6" spans="2:46" ht="12" customHeight="1">
      <c r="B6" s="14"/>
      <c r="D6" s="20" t="s">
        <v>389</v>
      </c>
      <c r="L6" s="14"/>
    </row>
    <row r="7" spans="2:46" ht="26.25" customHeight="1">
      <c r="B7" s="14"/>
      <c r="E7" s="216" t="str">
        <f>'Rekapitulace stavby'!K6</f>
        <v>Údržba smíšených výsadeb v Nemocnici České Budějovice, a.s. na rok 2026</v>
      </c>
      <c r="F7" s="217"/>
      <c r="G7" s="217"/>
      <c r="H7" s="217"/>
      <c r="L7" s="14"/>
    </row>
    <row r="8" spans="2:46" s="1" customFormat="1" ht="12" customHeight="1">
      <c r="B8" s="23"/>
      <c r="D8" s="20" t="s">
        <v>119</v>
      </c>
      <c r="L8" s="23"/>
    </row>
    <row r="9" spans="2:46" s="1" customFormat="1" ht="16.5" customHeight="1">
      <c r="B9" s="23"/>
      <c r="E9" s="209" t="s">
        <v>380</v>
      </c>
      <c r="F9" s="215"/>
      <c r="G9" s="215"/>
      <c r="H9" s="215"/>
      <c r="L9" s="23"/>
    </row>
    <row r="10" spans="2:46" s="1" customFormat="1">
      <c r="B10" s="23"/>
      <c r="L10" s="23"/>
    </row>
    <row r="11" spans="2:46" s="1" customFormat="1" ht="12" customHeight="1">
      <c r="B11" s="23"/>
      <c r="D11" s="20" t="s">
        <v>14</v>
      </c>
      <c r="F11" s="18" t="s">
        <v>1</v>
      </c>
      <c r="I11" s="20" t="s">
        <v>15</v>
      </c>
      <c r="J11" s="18" t="s">
        <v>1</v>
      </c>
      <c r="L11" s="23"/>
    </row>
    <row r="12" spans="2:46" s="1" customFormat="1" ht="12" customHeight="1">
      <c r="B12" s="23"/>
      <c r="D12" s="20" t="s">
        <v>16</v>
      </c>
      <c r="F12" s="18" t="s">
        <v>17</v>
      </c>
      <c r="I12" s="20" t="s">
        <v>18</v>
      </c>
      <c r="J12" s="39" t="str">
        <f>'Rekapitulace stavby'!AN8</f>
        <v>vyplní účastník</v>
      </c>
      <c r="L12" s="23"/>
    </row>
    <row r="13" spans="2:46" s="1" customFormat="1" ht="10.9" customHeight="1">
      <c r="B13" s="23"/>
      <c r="L13" s="23"/>
    </row>
    <row r="14" spans="2:46" s="1" customFormat="1" ht="12" customHeight="1">
      <c r="B14" s="23"/>
      <c r="D14" s="20" t="s">
        <v>19</v>
      </c>
      <c r="I14" s="20" t="s">
        <v>20</v>
      </c>
      <c r="J14" s="18" t="str">
        <f>IF('Rekapitulace stavby'!AN10="","",'Rekapitulace stavby'!AN10)</f>
        <v>26068877</v>
      </c>
      <c r="L14" s="23"/>
    </row>
    <row r="15" spans="2:46" s="1" customFormat="1" ht="18" customHeight="1">
      <c r="B15" s="23"/>
      <c r="E15" s="18" t="str">
        <f>IF('Rekapitulace stavby'!E11="","",'Rekapitulace stavby'!E11)</f>
        <v>Nemocnice České Budějovice, a.s.</v>
      </c>
      <c r="I15" s="20" t="s">
        <v>22</v>
      </c>
      <c r="J15" s="18" t="str">
        <f>IF('Rekapitulace stavby'!AN11="","",'Rekapitulace stavby'!AN11)</f>
        <v>CZ26068877</v>
      </c>
      <c r="L15" s="23"/>
    </row>
    <row r="16" spans="2:46" s="1" customFormat="1" ht="6.95" customHeight="1">
      <c r="B16" s="23"/>
      <c r="L16" s="23"/>
    </row>
    <row r="17" spans="2:12" s="1" customFormat="1" ht="12" customHeight="1">
      <c r="B17" s="23"/>
      <c r="D17" s="20" t="s">
        <v>24</v>
      </c>
      <c r="I17" s="20" t="s">
        <v>20</v>
      </c>
      <c r="J17" s="18" t="str">
        <f>'Rekapitulace stavby'!AN13</f>
        <v/>
      </c>
      <c r="L17" s="23"/>
    </row>
    <row r="18" spans="2:12" s="1" customFormat="1" ht="18" customHeight="1">
      <c r="B18" s="23"/>
      <c r="E18" s="200" t="str">
        <f>'Rekapitulace stavby'!E14</f>
        <v xml:space="preserve"> </v>
      </c>
      <c r="F18" s="200"/>
      <c r="G18" s="200"/>
      <c r="H18" s="200"/>
      <c r="I18" s="20" t="s">
        <v>22</v>
      </c>
      <c r="J18" s="18" t="str">
        <f>'Rekapitulace stavby'!AN14</f>
        <v/>
      </c>
      <c r="L18" s="23"/>
    </row>
    <row r="19" spans="2:12" s="1" customFormat="1" ht="6.95" customHeight="1">
      <c r="B19" s="23"/>
      <c r="L19" s="23"/>
    </row>
    <row r="20" spans="2:12" s="1" customFormat="1" ht="2.25" customHeight="1">
      <c r="B20" s="23"/>
      <c r="D20" s="20"/>
      <c r="I20" s="20"/>
      <c r="J20" s="18" t="str">
        <f>IF('Rekapitulace stavby'!AN16="","",'Rekapitulace stavby'!AN16)</f>
        <v/>
      </c>
      <c r="L20" s="23"/>
    </row>
    <row r="21" spans="2:12" s="1" customFormat="1" ht="18" hidden="1" customHeight="1">
      <c r="B21" s="23"/>
      <c r="E21" s="18" t="str">
        <f>IF('Rekapitulace stavby'!E17="","",'Rekapitulace stavby'!E17)</f>
        <v xml:space="preserve"> </v>
      </c>
      <c r="I21" s="20"/>
      <c r="J21" s="18" t="str">
        <f>IF('Rekapitulace stavby'!AN17="","",'Rekapitulace stavby'!AN17)</f>
        <v/>
      </c>
      <c r="L21" s="23"/>
    </row>
    <row r="22" spans="2:12" s="1" customFormat="1" ht="6.75" hidden="1" customHeight="1">
      <c r="B22" s="23"/>
      <c r="L22" s="23"/>
    </row>
    <row r="23" spans="2:12" s="1" customFormat="1" ht="12" hidden="1" customHeight="1">
      <c r="B23" s="23"/>
      <c r="D23" s="20"/>
      <c r="I23" s="20"/>
      <c r="J23" s="18" t="str">
        <f>IF('Rekapitulace stavby'!AN19="","",'Rekapitulace stavby'!AN19)</f>
        <v/>
      </c>
      <c r="L23" s="23"/>
    </row>
    <row r="24" spans="2:12" s="1" customFormat="1" ht="18" hidden="1" customHeight="1">
      <c r="B24" s="23"/>
      <c r="E24" s="18" t="str">
        <f>IF('Rekapitulace stavby'!E20="","",'Rekapitulace stavby'!E20)</f>
        <v xml:space="preserve"> </v>
      </c>
      <c r="I24" s="20"/>
      <c r="J24" s="18" t="str">
        <f>IF('Rekapitulace stavby'!AN20="","",'Rekapitulace stavby'!AN20)</f>
        <v/>
      </c>
      <c r="L24" s="23"/>
    </row>
    <row r="25" spans="2:12" s="1" customFormat="1" ht="6.95" customHeight="1">
      <c r="B25" s="23"/>
      <c r="L25" s="23"/>
    </row>
    <row r="26" spans="2:12" s="1" customFormat="1" ht="12" customHeight="1">
      <c r="B26" s="23"/>
      <c r="D26" s="20" t="s">
        <v>26</v>
      </c>
      <c r="L26" s="23"/>
    </row>
    <row r="27" spans="2:12" s="5" customFormat="1" ht="35.25" customHeight="1">
      <c r="B27" s="53"/>
      <c r="E27" s="202" t="s">
        <v>214</v>
      </c>
      <c r="F27" s="202"/>
      <c r="G27" s="202"/>
      <c r="H27" s="202"/>
      <c r="L27" s="53"/>
    </row>
    <row r="28" spans="2:12" s="1" customFormat="1" ht="6.95" customHeight="1">
      <c r="B28" s="23"/>
      <c r="L28" s="23"/>
    </row>
    <row r="29" spans="2:12" s="1" customFormat="1" ht="6.95" customHeight="1">
      <c r="B29" s="23"/>
      <c r="D29" s="40"/>
      <c r="E29" s="40"/>
      <c r="F29" s="40"/>
      <c r="G29" s="40"/>
      <c r="H29" s="40"/>
      <c r="I29" s="40"/>
      <c r="J29" s="40"/>
      <c r="K29" s="40"/>
      <c r="L29" s="23"/>
    </row>
    <row r="30" spans="2:12" s="1" customFormat="1" ht="25.35" customHeight="1">
      <c r="B30" s="23"/>
      <c r="D30" s="174" t="s">
        <v>27</v>
      </c>
      <c r="E30" s="173"/>
      <c r="F30" s="173"/>
      <c r="G30" s="173"/>
      <c r="H30" s="173"/>
      <c r="I30" s="173"/>
      <c r="J30" s="161">
        <f>ROUND(J119, 2)</f>
        <v>0</v>
      </c>
      <c r="L30" s="23"/>
    </row>
    <row r="31" spans="2:12" s="1" customFormat="1" ht="6.95" customHeight="1">
      <c r="B31" s="23"/>
      <c r="D31" s="40"/>
      <c r="E31" s="40"/>
      <c r="F31" s="40"/>
      <c r="G31" s="40"/>
      <c r="H31" s="40"/>
      <c r="I31" s="40"/>
      <c r="J31" s="40"/>
      <c r="K31" s="40"/>
      <c r="L31" s="23"/>
    </row>
    <row r="32" spans="2:12" s="1" customFormat="1" ht="14.45" customHeight="1">
      <c r="B32" s="23"/>
      <c r="F32" s="25" t="s">
        <v>29</v>
      </c>
      <c r="I32" s="25" t="s">
        <v>28</v>
      </c>
      <c r="J32" s="25" t="s">
        <v>30</v>
      </c>
      <c r="L32" s="23"/>
    </row>
    <row r="33" spans="2:12" s="1" customFormat="1" ht="14.45" customHeight="1">
      <c r="B33" s="23"/>
      <c r="D33" s="42" t="s">
        <v>31</v>
      </c>
      <c r="E33" s="20" t="s">
        <v>32</v>
      </c>
      <c r="F33" s="54">
        <f>ROUND((SUM(BE119:BE129)),  2)</f>
        <v>0</v>
      </c>
      <c r="I33" s="55">
        <v>0.21</v>
      </c>
      <c r="J33" s="54">
        <f>ROUND(((SUM(BE119:BE129))*I33),  2)</f>
        <v>0</v>
      </c>
      <c r="L33" s="23"/>
    </row>
    <row r="34" spans="2:12" s="1" customFormat="1" ht="14.45" customHeight="1">
      <c r="B34" s="23"/>
      <c r="E34" s="20" t="s">
        <v>33</v>
      </c>
      <c r="F34" s="54">
        <f>ROUND((SUM(BF119:BF129)),  2)</f>
        <v>0</v>
      </c>
      <c r="I34" s="55">
        <v>0.12</v>
      </c>
      <c r="J34" s="54">
        <f>ROUND(((SUM(BF119:BF129))*I34),  2)</f>
        <v>0</v>
      </c>
      <c r="L34" s="23"/>
    </row>
    <row r="35" spans="2:12" s="1" customFormat="1" ht="14.45" hidden="1" customHeight="1">
      <c r="B35" s="23"/>
      <c r="E35" s="20" t="s">
        <v>34</v>
      </c>
      <c r="F35" s="54">
        <f>ROUND((SUM(BG119:BG129)),  2)</f>
        <v>0</v>
      </c>
      <c r="I35" s="55">
        <v>0.21</v>
      </c>
      <c r="J35" s="54">
        <f>0</f>
        <v>0</v>
      </c>
      <c r="L35" s="23"/>
    </row>
    <row r="36" spans="2:12" s="1" customFormat="1" ht="14.45" hidden="1" customHeight="1">
      <c r="B36" s="23"/>
      <c r="E36" s="20" t="s">
        <v>35</v>
      </c>
      <c r="F36" s="54">
        <f>ROUND((SUM(BH119:BH129)),  2)</f>
        <v>0</v>
      </c>
      <c r="I36" s="55">
        <v>0.12</v>
      </c>
      <c r="J36" s="54">
        <f>0</f>
        <v>0</v>
      </c>
      <c r="L36" s="23"/>
    </row>
    <row r="37" spans="2:12" s="1" customFormat="1" ht="14.45" hidden="1" customHeight="1">
      <c r="B37" s="23"/>
      <c r="E37" s="20" t="s">
        <v>36</v>
      </c>
      <c r="F37" s="54">
        <f>ROUND((SUM(BI119:BI129)),  2)</f>
        <v>0</v>
      </c>
      <c r="I37" s="55">
        <v>0</v>
      </c>
      <c r="J37" s="54">
        <f>0</f>
        <v>0</v>
      </c>
      <c r="L37" s="23"/>
    </row>
    <row r="38" spans="2:12" s="1" customFormat="1" ht="6.95" customHeight="1">
      <c r="B38" s="23"/>
      <c r="L38" s="23"/>
    </row>
    <row r="39" spans="2:12" s="1" customFormat="1" ht="25.35" customHeight="1">
      <c r="B39" s="23"/>
      <c r="C39" s="170"/>
      <c r="D39" s="145" t="s">
        <v>37</v>
      </c>
      <c r="E39" s="146"/>
      <c r="F39" s="146"/>
      <c r="G39" s="171" t="s">
        <v>38</v>
      </c>
      <c r="H39" s="147" t="s">
        <v>39</v>
      </c>
      <c r="I39" s="146"/>
      <c r="J39" s="172">
        <f>SUM(J30:J37)</f>
        <v>0</v>
      </c>
      <c r="K39" s="57"/>
      <c r="L39" s="23"/>
    </row>
    <row r="40" spans="2:12" s="1" customFormat="1" ht="14.45" customHeight="1">
      <c r="B40" s="23"/>
      <c r="L40" s="23"/>
    </row>
    <row r="41" spans="2:12" ht="14.45" customHeight="1">
      <c r="B41" s="14"/>
      <c r="L41" s="14"/>
    </row>
    <row r="42" spans="2:12" ht="14.45" customHeight="1">
      <c r="B42" s="14"/>
      <c r="L42" s="14"/>
    </row>
    <row r="43" spans="2:12" ht="14.45" customHeight="1">
      <c r="B43" s="14"/>
      <c r="L43" s="14"/>
    </row>
    <row r="44" spans="2:12" ht="14.45" customHeight="1">
      <c r="B44" s="14"/>
      <c r="L44" s="14"/>
    </row>
    <row r="45" spans="2:12" ht="14.45" customHeight="1">
      <c r="B45" s="14"/>
      <c r="L45" s="14"/>
    </row>
    <row r="46" spans="2:12" ht="14.45" customHeight="1">
      <c r="B46" s="14"/>
      <c r="L46" s="14"/>
    </row>
    <row r="47" spans="2:12" ht="14.45" customHeight="1">
      <c r="B47" s="14"/>
      <c r="L47" s="14"/>
    </row>
    <row r="48" spans="2:12" ht="14.45" customHeight="1">
      <c r="B48" s="14"/>
      <c r="L48" s="14"/>
    </row>
    <row r="49" spans="2:12" ht="14.45" customHeight="1">
      <c r="B49" s="14"/>
      <c r="L49" s="14"/>
    </row>
    <row r="50" spans="2:12" s="1" customFormat="1" ht="14.45" customHeight="1">
      <c r="B50" s="23"/>
      <c r="D50" s="28" t="s">
        <v>40</v>
      </c>
      <c r="E50" s="29"/>
      <c r="F50" s="29"/>
      <c r="G50" s="28" t="s">
        <v>41</v>
      </c>
      <c r="H50" s="29"/>
      <c r="I50" s="29"/>
      <c r="J50" s="29"/>
      <c r="K50" s="29"/>
      <c r="L50" s="23"/>
    </row>
    <row r="51" spans="2:12">
      <c r="B51" s="14"/>
      <c r="L51" s="14"/>
    </row>
    <row r="52" spans="2:12">
      <c r="B52" s="14"/>
      <c r="L52" s="14"/>
    </row>
    <row r="53" spans="2:12">
      <c r="B53" s="14"/>
      <c r="L53" s="14"/>
    </row>
    <row r="54" spans="2:12">
      <c r="B54" s="14"/>
      <c r="L54" s="14"/>
    </row>
    <row r="55" spans="2:12">
      <c r="B55" s="14"/>
      <c r="L55" s="14"/>
    </row>
    <row r="56" spans="2:12">
      <c r="B56" s="14"/>
      <c r="L56" s="14"/>
    </row>
    <row r="57" spans="2:12">
      <c r="B57" s="14"/>
      <c r="L57" s="14"/>
    </row>
    <row r="58" spans="2:12">
      <c r="B58" s="14"/>
      <c r="L58" s="14"/>
    </row>
    <row r="59" spans="2:12">
      <c r="B59" s="14"/>
      <c r="L59" s="14"/>
    </row>
    <row r="60" spans="2:12">
      <c r="B60" s="14"/>
      <c r="L60" s="14"/>
    </row>
    <row r="61" spans="2:12" s="1" customFormat="1" ht="12.75">
      <c r="B61" s="23"/>
      <c r="D61" s="30" t="s">
        <v>42</v>
      </c>
      <c r="E61" s="24"/>
      <c r="F61" s="58" t="s">
        <v>43</v>
      </c>
      <c r="G61" s="30" t="s">
        <v>42</v>
      </c>
      <c r="H61" s="24"/>
      <c r="I61" s="24"/>
      <c r="J61" s="59" t="s">
        <v>43</v>
      </c>
      <c r="K61" s="24"/>
      <c r="L61" s="23"/>
    </row>
    <row r="62" spans="2:12">
      <c r="B62" s="14"/>
      <c r="L62" s="14"/>
    </row>
    <row r="63" spans="2:12">
      <c r="B63" s="14"/>
      <c r="L63" s="14"/>
    </row>
    <row r="64" spans="2:12">
      <c r="B64" s="14"/>
      <c r="L64" s="14"/>
    </row>
    <row r="65" spans="2:12" s="1" customFormat="1" ht="12.75">
      <c r="B65" s="23"/>
      <c r="D65" s="28" t="s">
        <v>44</v>
      </c>
      <c r="E65" s="29"/>
      <c r="F65" s="29"/>
      <c r="G65" s="28" t="s">
        <v>45</v>
      </c>
      <c r="H65" s="29"/>
      <c r="I65" s="29"/>
      <c r="J65" s="29"/>
      <c r="K65" s="29"/>
      <c r="L65" s="23"/>
    </row>
    <row r="66" spans="2:12">
      <c r="B66" s="14"/>
      <c r="L66" s="14"/>
    </row>
    <row r="67" spans="2:12">
      <c r="B67" s="14"/>
      <c r="L67" s="14"/>
    </row>
    <row r="68" spans="2:12">
      <c r="B68" s="14"/>
      <c r="L68" s="14"/>
    </row>
    <row r="69" spans="2:12">
      <c r="B69" s="14"/>
      <c r="L69" s="14"/>
    </row>
    <row r="70" spans="2:12">
      <c r="B70" s="14"/>
      <c r="L70" s="14"/>
    </row>
    <row r="71" spans="2:12">
      <c r="B71" s="14"/>
      <c r="L71" s="14"/>
    </row>
    <row r="72" spans="2:12">
      <c r="B72" s="14"/>
      <c r="L72" s="14"/>
    </row>
    <row r="73" spans="2:12">
      <c r="B73" s="14"/>
      <c r="L73" s="14"/>
    </row>
    <row r="74" spans="2:12">
      <c r="B74" s="14"/>
      <c r="L74" s="14"/>
    </row>
    <row r="75" spans="2:12">
      <c r="B75" s="14"/>
      <c r="L75" s="14"/>
    </row>
    <row r="76" spans="2:12" s="1" customFormat="1" ht="12.75">
      <c r="B76" s="23"/>
      <c r="D76" s="30" t="s">
        <v>42</v>
      </c>
      <c r="E76" s="24"/>
      <c r="F76" s="58" t="s">
        <v>43</v>
      </c>
      <c r="G76" s="30" t="s">
        <v>42</v>
      </c>
      <c r="H76" s="24"/>
      <c r="I76" s="24"/>
      <c r="J76" s="59" t="s">
        <v>43</v>
      </c>
      <c r="K76" s="24"/>
      <c r="L76" s="23"/>
    </row>
    <row r="77" spans="2:12" s="1" customFormat="1" ht="14.4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23"/>
    </row>
    <row r="81" spans="2:47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23"/>
    </row>
    <row r="82" spans="2:47" s="1" customFormat="1" ht="24.95" customHeight="1">
      <c r="B82" s="23"/>
      <c r="C82" s="15" t="s">
        <v>121</v>
      </c>
      <c r="L82" s="23"/>
    </row>
    <row r="83" spans="2:47" s="1" customFormat="1" ht="6.95" customHeight="1">
      <c r="B83" s="23"/>
      <c r="L83" s="23"/>
    </row>
    <row r="84" spans="2:47" s="1" customFormat="1" ht="12" customHeight="1">
      <c r="B84" s="23"/>
      <c r="C84" s="110" t="s">
        <v>389</v>
      </c>
      <c r="L84" s="23"/>
    </row>
    <row r="85" spans="2:47" s="1" customFormat="1" ht="26.25" customHeight="1">
      <c r="B85" s="23"/>
      <c r="E85" s="216" t="str">
        <f>E7</f>
        <v>Údržba smíšených výsadeb v Nemocnici České Budějovice, a.s. na rok 2026</v>
      </c>
      <c r="F85" s="217"/>
      <c r="G85" s="217"/>
      <c r="H85" s="217"/>
      <c r="L85" s="23"/>
    </row>
    <row r="86" spans="2:47" s="1" customFormat="1" ht="12" customHeight="1">
      <c r="B86" s="23"/>
      <c r="C86" s="20" t="s">
        <v>119</v>
      </c>
      <c r="L86" s="23"/>
    </row>
    <row r="87" spans="2:47" s="1" customFormat="1" ht="16.5" customHeight="1">
      <c r="B87" s="23"/>
      <c r="E87" s="209" t="str">
        <f>E9</f>
        <v xml:space="preserve">36 - Pavilon Dětské oddělení - svah </v>
      </c>
      <c r="F87" s="215"/>
      <c r="G87" s="215"/>
      <c r="H87" s="215"/>
      <c r="L87" s="23"/>
    </row>
    <row r="88" spans="2:47" s="1" customFormat="1" ht="6.95" customHeight="1">
      <c r="B88" s="23"/>
      <c r="L88" s="23"/>
    </row>
    <row r="89" spans="2:47" s="1" customFormat="1" ht="12" customHeight="1">
      <c r="B89" s="23"/>
      <c r="C89" s="20" t="s">
        <v>16</v>
      </c>
      <c r="F89" s="18" t="str">
        <f>F12</f>
        <v xml:space="preserve"> </v>
      </c>
      <c r="I89" s="20" t="s">
        <v>18</v>
      </c>
      <c r="J89" s="39" t="str">
        <f>IF(J12="","",J12)</f>
        <v>vyplní účastník</v>
      </c>
      <c r="L89" s="23"/>
    </row>
    <row r="90" spans="2:47" s="1" customFormat="1" ht="6.95" customHeight="1">
      <c r="B90" s="23"/>
      <c r="L90" s="23"/>
    </row>
    <row r="91" spans="2:47" s="1" customFormat="1" ht="15.2" customHeight="1">
      <c r="B91" s="23"/>
      <c r="C91" s="20" t="s">
        <v>19</v>
      </c>
      <c r="F91" s="18" t="str">
        <f>E15</f>
        <v>Nemocnice České Budějovice, a.s.</v>
      </c>
      <c r="I91" s="20"/>
      <c r="J91" s="21" t="str">
        <f>E21</f>
        <v xml:space="preserve"> </v>
      </c>
      <c r="L91" s="23"/>
    </row>
    <row r="92" spans="2:47" s="1" customFormat="1" ht="15.2" customHeight="1">
      <c r="B92" s="23"/>
      <c r="C92" s="20" t="s">
        <v>24</v>
      </c>
      <c r="F92" s="18" t="str">
        <f>IF(E18="","",E18)</f>
        <v xml:space="preserve"> </v>
      </c>
      <c r="I92" s="20"/>
      <c r="J92" s="21" t="str">
        <f>E24</f>
        <v xml:space="preserve"> </v>
      </c>
      <c r="L92" s="23"/>
    </row>
    <row r="93" spans="2:47" s="1" customFormat="1" ht="10.35" customHeight="1">
      <c r="B93" s="23"/>
      <c r="L93" s="23"/>
    </row>
    <row r="94" spans="2:47" s="1" customFormat="1" ht="29.25" customHeight="1">
      <c r="B94" s="23"/>
      <c r="C94" s="60" t="s">
        <v>122</v>
      </c>
      <c r="D94" s="56"/>
      <c r="E94" s="56"/>
      <c r="F94" s="56"/>
      <c r="G94" s="56"/>
      <c r="H94" s="56"/>
      <c r="I94" s="56"/>
      <c r="J94" s="61" t="s">
        <v>123</v>
      </c>
      <c r="K94" s="56"/>
      <c r="L94" s="23"/>
    </row>
    <row r="95" spans="2:47" s="1" customFormat="1" ht="10.35" customHeight="1">
      <c r="B95" s="23"/>
      <c r="L95" s="23"/>
    </row>
    <row r="96" spans="2:47" s="1" customFormat="1" ht="22.9" customHeight="1">
      <c r="B96" s="23"/>
      <c r="C96" s="62" t="s">
        <v>124</v>
      </c>
      <c r="J96" s="51">
        <f>J119</f>
        <v>0</v>
      </c>
      <c r="L96" s="23"/>
      <c r="AU96" s="11" t="s">
        <v>125</v>
      </c>
    </row>
    <row r="97" spans="2:12" s="6" customFormat="1" ht="24.95" customHeight="1">
      <c r="B97" s="63"/>
      <c r="D97" s="64" t="s">
        <v>215</v>
      </c>
      <c r="E97" s="65"/>
      <c r="F97" s="65"/>
      <c r="G97" s="65"/>
      <c r="H97" s="65"/>
      <c r="I97" s="65"/>
      <c r="J97" s="66">
        <f>J120</f>
        <v>0</v>
      </c>
      <c r="L97" s="63"/>
    </row>
    <row r="98" spans="2:12" s="7" customFormat="1" ht="19.899999999999999" customHeight="1">
      <c r="B98" s="67"/>
      <c r="D98" s="68" t="s">
        <v>127</v>
      </c>
      <c r="E98" s="69"/>
      <c r="F98" s="69"/>
      <c r="G98" s="69"/>
      <c r="H98" s="69"/>
      <c r="I98" s="69"/>
      <c r="J98" s="70">
        <f>J121</f>
        <v>0</v>
      </c>
      <c r="L98" s="67"/>
    </row>
    <row r="99" spans="2:12" s="7" customFormat="1" ht="19.899999999999999" customHeight="1">
      <c r="B99" s="67"/>
      <c r="D99" s="68" t="s">
        <v>128</v>
      </c>
      <c r="E99" s="69"/>
      <c r="F99" s="69"/>
      <c r="G99" s="69"/>
      <c r="H99" s="69"/>
      <c r="I99" s="69"/>
      <c r="J99" s="70">
        <f>J127</f>
        <v>0</v>
      </c>
      <c r="L99" s="67"/>
    </row>
    <row r="100" spans="2:12" s="1" customFormat="1" ht="21.75" customHeight="1">
      <c r="B100" s="23"/>
      <c r="L100" s="23"/>
    </row>
    <row r="101" spans="2:12" s="1" customFormat="1" ht="6.9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23"/>
    </row>
    <row r="105" spans="2:12" s="1" customFormat="1" ht="6.95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23"/>
    </row>
    <row r="106" spans="2:12" s="1" customFormat="1" ht="24.95" customHeight="1">
      <c r="B106" s="23"/>
      <c r="C106" s="15" t="s">
        <v>129</v>
      </c>
      <c r="L106" s="23"/>
    </row>
    <row r="107" spans="2:12" s="1" customFormat="1" ht="6.95" customHeight="1">
      <c r="B107" s="23"/>
      <c r="L107" s="23"/>
    </row>
    <row r="108" spans="2:12" s="1" customFormat="1" ht="12" customHeight="1">
      <c r="B108" s="23"/>
      <c r="C108" s="110" t="s">
        <v>389</v>
      </c>
      <c r="L108" s="23"/>
    </row>
    <row r="109" spans="2:12" s="1" customFormat="1" ht="26.25" customHeight="1">
      <c r="B109" s="23"/>
      <c r="E109" s="216" t="str">
        <f>E7</f>
        <v>Údržba smíšených výsadeb v Nemocnici České Budějovice, a.s. na rok 2026</v>
      </c>
      <c r="F109" s="217"/>
      <c r="G109" s="217"/>
      <c r="H109" s="217"/>
      <c r="L109" s="23"/>
    </row>
    <row r="110" spans="2:12" s="1" customFormat="1" ht="12" customHeight="1">
      <c r="B110" s="23"/>
      <c r="C110" s="20" t="s">
        <v>119</v>
      </c>
      <c r="L110" s="23"/>
    </row>
    <row r="111" spans="2:12" s="1" customFormat="1" ht="16.5" customHeight="1">
      <c r="B111" s="23"/>
      <c r="E111" s="209" t="str">
        <f>E9</f>
        <v xml:space="preserve">36 - Pavilon Dětské oddělení - svah </v>
      </c>
      <c r="F111" s="215"/>
      <c r="G111" s="215"/>
      <c r="H111" s="215"/>
      <c r="L111" s="23"/>
    </row>
    <row r="112" spans="2:12" s="1" customFormat="1" ht="6.95" customHeight="1">
      <c r="B112" s="23"/>
      <c r="L112" s="23"/>
    </row>
    <row r="113" spans="2:65" s="1" customFormat="1" ht="12" customHeight="1">
      <c r="B113" s="23"/>
      <c r="C113" s="20" t="s">
        <v>16</v>
      </c>
      <c r="F113" s="18" t="str">
        <f>F12</f>
        <v xml:space="preserve"> </v>
      </c>
      <c r="I113" s="20" t="s">
        <v>18</v>
      </c>
      <c r="J113" s="39" t="str">
        <f>IF(J12="","",J12)</f>
        <v>vyplní účastník</v>
      </c>
      <c r="L113" s="23"/>
    </row>
    <row r="114" spans="2:65" s="1" customFormat="1" ht="6.95" customHeight="1">
      <c r="B114" s="23"/>
      <c r="L114" s="23"/>
    </row>
    <row r="115" spans="2:65" s="1" customFormat="1" ht="15.2" customHeight="1">
      <c r="B115" s="23"/>
      <c r="C115" s="20" t="s">
        <v>19</v>
      </c>
      <c r="F115" s="18" t="str">
        <f>E15</f>
        <v>Nemocnice České Budějovice, a.s.</v>
      </c>
      <c r="I115" s="20"/>
      <c r="J115" s="21" t="str">
        <f>E21</f>
        <v xml:space="preserve"> </v>
      </c>
      <c r="L115" s="23"/>
    </row>
    <row r="116" spans="2:65" s="1" customFormat="1" ht="15.2" customHeight="1">
      <c r="B116" s="23"/>
      <c r="C116" s="20" t="s">
        <v>24</v>
      </c>
      <c r="F116" s="18" t="str">
        <f>IF(E18="","",E18)</f>
        <v xml:space="preserve"> </v>
      </c>
      <c r="I116" s="20"/>
      <c r="J116" s="21" t="str">
        <f>E24</f>
        <v xml:space="preserve"> </v>
      </c>
      <c r="L116" s="23"/>
    </row>
    <row r="117" spans="2:65" s="1" customFormat="1" ht="10.35" customHeight="1">
      <c r="B117" s="23"/>
      <c r="L117" s="23"/>
    </row>
    <row r="118" spans="2:65" s="8" customFormat="1" ht="29.25" customHeight="1">
      <c r="B118" s="71"/>
      <c r="C118" s="72" t="s">
        <v>130</v>
      </c>
      <c r="D118" s="73" t="s">
        <v>52</v>
      </c>
      <c r="E118" s="73" t="s">
        <v>48</v>
      </c>
      <c r="F118" s="73" t="s">
        <v>49</v>
      </c>
      <c r="G118" s="73" t="s">
        <v>131</v>
      </c>
      <c r="H118" s="73" t="s">
        <v>132</v>
      </c>
      <c r="I118" s="73" t="s">
        <v>133</v>
      </c>
      <c r="J118" s="74" t="s">
        <v>123</v>
      </c>
      <c r="K118" s="75" t="s">
        <v>134</v>
      </c>
      <c r="L118" s="71"/>
      <c r="M118" s="46" t="s">
        <v>1</v>
      </c>
      <c r="N118" s="47" t="s">
        <v>31</v>
      </c>
      <c r="O118" s="47" t="s">
        <v>135</v>
      </c>
      <c r="P118" s="47" t="s">
        <v>136</v>
      </c>
      <c r="Q118" s="47" t="s">
        <v>137</v>
      </c>
      <c r="R118" s="47" t="s">
        <v>138</v>
      </c>
      <c r="S118" s="47" t="s">
        <v>139</v>
      </c>
      <c r="T118" s="48" t="s">
        <v>140</v>
      </c>
    </row>
    <row r="119" spans="2:65" s="1" customFormat="1" ht="22.9" customHeight="1">
      <c r="B119" s="23"/>
      <c r="C119" s="50" t="s">
        <v>141</v>
      </c>
      <c r="J119" s="76">
        <f>BK119</f>
        <v>0</v>
      </c>
      <c r="L119" s="23"/>
      <c r="M119" s="49"/>
      <c r="N119" s="40"/>
      <c r="O119" s="40"/>
      <c r="P119" s="77">
        <f>P120</f>
        <v>0</v>
      </c>
      <c r="Q119" s="40"/>
      <c r="R119" s="77">
        <f>R120</f>
        <v>0</v>
      </c>
      <c r="S119" s="40"/>
      <c r="T119" s="78">
        <f>T120</f>
        <v>0</v>
      </c>
      <c r="AT119" s="11" t="s">
        <v>66</v>
      </c>
      <c r="AU119" s="11" t="s">
        <v>125</v>
      </c>
      <c r="BK119" s="79">
        <f>BK120</f>
        <v>0</v>
      </c>
    </row>
    <row r="120" spans="2:65" s="9" customFormat="1" ht="25.9" customHeight="1">
      <c r="B120" s="80"/>
      <c r="D120" s="81" t="s">
        <v>66</v>
      </c>
      <c r="E120" s="82" t="s">
        <v>142</v>
      </c>
      <c r="F120" s="82" t="s">
        <v>216</v>
      </c>
      <c r="J120" s="83">
        <f>BK120</f>
        <v>0</v>
      </c>
      <c r="L120" s="80"/>
      <c r="M120" s="84"/>
      <c r="P120" s="85">
        <f>P121+P127</f>
        <v>0</v>
      </c>
      <c r="R120" s="85">
        <f>R121+R127</f>
        <v>0</v>
      </c>
      <c r="T120" s="86">
        <f>T121+T127</f>
        <v>0</v>
      </c>
      <c r="AR120" s="81" t="s">
        <v>71</v>
      </c>
      <c r="AT120" s="87" t="s">
        <v>66</v>
      </c>
      <c r="AU120" s="87" t="s">
        <v>67</v>
      </c>
      <c r="AY120" s="81" t="s">
        <v>144</v>
      </c>
      <c r="BK120" s="88">
        <f>BK121+BK127</f>
        <v>0</v>
      </c>
    </row>
    <row r="121" spans="2:65" s="9" customFormat="1" ht="22.9" customHeight="1">
      <c r="B121" s="80"/>
      <c r="D121" s="81" t="s">
        <v>66</v>
      </c>
      <c r="E121" s="89" t="s">
        <v>145</v>
      </c>
      <c r="F121" s="89" t="s">
        <v>146</v>
      </c>
      <c r="J121" s="90">
        <f>BK121</f>
        <v>0</v>
      </c>
      <c r="L121" s="80"/>
      <c r="M121" s="84"/>
      <c r="P121" s="85">
        <f>SUM(P122:P126)</f>
        <v>0</v>
      </c>
      <c r="R121" s="85">
        <f>SUM(R122:R126)</f>
        <v>0</v>
      </c>
      <c r="T121" s="86">
        <f>SUM(T122:T126)</f>
        <v>0</v>
      </c>
      <c r="AR121" s="81" t="s">
        <v>71</v>
      </c>
      <c r="AT121" s="87" t="s">
        <v>66</v>
      </c>
      <c r="AU121" s="87" t="s">
        <v>71</v>
      </c>
      <c r="AY121" s="81" t="s">
        <v>144</v>
      </c>
      <c r="BK121" s="88">
        <f>SUM(BK122:BK126)</f>
        <v>0</v>
      </c>
    </row>
    <row r="122" spans="2:65" s="1" customFormat="1" ht="24.2" customHeight="1">
      <c r="B122" s="91"/>
      <c r="C122" s="92" t="s">
        <v>67</v>
      </c>
      <c r="D122" s="92" t="s">
        <v>147</v>
      </c>
      <c r="E122" s="93" t="s">
        <v>71</v>
      </c>
      <c r="F122" s="94" t="s">
        <v>217</v>
      </c>
      <c r="G122" s="95" t="s">
        <v>149</v>
      </c>
      <c r="H122" s="96">
        <v>104</v>
      </c>
      <c r="I122" s="97"/>
      <c r="J122" s="97">
        <f>ROUND(I122*H122,2)</f>
        <v>0</v>
      </c>
      <c r="K122" s="98"/>
      <c r="L122" s="23"/>
      <c r="M122" s="99" t="s">
        <v>1</v>
      </c>
      <c r="N122" s="100" t="s">
        <v>32</v>
      </c>
      <c r="O122" s="101">
        <v>0</v>
      </c>
      <c r="P122" s="101">
        <f>O122*H122</f>
        <v>0</v>
      </c>
      <c r="Q122" s="101">
        <v>0</v>
      </c>
      <c r="R122" s="101">
        <f>Q122*H122</f>
        <v>0</v>
      </c>
      <c r="S122" s="101">
        <v>0</v>
      </c>
      <c r="T122" s="102">
        <f>S122*H122</f>
        <v>0</v>
      </c>
      <c r="AR122" s="103" t="s">
        <v>81</v>
      </c>
      <c r="AT122" s="103" t="s">
        <v>147</v>
      </c>
      <c r="AU122" s="103" t="s">
        <v>75</v>
      </c>
      <c r="AY122" s="11" t="s">
        <v>144</v>
      </c>
      <c r="BE122" s="104">
        <f>IF(N122="základní",J122,0)</f>
        <v>0</v>
      </c>
      <c r="BF122" s="104">
        <f>IF(N122="snížená",J122,0)</f>
        <v>0</v>
      </c>
      <c r="BG122" s="104">
        <f>IF(N122="zákl. přenesená",J122,0)</f>
        <v>0</v>
      </c>
      <c r="BH122" s="104">
        <f>IF(N122="sníž. přenesená",J122,0)</f>
        <v>0</v>
      </c>
      <c r="BI122" s="104">
        <f>IF(N122="nulová",J122,0)</f>
        <v>0</v>
      </c>
      <c r="BJ122" s="11" t="s">
        <v>71</v>
      </c>
      <c r="BK122" s="104">
        <f>ROUND(I122*H122,2)</f>
        <v>0</v>
      </c>
      <c r="BL122" s="11" t="s">
        <v>81</v>
      </c>
      <c r="BM122" s="103" t="s">
        <v>75</v>
      </c>
    </row>
    <row r="123" spans="2:65" s="1" customFormat="1" ht="16.5" customHeight="1">
      <c r="B123" s="91"/>
      <c r="C123" s="92" t="s">
        <v>67</v>
      </c>
      <c r="D123" s="92" t="s">
        <v>147</v>
      </c>
      <c r="E123" s="93" t="s">
        <v>75</v>
      </c>
      <c r="F123" s="94" t="s">
        <v>218</v>
      </c>
      <c r="G123" s="95" t="s">
        <v>154</v>
      </c>
      <c r="H123" s="96">
        <v>72</v>
      </c>
      <c r="I123" s="97"/>
      <c r="J123" s="97">
        <f>ROUND(I123*H123,2)</f>
        <v>0</v>
      </c>
      <c r="K123" s="98"/>
      <c r="L123" s="23"/>
      <c r="M123" s="99" t="s">
        <v>1</v>
      </c>
      <c r="N123" s="100" t="s">
        <v>32</v>
      </c>
      <c r="O123" s="101">
        <v>0</v>
      </c>
      <c r="P123" s="101">
        <f>O123*H123</f>
        <v>0</v>
      </c>
      <c r="Q123" s="101">
        <v>0</v>
      </c>
      <c r="R123" s="101">
        <f>Q123*H123</f>
        <v>0</v>
      </c>
      <c r="S123" s="101">
        <v>0</v>
      </c>
      <c r="T123" s="102">
        <f>S123*H123</f>
        <v>0</v>
      </c>
      <c r="AR123" s="103" t="s">
        <v>81</v>
      </c>
      <c r="AT123" s="103" t="s">
        <v>147</v>
      </c>
      <c r="AU123" s="103" t="s">
        <v>75</v>
      </c>
      <c r="AY123" s="11" t="s">
        <v>144</v>
      </c>
      <c r="BE123" s="104">
        <f>IF(N123="základní",J123,0)</f>
        <v>0</v>
      </c>
      <c r="BF123" s="104">
        <f>IF(N123="snížená",J123,0)</f>
        <v>0</v>
      </c>
      <c r="BG123" s="104">
        <f>IF(N123="zákl. přenesená",J123,0)</f>
        <v>0</v>
      </c>
      <c r="BH123" s="104">
        <f>IF(N123="sníž. přenesená",J123,0)</f>
        <v>0</v>
      </c>
      <c r="BI123" s="104">
        <f>IF(N123="nulová",J123,0)</f>
        <v>0</v>
      </c>
      <c r="BJ123" s="11" t="s">
        <v>71</v>
      </c>
      <c r="BK123" s="104">
        <f>ROUND(I123*H123,2)</f>
        <v>0</v>
      </c>
      <c r="BL123" s="11" t="s">
        <v>81</v>
      </c>
      <c r="BM123" s="103" t="s">
        <v>81</v>
      </c>
    </row>
    <row r="124" spans="2:65" s="1" customFormat="1" ht="21.75" customHeight="1">
      <c r="B124" s="91"/>
      <c r="C124" s="92" t="s">
        <v>67</v>
      </c>
      <c r="D124" s="92" t="s">
        <v>147</v>
      </c>
      <c r="E124" s="93" t="s">
        <v>78</v>
      </c>
      <c r="F124" s="94" t="s">
        <v>219</v>
      </c>
      <c r="G124" s="95" t="s">
        <v>149</v>
      </c>
      <c r="H124" s="96">
        <v>52</v>
      </c>
      <c r="I124" s="97"/>
      <c r="J124" s="97">
        <f>ROUND(I124*H124,2)</f>
        <v>0</v>
      </c>
      <c r="K124" s="98"/>
      <c r="L124" s="23"/>
      <c r="M124" s="99" t="s">
        <v>1</v>
      </c>
      <c r="N124" s="100" t="s">
        <v>32</v>
      </c>
      <c r="O124" s="101">
        <v>0</v>
      </c>
      <c r="P124" s="101">
        <f>O124*H124</f>
        <v>0</v>
      </c>
      <c r="Q124" s="101">
        <v>0</v>
      </c>
      <c r="R124" s="101">
        <f>Q124*H124</f>
        <v>0</v>
      </c>
      <c r="S124" s="101">
        <v>0</v>
      </c>
      <c r="T124" s="102">
        <f>S124*H124</f>
        <v>0</v>
      </c>
      <c r="AR124" s="103" t="s">
        <v>81</v>
      </c>
      <c r="AT124" s="103" t="s">
        <v>147</v>
      </c>
      <c r="AU124" s="103" t="s">
        <v>75</v>
      </c>
      <c r="AY124" s="11" t="s">
        <v>144</v>
      </c>
      <c r="BE124" s="104">
        <f>IF(N124="základní",J124,0)</f>
        <v>0</v>
      </c>
      <c r="BF124" s="104">
        <f>IF(N124="snížená",J124,0)</f>
        <v>0</v>
      </c>
      <c r="BG124" s="104">
        <f>IF(N124="zákl. přenesená",J124,0)</f>
        <v>0</v>
      </c>
      <c r="BH124" s="104">
        <f>IF(N124="sníž. přenesená",J124,0)</f>
        <v>0</v>
      </c>
      <c r="BI124" s="104">
        <f>IF(N124="nulová",J124,0)</f>
        <v>0</v>
      </c>
      <c r="BJ124" s="11" t="s">
        <v>71</v>
      </c>
      <c r="BK124" s="104">
        <f>ROUND(I124*H124,2)</f>
        <v>0</v>
      </c>
      <c r="BL124" s="11" t="s">
        <v>81</v>
      </c>
      <c r="BM124" s="103" t="s">
        <v>87</v>
      </c>
    </row>
    <row r="125" spans="2:65" s="1" customFormat="1" ht="21.75" customHeight="1">
      <c r="B125" s="91"/>
      <c r="C125" s="92" t="s">
        <v>67</v>
      </c>
      <c r="D125" s="92" t="s">
        <v>147</v>
      </c>
      <c r="E125" s="93" t="s">
        <v>81</v>
      </c>
      <c r="F125" s="94" t="s">
        <v>220</v>
      </c>
      <c r="G125" s="95" t="s">
        <v>149</v>
      </c>
      <c r="H125" s="96">
        <v>52</v>
      </c>
      <c r="I125" s="97"/>
      <c r="J125" s="97">
        <f>ROUND(I125*H125,2)</f>
        <v>0</v>
      </c>
      <c r="K125" s="98"/>
      <c r="L125" s="23"/>
      <c r="M125" s="99" t="s">
        <v>1</v>
      </c>
      <c r="N125" s="100" t="s">
        <v>32</v>
      </c>
      <c r="O125" s="101">
        <v>0</v>
      </c>
      <c r="P125" s="101">
        <f>O125*H125</f>
        <v>0</v>
      </c>
      <c r="Q125" s="101">
        <v>0</v>
      </c>
      <c r="R125" s="101">
        <f>Q125*H125</f>
        <v>0</v>
      </c>
      <c r="S125" s="101">
        <v>0</v>
      </c>
      <c r="T125" s="102">
        <f>S125*H125</f>
        <v>0</v>
      </c>
      <c r="AR125" s="103" t="s">
        <v>81</v>
      </c>
      <c r="AT125" s="103" t="s">
        <v>147</v>
      </c>
      <c r="AU125" s="103" t="s">
        <v>75</v>
      </c>
      <c r="AY125" s="11" t="s">
        <v>144</v>
      </c>
      <c r="BE125" s="104">
        <f>IF(N125="základní",J125,0)</f>
        <v>0</v>
      </c>
      <c r="BF125" s="104">
        <f>IF(N125="snížená",J125,0)</f>
        <v>0</v>
      </c>
      <c r="BG125" s="104">
        <f>IF(N125="zákl. přenesená",J125,0)</f>
        <v>0</v>
      </c>
      <c r="BH125" s="104">
        <f>IF(N125="sníž. přenesená",J125,0)</f>
        <v>0</v>
      </c>
      <c r="BI125" s="104">
        <f>IF(N125="nulová",J125,0)</f>
        <v>0</v>
      </c>
      <c r="BJ125" s="11" t="s">
        <v>71</v>
      </c>
      <c r="BK125" s="104">
        <f>ROUND(I125*H125,2)</f>
        <v>0</v>
      </c>
      <c r="BL125" s="11" t="s">
        <v>81</v>
      </c>
      <c r="BM125" s="103" t="s">
        <v>93</v>
      </c>
    </row>
    <row r="126" spans="2:65" s="1" customFormat="1" ht="16.5" customHeight="1">
      <c r="B126" s="91"/>
      <c r="C126" s="92" t="s">
        <v>67</v>
      </c>
      <c r="D126" s="92" t="s">
        <v>147</v>
      </c>
      <c r="E126" s="93" t="s">
        <v>84</v>
      </c>
      <c r="F126" s="94" t="s">
        <v>179</v>
      </c>
      <c r="G126" s="95" t="s">
        <v>168</v>
      </c>
      <c r="H126" s="96">
        <v>1</v>
      </c>
      <c r="I126" s="97"/>
      <c r="J126" s="97">
        <f>ROUND(I126*H126,2)</f>
        <v>0</v>
      </c>
      <c r="K126" s="98"/>
      <c r="L126" s="23"/>
      <c r="M126" s="99" t="s">
        <v>1</v>
      </c>
      <c r="N126" s="100" t="s">
        <v>32</v>
      </c>
      <c r="O126" s="101">
        <v>0</v>
      </c>
      <c r="P126" s="101">
        <f>O126*H126</f>
        <v>0</v>
      </c>
      <c r="Q126" s="101">
        <v>0</v>
      </c>
      <c r="R126" s="101">
        <f>Q126*H126</f>
        <v>0</v>
      </c>
      <c r="S126" s="101">
        <v>0</v>
      </c>
      <c r="T126" s="102">
        <f>S126*H126</f>
        <v>0</v>
      </c>
      <c r="AR126" s="103" t="s">
        <v>81</v>
      </c>
      <c r="AT126" s="103" t="s">
        <v>147</v>
      </c>
      <c r="AU126" s="103" t="s">
        <v>75</v>
      </c>
      <c r="AY126" s="11" t="s">
        <v>144</v>
      </c>
      <c r="BE126" s="104">
        <f>IF(N126="základní",J126,0)</f>
        <v>0</v>
      </c>
      <c r="BF126" s="104">
        <f>IF(N126="snížená",J126,0)</f>
        <v>0</v>
      </c>
      <c r="BG126" s="104">
        <f>IF(N126="zákl. přenesená",J126,0)</f>
        <v>0</v>
      </c>
      <c r="BH126" s="104">
        <f>IF(N126="sníž. přenesená",J126,0)</f>
        <v>0</v>
      </c>
      <c r="BI126" s="104">
        <f>IF(N126="nulová",J126,0)</f>
        <v>0</v>
      </c>
      <c r="BJ126" s="11" t="s">
        <v>71</v>
      </c>
      <c r="BK126" s="104">
        <f>ROUND(I126*H126,2)</f>
        <v>0</v>
      </c>
      <c r="BL126" s="11" t="s">
        <v>81</v>
      </c>
      <c r="BM126" s="103" t="s">
        <v>99</v>
      </c>
    </row>
    <row r="127" spans="2:65" s="9" customFormat="1" ht="22.9" customHeight="1">
      <c r="B127" s="80"/>
      <c r="D127" s="81" t="s">
        <v>66</v>
      </c>
      <c r="E127" s="89" t="s">
        <v>181</v>
      </c>
      <c r="F127" s="89" t="s">
        <v>182</v>
      </c>
      <c r="J127" s="90">
        <f>BK127</f>
        <v>0</v>
      </c>
      <c r="L127" s="80"/>
      <c r="M127" s="84"/>
      <c r="P127" s="85">
        <f>SUM(P128:P129)</f>
        <v>0</v>
      </c>
      <c r="R127" s="85">
        <f>SUM(R128:R129)</f>
        <v>0</v>
      </c>
      <c r="T127" s="86">
        <f>SUM(T128:T129)</f>
        <v>0</v>
      </c>
      <c r="AR127" s="81" t="s">
        <v>71</v>
      </c>
      <c r="AT127" s="87" t="s">
        <v>66</v>
      </c>
      <c r="AU127" s="87" t="s">
        <v>71</v>
      </c>
      <c r="AY127" s="81" t="s">
        <v>144</v>
      </c>
      <c r="BK127" s="88">
        <f>SUM(BK128:BK129)</f>
        <v>0</v>
      </c>
    </row>
    <row r="128" spans="2:65" s="1" customFormat="1" ht="16.5" customHeight="1">
      <c r="B128" s="91"/>
      <c r="C128" s="92" t="s">
        <v>67</v>
      </c>
      <c r="D128" s="92" t="s">
        <v>147</v>
      </c>
      <c r="E128" s="93" t="s">
        <v>87</v>
      </c>
      <c r="F128" s="94" t="s">
        <v>195</v>
      </c>
      <c r="G128" s="95" t="s">
        <v>196</v>
      </c>
      <c r="H128" s="96">
        <v>7</v>
      </c>
      <c r="I128" s="97"/>
      <c r="J128" s="97">
        <f>ROUND(I128*H128,2)</f>
        <v>0</v>
      </c>
      <c r="K128" s="98"/>
      <c r="L128" s="23"/>
      <c r="M128" s="99" t="s">
        <v>1</v>
      </c>
      <c r="N128" s="100" t="s">
        <v>32</v>
      </c>
      <c r="O128" s="101">
        <v>0</v>
      </c>
      <c r="P128" s="101">
        <f>O128*H128</f>
        <v>0</v>
      </c>
      <c r="Q128" s="101">
        <v>0</v>
      </c>
      <c r="R128" s="101">
        <f>Q128*H128</f>
        <v>0</v>
      </c>
      <c r="S128" s="101">
        <v>0</v>
      </c>
      <c r="T128" s="102">
        <f>S128*H128</f>
        <v>0</v>
      </c>
      <c r="AR128" s="103" t="s">
        <v>81</v>
      </c>
      <c r="AT128" s="103" t="s">
        <v>147</v>
      </c>
      <c r="AU128" s="103" t="s">
        <v>75</v>
      </c>
      <c r="AY128" s="11" t="s">
        <v>144</v>
      </c>
      <c r="BE128" s="104">
        <f>IF(N128="základní",J128,0)</f>
        <v>0</v>
      </c>
      <c r="BF128" s="104">
        <f>IF(N128="snížená",J128,0)</f>
        <v>0</v>
      </c>
      <c r="BG128" s="104">
        <f>IF(N128="zákl. přenesená",J128,0)</f>
        <v>0</v>
      </c>
      <c r="BH128" s="104">
        <f>IF(N128="sníž. přenesená",J128,0)</f>
        <v>0</v>
      </c>
      <c r="BI128" s="104">
        <f>IF(N128="nulová",J128,0)</f>
        <v>0</v>
      </c>
      <c r="BJ128" s="11" t="s">
        <v>71</v>
      </c>
      <c r="BK128" s="104">
        <f>ROUND(I128*H128,2)</f>
        <v>0</v>
      </c>
      <c r="BL128" s="11" t="s">
        <v>81</v>
      </c>
      <c r="BM128" s="103" t="s">
        <v>8</v>
      </c>
    </row>
    <row r="129" spans="2:65" s="1" customFormat="1" ht="16.5" customHeight="1">
      <c r="B129" s="91"/>
      <c r="C129" s="92" t="s">
        <v>67</v>
      </c>
      <c r="D129" s="92" t="s">
        <v>147</v>
      </c>
      <c r="E129" s="93" t="s">
        <v>90</v>
      </c>
      <c r="F129" s="94" t="s">
        <v>221</v>
      </c>
      <c r="G129" s="95" t="s">
        <v>187</v>
      </c>
      <c r="H129" s="96">
        <v>35</v>
      </c>
      <c r="I129" s="97"/>
      <c r="J129" s="97">
        <f>ROUND(I129*H129,2)</f>
        <v>0</v>
      </c>
      <c r="K129" s="98"/>
      <c r="L129" s="23"/>
      <c r="M129" s="105" t="s">
        <v>1</v>
      </c>
      <c r="N129" s="106" t="s">
        <v>32</v>
      </c>
      <c r="O129" s="107">
        <v>0</v>
      </c>
      <c r="P129" s="107">
        <f>O129*H129</f>
        <v>0</v>
      </c>
      <c r="Q129" s="107">
        <v>0</v>
      </c>
      <c r="R129" s="107">
        <f>Q129*H129</f>
        <v>0</v>
      </c>
      <c r="S129" s="107">
        <v>0</v>
      </c>
      <c r="T129" s="108">
        <f>S129*H129</f>
        <v>0</v>
      </c>
      <c r="AR129" s="103" t="s">
        <v>81</v>
      </c>
      <c r="AT129" s="103" t="s">
        <v>147</v>
      </c>
      <c r="AU129" s="103" t="s">
        <v>75</v>
      </c>
      <c r="AY129" s="11" t="s">
        <v>144</v>
      </c>
      <c r="BE129" s="104">
        <f>IF(N129="základní",J129,0)</f>
        <v>0</v>
      </c>
      <c r="BF129" s="104">
        <f>IF(N129="snížená",J129,0)</f>
        <v>0</v>
      </c>
      <c r="BG129" s="104">
        <f>IF(N129="zákl. přenesená",J129,0)</f>
        <v>0</v>
      </c>
      <c r="BH129" s="104">
        <f>IF(N129="sníž. přenesená",J129,0)</f>
        <v>0</v>
      </c>
      <c r="BI129" s="104">
        <f>IF(N129="nulová",J129,0)</f>
        <v>0</v>
      </c>
      <c r="BJ129" s="11" t="s">
        <v>71</v>
      </c>
      <c r="BK129" s="104">
        <f>ROUND(I129*H129,2)</f>
        <v>0</v>
      </c>
      <c r="BL129" s="11" t="s">
        <v>81</v>
      </c>
      <c r="BM129" s="103" t="s">
        <v>109</v>
      </c>
    </row>
    <row r="130" spans="2:65" s="1" customFormat="1" ht="6.95" customHeight="1">
      <c r="B130" s="31"/>
      <c r="C130" s="32"/>
      <c r="D130" s="32"/>
      <c r="E130" s="32"/>
      <c r="F130" s="32"/>
      <c r="G130" s="32"/>
      <c r="H130" s="32"/>
      <c r="I130" s="32"/>
      <c r="J130" s="32"/>
      <c r="K130" s="32"/>
      <c r="L130" s="23"/>
    </row>
  </sheetData>
  <autoFilter ref="C118:K129" xr:uid="{00000000-0009-0000-0000-00000F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31"/>
  <sheetViews>
    <sheetView showGridLines="0" workbookViewId="0">
      <selection activeCell="F11" sqref="F1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1" t="s">
        <v>95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75</v>
      </c>
    </row>
    <row r="4" spans="2:46" ht="24.95" customHeight="1">
      <c r="B4" s="14"/>
      <c r="D4" s="15" t="s">
        <v>118</v>
      </c>
      <c r="L4" s="14"/>
      <c r="M4" s="52" t="s">
        <v>10</v>
      </c>
      <c r="AT4" s="11" t="s">
        <v>3</v>
      </c>
    </row>
    <row r="5" spans="2:46" ht="6.95" customHeight="1">
      <c r="B5" s="14"/>
      <c r="L5" s="14"/>
    </row>
    <row r="6" spans="2:46" ht="12" customHeight="1">
      <c r="B6" s="14"/>
      <c r="D6" s="110" t="s">
        <v>389</v>
      </c>
      <c r="L6" s="14"/>
    </row>
    <row r="7" spans="2:46" ht="26.25" customHeight="1">
      <c r="B7" s="14"/>
      <c r="E7" s="216" t="str">
        <f>'Rekapitulace stavby'!K6</f>
        <v>Údržba smíšených výsadeb v Nemocnici České Budějovice, a.s. na rok 2026</v>
      </c>
      <c r="F7" s="217"/>
      <c r="G7" s="217"/>
      <c r="H7" s="217"/>
      <c r="L7" s="14"/>
    </row>
    <row r="8" spans="2:46" s="1" customFormat="1" ht="12" customHeight="1">
      <c r="B8" s="23"/>
      <c r="D8" s="20" t="s">
        <v>119</v>
      </c>
      <c r="L8" s="23"/>
    </row>
    <row r="9" spans="2:46" s="1" customFormat="1" ht="16.5" customHeight="1">
      <c r="B9" s="23"/>
      <c r="E9" s="209" t="s">
        <v>382</v>
      </c>
      <c r="F9" s="215"/>
      <c r="G9" s="215"/>
      <c r="H9" s="215"/>
      <c r="L9" s="23"/>
    </row>
    <row r="10" spans="2:46" s="1" customFormat="1">
      <c r="B10" s="23"/>
      <c r="L10" s="23"/>
    </row>
    <row r="11" spans="2:46" s="1" customFormat="1" ht="12" customHeight="1">
      <c r="B11" s="23"/>
      <c r="D11" s="20" t="s">
        <v>14</v>
      </c>
      <c r="F11" s="18" t="s">
        <v>1</v>
      </c>
      <c r="I11" s="20" t="s">
        <v>15</v>
      </c>
      <c r="J11" s="18" t="s">
        <v>1</v>
      </c>
      <c r="L11" s="23"/>
    </row>
    <row r="12" spans="2:46" s="1" customFormat="1" ht="12" customHeight="1">
      <c r="B12" s="23"/>
      <c r="D12" s="20" t="s">
        <v>16</v>
      </c>
      <c r="F12" s="18" t="s">
        <v>17</v>
      </c>
      <c r="I12" s="20" t="s">
        <v>18</v>
      </c>
      <c r="J12" s="39" t="str">
        <f>'Rekapitulace stavby'!AN8</f>
        <v>vyplní účastník</v>
      </c>
      <c r="L12" s="23"/>
    </row>
    <row r="13" spans="2:46" s="1" customFormat="1" ht="10.9" customHeight="1">
      <c r="B13" s="23"/>
      <c r="L13" s="23"/>
    </row>
    <row r="14" spans="2:46" s="1" customFormat="1" ht="12" customHeight="1">
      <c r="B14" s="23"/>
      <c r="D14" s="20" t="s">
        <v>19</v>
      </c>
      <c r="I14" s="20" t="s">
        <v>20</v>
      </c>
      <c r="J14" s="18" t="str">
        <f>IF('Rekapitulace stavby'!AN10="","",'Rekapitulace stavby'!AN10)</f>
        <v>26068877</v>
      </c>
      <c r="L14" s="23"/>
    </row>
    <row r="15" spans="2:46" s="1" customFormat="1" ht="18" customHeight="1">
      <c r="B15" s="23"/>
      <c r="E15" s="18" t="str">
        <f>IF('Rekapitulace stavby'!E11="","",'Rekapitulace stavby'!E11)</f>
        <v>Nemocnice České Budějovice, a.s.</v>
      </c>
      <c r="I15" s="20" t="s">
        <v>22</v>
      </c>
      <c r="J15" s="18" t="str">
        <f>IF('Rekapitulace stavby'!AN11="","",'Rekapitulace stavby'!AN11)</f>
        <v>CZ26068877</v>
      </c>
      <c r="L15" s="23"/>
    </row>
    <row r="16" spans="2:46" s="1" customFormat="1" ht="6.95" customHeight="1">
      <c r="B16" s="23"/>
      <c r="L16" s="23"/>
    </row>
    <row r="17" spans="2:12" s="1" customFormat="1" ht="12" customHeight="1">
      <c r="B17" s="23"/>
      <c r="D17" s="20" t="s">
        <v>24</v>
      </c>
      <c r="I17" s="20" t="s">
        <v>20</v>
      </c>
      <c r="J17" s="18" t="str">
        <f>'Rekapitulace stavby'!AN13</f>
        <v/>
      </c>
      <c r="L17" s="23"/>
    </row>
    <row r="18" spans="2:12" s="1" customFormat="1" ht="18" customHeight="1">
      <c r="B18" s="23"/>
      <c r="E18" s="200" t="str">
        <f>'Rekapitulace stavby'!E14</f>
        <v xml:space="preserve"> </v>
      </c>
      <c r="F18" s="200"/>
      <c r="G18" s="200"/>
      <c r="H18" s="200"/>
      <c r="I18" s="20" t="s">
        <v>22</v>
      </c>
      <c r="J18" s="18" t="str">
        <f>'Rekapitulace stavby'!AN14</f>
        <v/>
      </c>
      <c r="L18" s="23"/>
    </row>
    <row r="19" spans="2:12" s="1" customFormat="1" ht="6.75" customHeight="1">
      <c r="B19" s="23"/>
      <c r="L19" s="23"/>
    </row>
    <row r="20" spans="2:12" s="1" customFormat="1" ht="12" customHeight="1">
      <c r="B20" s="23"/>
      <c r="D20" s="20"/>
      <c r="I20" s="20"/>
      <c r="J20" s="18" t="str">
        <f>IF('Rekapitulace stavby'!AN16="","",'Rekapitulace stavby'!AN16)</f>
        <v/>
      </c>
      <c r="L20" s="23"/>
    </row>
    <row r="21" spans="2:12" s="1" customFormat="1" ht="18" customHeight="1">
      <c r="B21" s="23"/>
      <c r="E21" s="18" t="str">
        <f>IF('Rekapitulace stavby'!E17="","",'Rekapitulace stavby'!E17)</f>
        <v xml:space="preserve"> </v>
      </c>
      <c r="I21" s="20"/>
      <c r="J21" s="18" t="str">
        <f>IF('Rekapitulace stavby'!AN17="","",'Rekapitulace stavby'!AN17)</f>
        <v/>
      </c>
      <c r="L21" s="23"/>
    </row>
    <row r="22" spans="2:12" s="1" customFormat="1" ht="6.75" customHeight="1">
      <c r="B22" s="23"/>
      <c r="L22" s="23"/>
    </row>
    <row r="23" spans="2:12" s="1" customFormat="1" ht="12" customHeight="1">
      <c r="B23" s="23"/>
      <c r="D23" s="20"/>
      <c r="I23" s="20" t="s">
        <v>20</v>
      </c>
      <c r="J23" s="18" t="str">
        <f>IF('Rekapitulace stavby'!AN19="","",'Rekapitulace stavby'!AN19)</f>
        <v/>
      </c>
      <c r="L23" s="23"/>
    </row>
    <row r="24" spans="2:12" s="1" customFormat="1" ht="18" hidden="1" customHeight="1">
      <c r="B24" s="23"/>
      <c r="E24" s="18" t="str">
        <f>IF('Rekapitulace stavby'!E20="","",'Rekapitulace stavby'!E20)</f>
        <v xml:space="preserve"> </v>
      </c>
      <c r="I24" s="20"/>
      <c r="J24" s="18" t="str">
        <f>IF('Rekapitulace stavby'!AN20="","",'Rekapitulace stavby'!AN20)</f>
        <v/>
      </c>
      <c r="L24" s="23"/>
    </row>
    <row r="25" spans="2:12" s="1" customFormat="1" ht="6.95" customHeight="1">
      <c r="B25" s="23"/>
      <c r="L25" s="23"/>
    </row>
    <row r="26" spans="2:12" s="1" customFormat="1" ht="12" customHeight="1">
      <c r="B26" s="23"/>
      <c r="D26" s="20" t="s">
        <v>26</v>
      </c>
      <c r="L26" s="23"/>
    </row>
    <row r="27" spans="2:12" s="5" customFormat="1" ht="35.25" customHeight="1">
      <c r="B27" s="53"/>
      <c r="E27" s="202" t="s">
        <v>258</v>
      </c>
      <c r="F27" s="202"/>
      <c r="G27" s="202"/>
      <c r="H27" s="202"/>
      <c r="L27" s="53"/>
    </row>
    <row r="28" spans="2:12" s="1" customFormat="1" ht="6.95" customHeight="1">
      <c r="B28" s="23"/>
      <c r="L28" s="23"/>
    </row>
    <row r="29" spans="2:12" s="1" customFormat="1" ht="6.95" customHeight="1">
      <c r="B29" s="23"/>
      <c r="C29" s="173"/>
      <c r="D29" s="178"/>
      <c r="E29" s="178"/>
      <c r="F29" s="178"/>
      <c r="G29" s="178"/>
      <c r="H29" s="178"/>
      <c r="I29" s="178"/>
      <c r="J29" s="178"/>
      <c r="K29" s="40"/>
      <c r="L29" s="23"/>
    </row>
    <row r="30" spans="2:12" s="1" customFormat="1" ht="25.35" customHeight="1">
      <c r="B30" s="23"/>
      <c r="C30" s="173"/>
      <c r="D30" s="174" t="s">
        <v>27</v>
      </c>
      <c r="E30" s="173"/>
      <c r="F30" s="173"/>
      <c r="G30" s="173"/>
      <c r="H30" s="173"/>
      <c r="I30" s="173"/>
      <c r="J30" s="161">
        <f>ROUND(J119, 2)</f>
        <v>0</v>
      </c>
      <c r="L30" s="23"/>
    </row>
    <row r="31" spans="2:12" s="1" customFormat="1" ht="6.95" customHeight="1">
      <c r="B31" s="23"/>
      <c r="D31" s="40"/>
      <c r="E31" s="40"/>
      <c r="F31" s="40"/>
      <c r="G31" s="40"/>
      <c r="H31" s="40"/>
      <c r="I31" s="40"/>
      <c r="J31" s="40"/>
      <c r="K31" s="40"/>
      <c r="L31" s="23"/>
    </row>
    <row r="32" spans="2:12" s="1" customFormat="1" ht="14.45" customHeight="1">
      <c r="B32" s="23"/>
      <c r="F32" s="25" t="s">
        <v>29</v>
      </c>
      <c r="I32" s="25" t="s">
        <v>28</v>
      </c>
      <c r="J32" s="25" t="s">
        <v>30</v>
      </c>
      <c r="L32" s="23"/>
    </row>
    <row r="33" spans="2:12" s="1" customFormat="1" ht="14.45" customHeight="1">
      <c r="B33" s="23"/>
      <c r="D33" s="42" t="s">
        <v>31</v>
      </c>
      <c r="E33" s="20" t="s">
        <v>32</v>
      </c>
      <c r="F33" s="54">
        <f>ROUND((SUM(BE119:BE130)),  2)</f>
        <v>0</v>
      </c>
      <c r="I33" s="55">
        <v>0.21</v>
      </c>
      <c r="J33" s="54">
        <f>ROUND(((SUM(BE119:BE130))*I33),  2)</f>
        <v>0</v>
      </c>
      <c r="L33" s="23"/>
    </row>
    <row r="34" spans="2:12" s="1" customFormat="1" ht="14.45" customHeight="1">
      <c r="B34" s="23"/>
      <c r="E34" s="20" t="s">
        <v>33</v>
      </c>
      <c r="F34" s="54">
        <f>ROUND((SUM(BF119:BF130)),  2)</f>
        <v>0</v>
      </c>
      <c r="I34" s="55">
        <v>0.12</v>
      </c>
      <c r="J34" s="54">
        <f>ROUND(((SUM(BF119:BF130))*I34),  2)</f>
        <v>0</v>
      </c>
      <c r="L34" s="23"/>
    </row>
    <row r="35" spans="2:12" s="1" customFormat="1" ht="14.45" hidden="1" customHeight="1">
      <c r="B35" s="23"/>
      <c r="E35" s="20" t="s">
        <v>34</v>
      </c>
      <c r="F35" s="54">
        <f>ROUND((SUM(BG119:BG130)),  2)</f>
        <v>0</v>
      </c>
      <c r="I35" s="55">
        <v>0.21</v>
      </c>
      <c r="J35" s="54">
        <f>0</f>
        <v>0</v>
      </c>
      <c r="L35" s="23"/>
    </row>
    <row r="36" spans="2:12" s="1" customFormat="1" ht="14.45" hidden="1" customHeight="1">
      <c r="B36" s="23"/>
      <c r="E36" s="20" t="s">
        <v>35</v>
      </c>
      <c r="F36" s="54">
        <f>ROUND((SUM(BH119:BH130)),  2)</f>
        <v>0</v>
      </c>
      <c r="I36" s="55">
        <v>0.12</v>
      </c>
      <c r="J36" s="54">
        <f>0</f>
        <v>0</v>
      </c>
      <c r="L36" s="23"/>
    </row>
    <row r="37" spans="2:12" s="1" customFormat="1" ht="14.45" hidden="1" customHeight="1">
      <c r="B37" s="23"/>
      <c r="E37" s="20" t="s">
        <v>36</v>
      </c>
      <c r="F37" s="54">
        <f>ROUND((SUM(BI119:BI130)),  2)</f>
        <v>0</v>
      </c>
      <c r="I37" s="55">
        <v>0</v>
      </c>
      <c r="J37" s="54">
        <f>0</f>
        <v>0</v>
      </c>
      <c r="L37" s="23"/>
    </row>
    <row r="38" spans="2:12" s="1" customFormat="1" ht="6.95" customHeight="1">
      <c r="B38" s="23"/>
      <c r="L38" s="23"/>
    </row>
    <row r="39" spans="2:12" s="1" customFormat="1" ht="25.35" customHeight="1">
      <c r="B39" s="23"/>
      <c r="C39" s="170"/>
      <c r="D39" s="145" t="s">
        <v>37</v>
      </c>
      <c r="E39" s="146"/>
      <c r="F39" s="146"/>
      <c r="G39" s="171" t="s">
        <v>38</v>
      </c>
      <c r="H39" s="147" t="s">
        <v>39</v>
      </c>
      <c r="I39" s="146"/>
      <c r="J39" s="172">
        <f>SUM(J30:J37)</f>
        <v>0</v>
      </c>
      <c r="K39" s="57"/>
      <c r="L39" s="23"/>
    </row>
    <row r="40" spans="2:12" s="1" customFormat="1" ht="14.45" customHeight="1">
      <c r="B40" s="23"/>
      <c r="L40" s="23"/>
    </row>
    <row r="41" spans="2:12" ht="14.45" customHeight="1">
      <c r="B41" s="14"/>
      <c r="L41" s="14"/>
    </row>
    <row r="42" spans="2:12" ht="14.45" customHeight="1">
      <c r="B42" s="14"/>
      <c r="L42" s="14"/>
    </row>
    <row r="43" spans="2:12" ht="14.45" customHeight="1">
      <c r="B43" s="14"/>
      <c r="L43" s="14"/>
    </row>
    <row r="44" spans="2:12" ht="14.45" customHeight="1">
      <c r="B44" s="14"/>
      <c r="L44" s="14"/>
    </row>
    <row r="45" spans="2:12" ht="14.45" customHeight="1">
      <c r="B45" s="14"/>
      <c r="L45" s="14"/>
    </row>
    <row r="46" spans="2:12" ht="14.45" customHeight="1">
      <c r="B46" s="14"/>
      <c r="L46" s="14"/>
    </row>
    <row r="47" spans="2:12" ht="14.45" customHeight="1">
      <c r="B47" s="14"/>
      <c r="L47" s="14"/>
    </row>
    <row r="48" spans="2:12" ht="14.45" customHeight="1">
      <c r="B48" s="14"/>
      <c r="L48" s="14"/>
    </row>
    <row r="49" spans="2:12" ht="14.45" customHeight="1">
      <c r="B49" s="14"/>
      <c r="L49" s="14"/>
    </row>
    <row r="50" spans="2:12" s="1" customFormat="1" ht="14.45" customHeight="1">
      <c r="B50" s="23"/>
      <c r="D50" s="28" t="s">
        <v>40</v>
      </c>
      <c r="E50" s="29"/>
      <c r="F50" s="29"/>
      <c r="G50" s="28" t="s">
        <v>41</v>
      </c>
      <c r="H50" s="29"/>
      <c r="I50" s="29"/>
      <c r="J50" s="29"/>
      <c r="K50" s="29"/>
      <c r="L50" s="23"/>
    </row>
    <row r="51" spans="2:12">
      <c r="B51" s="14"/>
      <c r="L51" s="14"/>
    </row>
    <row r="52" spans="2:12">
      <c r="B52" s="14"/>
      <c r="L52" s="14"/>
    </row>
    <row r="53" spans="2:12">
      <c r="B53" s="14"/>
      <c r="L53" s="14"/>
    </row>
    <row r="54" spans="2:12">
      <c r="B54" s="14"/>
      <c r="L54" s="14"/>
    </row>
    <row r="55" spans="2:12">
      <c r="B55" s="14"/>
      <c r="L55" s="14"/>
    </row>
    <row r="56" spans="2:12">
      <c r="B56" s="14"/>
      <c r="L56" s="14"/>
    </row>
    <row r="57" spans="2:12">
      <c r="B57" s="14"/>
      <c r="L57" s="14"/>
    </row>
    <row r="58" spans="2:12">
      <c r="B58" s="14"/>
      <c r="L58" s="14"/>
    </row>
    <row r="59" spans="2:12">
      <c r="B59" s="14"/>
      <c r="L59" s="14"/>
    </row>
    <row r="60" spans="2:12">
      <c r="B60" s="14"/>
      <c r="L60" s="14"/>
    </row>
    <row r="61" spans="2:12" s="1" customFormat="1" ht="12.75">
      <c r="B61" s="23"/>
      <c r="D61" s="30" t="s">
        <v>42</v>
      </c>
      <c r="E61" s="24"/>
      <c r="F61" s="58" t="s">
        <v>43</v>
      </c>
      <c r="G61" s="30" t="s">
        <v>42</v>
      </c>
      <c r="H61" s="24"/>
      <c r="I61" s="24"/>
      <c r="J61" s="59" t="s">
        <v>43</v>
      </c>
      <c r="K61" s="24"/>
      <c r="L61" s="23"/>
    </row>
    <row r="62" spans="2:12">
      <c r="B62" s="14"/>
      <c r="L62" s="14"/>
    </row>
    <row r="63" spans="2:12">
      <c r="B63" s="14"/>
      <c r="L63" s="14"/>
    </row>
    <row r="64" spans="2:12">
      <c r="B64" s="14"/>
      <c r="L64" s="14"/>
    </row>
    <row r="65" spans="2:12" s="1" customFormat="1" ht="12.75">
      <c r="B65" s="23"/>
      <c r="D65" s="28" t="s">
        <v>44</v>
      </c>
      <c r="E65" s="29"/>
      <c r="F65" s="29"/>
      <c r="G65" s="28" t="s">
        <v>45</v>
      </c>
      <c r="H65" s="29"/>
      <c r="I65" s="29"/>
      <c r="J65" s="29"/>
      <c r="K65" s="29"/>
      <c r="L65" s="23"/>
    </row>
    <row r="66" spans="2:12">
      <c r="B66" s="14"/>
      <c r="L66" s="14"/>
    </row>
    <row r="67" spans="2:12">
      <c r="B67" s="14"/>
      <c r="L67" s="14"/>
    </row>
    <row r="68" spans="2:12">
      <c r="B68" s="14"/>
      <c r="L68" s="14"/>
    </row>
    <row r="69" spans="2:12">
      <c r="B69" s="14"/>
      <c r="L69" s="14"/>
    </row>
    <row r="70" spans="2:12">
      <c r="B70" s="14"/>
      <c r="L70" s="14"/>
    </row>
    <row r="71" spans="2:12">
      <c r="B71" s="14"/>
      <c r="L71" s="14"/>
    </row>
    <row r="72" spans="2:12">
      <c r="B72" s="14"/>
      <c r="L72" s="14"/>
    </row>
    <row r="73" spans="2:12">
      <c r="B73" s="14"/>
      <c r="L73" s="14"/>
    </row>
    <row r="74" spans="2:12">
      <c r="B74" s="14"/>
      <c r="L74" s="14"/>
    </row>
    <row r="75" spans="2:12">
      <c r="B75" s="14"/>
      <c r="L75" s="14"/>
    </row>
    <row r="76" spans="2:12" s="1" customFormat="1" ht="12.75">
      <c r="B76" s="23"/>
      <c r="D76" s="30" t="s">
        <v>42</v>
      </c>
      <c r="E76" s="24"/>
      <c r="F76" s="58" t="s">
        <v>43</v>
      </c>
      <c r="G76" s="30" t="s">
        <v>42</v>
      </c>
      <c r="H76" s="24"/>
      <c r="I76" s="24"/>
      <c r="J76" s="59" t="s">
        <v>43</v>
      </c>
      <c r="K76" s="24"/>
      <c r="L76" s="23"/>
    </row>
    <row r="77" spans="2:12" s="1" customFormat="1" ht="14.4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23"/>
    </row>
    <row r="81" spans="2:47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23"/>
    </row>
    <row r="82" spans="2:47" s="1" customFormat="1" ht="24.95" customHeight="1">
      <c r="B82" s="23"/>
      <c r="C82" s="15" t="s">
        <v>121</v>
      </c>
      <c r="L82" s="23"/>
    </row>
    <row r="83" spans="2:47" s="1" customFormat="1" ht="6.95" customHeight="1">
      <c r="B83" s="23"/>
      <c r="L83" s="23"/>
    </row>
    <row r="84" spans="2:47" s="1" customFormat="1" ht="12" customHeight="1">
      <c r="B84" s="23"/>
      <c r="C84" s="20" t="s">
        <v>389</v>
      </c>
      <c r="L84" s="23"/>
    </row>
    <row r="85" spans="2:47" s="1" customFormat="1" ht="26.25" customHeight="1">
      <c r="B85" s="23"/>
      <c r="E85" s="216" t="str">
        <f>E7</f>
        <v>Údržba smíšených výsadeb v Nemocnici České Budějovice, a.s. na rok 2026</v>
      </c>
      <c r="F85" s="217"/>
      <c r="G85" s="217"/>
      <c r="H85" s="217"/>
      <c r="L85" s="23"/>
    </row>
    <row r="86" spans="2:47" s="1" customFormat="1" ht="12" customHeight="1">
      <c r="B86" s="23"/>
      <c r="C86" s="20" t="s">
        <v>119</v>
      </c>
      <c r="L86" s="23"/>
    </row>
    <row r="87" spans="2:47" s="1" customFormat="1" ht="16.5" customHeight="1">
      <c r="B87" s="23"/>
      <c r="E87" s="209" t="str">
        <f>E9</f>
        <v>I1 - Terminál</v>
      </c>
      <c r="F87" s="215"/>
      <c r="G87" s="215"/>
      <c r="H87" s="215"/>
      <c r="L87" s="23"/>
    </row>
    <row r="88" spans="2:47" s="1" customFormat="1" ht="6.95" customHeight="1">
      <c r="B88" s="23"/>
      <c r="L88" s="23"/>
    </row>
    <row r="89" spans="2:47" s="1" customFormat="1" ht="12" customHeight="1">
      <c r="B89" s="23"/>
      <c r="C89" s="20" t="s">
        <v>16</v>
      </c>
      <c r="F89" s="18" t="str">
        <f>F12</f>
        <v xml:space="preserve"> </v>
      </c>
      <c r="I89" s="20" t="s">
        <v>18</v>
      </c>
      <c r="J89" s="39" t="str">
        <f>IF(J12="","",J12)</f>
        <v>vyplní účastník</v>
      </c>
      <c r="L89" s="23"/>
    </row>
    <row r="90" spans="2:47" s="1" customFormat="1" ht="6.95" customHeight="1">
      <c r="B90" s="23"/>
      <c r="L90" s="23"/>
    </row>
    <row r="91" spans="2:47" s="1" customFormat="1" ht="15.2" customHeight="1">
      <c r="B91" s="23"/>
      <c r="C91" s="20" t="s">
        <v>19</v>
      </c>
      <c r="F91" s="18" t="str">
        <f>E15</f>
        <v>Nemocnice České Budějovice, a.s.</v>
      </c>
      <c r="I91" s="20"/>
      <c r="J91" s="21" t="str">
        <f>E21</f>
        <v xml:space="preserve"> </v>
      </c>
      <c r="L91" s="23"/>
    </row>
    <row r="92" spans="2:47" s="1" customFormat="1" ht="15.2" customHeight="1">
      <c r="B92" s="23"/>
      <c r="C92" s="20" t="s">
        <v>24</v>
      </c>
      <c r="F92" s="18" t="str">
        <f>IF(E18="","",E18)</f>
        <v xml:space="preserve"> </v>
      </c>
      <c r="I92" s="20"/>
      <c r="J92" s="21" t="str">
        <f>E24</f>
        <v xml:space="preserve"> </v>
      </c>
      <c r="L92" s="23"/>
    </row>
    <row r="93" spans="2:47" s="1" customFormat="1" ht="10.35" customHeight="1">
      <c r="B93" s="23"/>
      <c r="L93" s="23"/>
    </row>
    <row r="94" spans="2:47" s="1" customFormat="1" ht="29.25" customHeight="1">
      <c r="B94" s="23"/>
      <c r="C94" s="60" t="s">
        <v>122</v>
      </c>
      <c r="D94" s="56"/>
      <c r="E94" s="56"/>
      <c r="F94" s="56"/>
      <c r="G94" s="56"/>
      <c r="H94" s="56"/>
      <c r="I94" s="56"/>
      <c r="J94" s="61" t="s">
        <v>123</v>
      </c>
      <c r="K94" s="56"/>
      <c r="L94" s="23"/>
    </row>
    <row r="95" spans="2:47" s="1" customFormat="1" ht="10.35" customHeight="1">
      <c r="B95" s="23"/>
      <c r="L95" s="23"/>
    </row>
    <row r="96" spans="2:47" s="1" customFormat="1" ht="22.9" customHeight="1">
      <c r="B96" s="23"/>
      <c r="C96" s="62" t="s">
        <v>124</v>
      </c>
      <c r="J96" s="51">
        <f>J119</f>
        <v>0</v>
      </c>
      <c r="L96" s="23"/>
      <c r="AU96" s="11" t="s">
        <v>125</v>
      </c>
    </row>
    <row r="97" spans="2:12" s="6" customFormat="1" ht="24.95" customHeight="1">
      <c r="B97" s="63"/>
      <c r="D97" s="64" t="s">
        <v>259</v>
      </c>
      <c r="E97" s="65"/>
      <c r="F97" s="65"/>
      <c r="G97" s="65"/>
      <c r="H97" s="65"/>
      <c r="I97" s="65"/>
      <c r="J97" s="66">
        <f>J120</f>
        <v>0</v>
      </c>
      <c r="L97" s="63"/>
    </row>
    <row r="98" spans="2:12" s="7" customFormat="1" ht="19.899999999999999" customHeight="1">
      <c r="B98" s="67"/>
      <c r="D98" s="68" t="s">
        <v>127</v>
      </c>
      <c r="E98" s="69"/>
      <c r="F98" s="69"/>
      <c r="G98" s="69"/>
      <c r="H98" s="69"/>
      <c r="I98" s="69"/>
      <c r="J98" s="70">
        <f>J121</f>
        <v>0</v>
      </c>
      <c r="L98" s="67"/>
    </row>
    <row r="99" spans="2:12" s="7" customFormat="1" ht="19.899999999999999" customHeight="1">
      <c r="B99" s="67"/>
      <c r="D99" s="68" t="s">
        <v>128</v>
      </c>
      <c r="E99" s="69"/>
      <c r="F99" s="69"/>
      <c r="G99" s="69"/>
      <c r="H99" s="69"/>
      <c r="I99" s="69"/>
      <c r="J99" s="70">
        <f>J127</f>
        <v>0</v>
      </c>
      <c r="L99" s="67"/>
    </row>
    <row r="100" spans="2:12" s="1" customFormat="1" ht="21.75" customHeight="1">
      <c r="B100" s="23"/>
      <c r="L100" s="23"/>
    </row>
    <row r="101" spans="2:12" s="1" customFormat="1" ht="6.9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23"/>
    </row>
    <row r="105" spans="2:12" s="1" customFormat="1" ht="6.95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23"/>
    </row>
    <row r="106" spans="2:12" s="1" customFormat="1" ht="24.95" customHeight="1">
      <c r="B106" s="23"/>
      <c r="C106" s="15" t="s">
        <v>129</v>
      </c>
      <c r="L106" s="23"/>
    </row>
    <row r="107" spans="2:12" s="1" customFormat="1" ht="6.95" customHeight="1">
      <c r="B107" s="23"/>
      <c r="L107" s="23"/>
    </row>
    <row r="108" spans="2:12" s="1" customFormat="1" ht="12" customHeight="1">
      <c r="B108" s="23"/>
      <c r="C108" s="110" t="s">
        <v>389</v>
      </c>
      <c r="L108" s="23"/>
    </row>
    <row r="109" spans="2:12" s="1" customFormat="1" ht="26.25" customHeight="1">
      <c r="B109" s="23"/>
      <c r="E109" s="216" t="str">
        <f>E7</f>
        <v>Údržba smíšených výsadeb v Nemocnici České Budějovice, a.s. na rok 2026</v>
      </c>
      <c r="F109" s="217"/>
      <c r="G109" s="217"/>
      <c r="H109" s="217"/>
      <c r="L109" s="23"/>
    </row>
    <row r="110" spans="2:12" s="1" customFormat="1" ht="12" customHeight="1">
      <c r="B110" s="23"/>
      <c r="C110" s="20" t="s">
        <v>119</v>
      </c>
      <c r="L110" s="23"/>
    </row>
    <row r="111" spans="2:12" s="1" customFormat="1" ht="16.5" customHeight="1">
      <c r="B111" s="23"/>
      <c r="E111" s="209" t="str">
        <f>E9</f>
        <v>I1 - Terminál</v>
      </c>
      <c r="F111" s="215"/>
      <c r="G111" s="215"/>
      <c r="H111" s="215"/>
      <c r="L111" s="23"/>
    </row>
    <row r="112" spans="2:12" s="1" customFormat="1" ht="6.95" customHeight="1">
      <c r="B112" s="23"/>
      <c r="L112" s="23"/>
    </row>
    <row r="113" spans="2:65" s="1" customFormat="1" ht="12" customHeight="1">
      <c r="B113" s="23"/>
      <c r="C113" s="20" t="s">
        <v>16</v>
      </c>
      <c r="F113" s="18" t="str">
        <f>F12</f>
        <v xml:space="preserve"> </v>
      </c>
      <c r="I113" s="20" t="s">
        <v>18</v>
      </c>
      <c r="J113" s="39" t="str">
        <f>IF(J12="","",J12)</f>
        <v>vyplní účastník</v>
      </c>
      <c r="L113" s="23"/>
    </row>
    <row r="114" spans="2:65" s="1" customFormat="1" ht="6.95" customHeight="1">
      <c r="B114" s="23"/>
      <c r="L114" s="23"/>
    </row>
    <row r="115" spans="2:65" s="1" customFormat="1" ht="15.2" customHeight="1">
      <c r="B115" s="23"/>
      <c r="C115" s="20" t="s">
        <v>19</v>
      </c>
      <c r="F115" s="18" t="str">
        <f>E15</f>
        <v>Nemocnice České Budějovice, a.s.</v>
      </c>
      <c r="I115" s="20"/>
      <c r="J115" s="21" t="str">
        <f>E21</f>
        <v xml:space="preserve"> </v>
      </c>
      <c r="L115" s="23"/>
    </row>
    <row r="116" spans="2:65" s="1" customFormat="1" ht="15.2" customHeight="1">
      <c r="B116" s="23"/>
      <c r="C116" s="20" t="s">
        <v>24</v>
      </c>
      <c r="F116" s="18" t="str">
        <f>IF(E18="","",E18)</f>
        <v xml:space="preserve"> </v>
      </c>
      <c r="I116" s="20"/>
      <c r="J116" s="21" t="str">
        <f>E24</f>
        <v xml:space="preserve"> </v>
      </c>
      <c r="L116" s="23"/>
    </row>
    <row r="117" spans="2:65" s="1" customFormat="1" ht="10.35" customHeight="1">
      <c r="B117" s="23"/>
      <c r="L117" s="23"/>
    </row>
    <row r="118" spans="2:65" s="8" customFormat="1" ht="29.25" customHeight="1">
      <c r="B118" s="71"/>
      <c r="C118" s="72" t="s">
        <v>130</v>
      </c>
      <c r="D118" s="73" t="s">
        <v>52</v>
      </c>
      <c r="E118" s="73" t="s">
        <v>48</v>
      </c>
      <c r="F118" s="73" t="s">
        <v>49</v>
      </c>
      <c r="G118" s="73" t="s">
        <v>131</v>
      </c>
      <c r="H118" s="73" t="s">
        <v>132</v>
      </c>
      <c r="I118" s="73" t="s">
        <v>133</v>
      </c>
      <c r="J118" s="74" t="s">
        <v>123</v>
      </c>
      <c r="K118" s="75" t="s">
        <v>134</v>
      </c>
      <c r="L118" s="71"/>
      <c r="M118" s="46" t="s">
        <v>1</v>
      </c>
      <c r="N118" s="47" t="s">
        <v>31</v>
      </c>
      <c r="O118" s="47" t="s">
        <v>135</v>
      </c>
      <c r="P118" s="47" t="s">
        <v>136</v>
      </c>
      <c r="Q118" s="47" t="s">
        <v>137</v>
      </c>
      <c r="R118" s="47" t="s">
        <v>138</v>
      </c>
      <c r="S118" s="47" t="s">
        <v>139</v>
      </c>
      <c r="T118" s="48" t="s">
        <v>140</v>
      </c>
    </row>
    <row r="119" spans="2:65" s="1" customFormat="1" ht="22.9" customHeight="1">
      <c r="B119" s="23"/>
      <c r="C119" s="50" t="s">
        <v>141</v>
      </c>
      <c r="J119" s="76">
        <f>BK119</f>
        <v>0</v>
      </c>
      <c r="L119" s="23"/>
      <c r="M119" s="49"/>
      <c r="N119" s="40"/>
      <c r="O119" s="40"/>
      <c r="P119" s="77">
        <f>P120</f>
        <v>0</v>
      </c>
      <c r="Q119" s="40"/>
      <c r="R119" s="77">
        <f>R120</f>
        <v>0</v>
      </c>
      <c r="S119" s="40"/>
      <c r="T119" s="78">
        <f>T120</f>
        <v>0</v>
      </c>
      <c r="AT119" s="11" t="s">
        <v>66</v>
      </c>
      <c r="AU119" s="11" t="s">
        <v>125</v>
      </c>
      <c r="BK119" s="79">
        <f>BK120</f>
        <v>0</v>
      </c>
    </row>
    <row r="120" spans="2:65" s="9" customFormat="1" ht="25.9" customHeight="1">
      <c r="B120" s="80"/>
      <c r="D120" s="81" t="s">
        <v>66</v>
      </c>
      <c r="E120" s="82" t="s">
        <v>142</v>
      </c>
      <c r="F120" s="82" t="s">
        <v>260</v>
      </c>
      <c r="J120" s="83">
        <f>BK120</f>
        <v>0</v>
      </c>
      <c r="L120" s="80"/>
      <c r="M120" s="84"/>
      <c r="P120" s="85">
        <f>P121+P127</f>
        <v>0</v>
      </c>
      <c r="R120" s="85">
        <f>R121+R127</f>
        <v>0</v>
      </c>
      <c r="T120" s="86">
        <f>T121+T127</f>
        <v>0</v>
      </c>
      <c r="AR120" s="81" t="s">
        <v>71</v>
      </c>
      <c r="AT120" s="87" t="s">
        <v>66</v>
      </c>
      <c r="AU120" s="87" t="s">
        <v>67</v>
      </c>
      <c r="AY120" s="81" t="s">
        <v>144</v>
      </c>
      <c r="BK120" s="88">
        <f>BK121+BK127</f>
        <v>0</v>
      </c>
    </row>
    <row r="121" spans="2:65" s="9" customFormat="1" ht="22.9" customHeight="1">
      <c r="B121" s="80"/>
      <c r="D121" s="81" t="s">
        <v>66</v>
      </c>
      <c r="E121" s="89" t="s">
        <v>145</v>
      </c>
      <c r="F121" s="89" t="s">
        <v>146</v>
      </c>
      <c r="J121" s="90">
        <f>BK121</f>
        <v>0</v>
      </c>
      <c r="L121" s="80"/>
      <c r="M121" s="84"/>
      <c r="P121" s="85">
        <f>SUM(P122:P126)</f>
        <v>0</v>
      </c>
      <c r="R121" s="85">
        <f>SUM(R122:R126)</f>
        <v>0</v>
      </c>
      <c r="T121" s="86">
        <f>SUM(T122:T126)</f>
        <v>0</v>
      </c>
      <c r="AR121" s="81" t="s">
        <v>71</v>
      </c>
      <c r="AT121" s="87" t="s">
        <v>66</v>
      </c>
      <c r="AU121" s="87" t="s">
        <v>71</v>
      </c>
      <c r="AY121" s="81" t="s">
        <v>144</v>
      </c>
      <c r="BK121" s="88">
        <f>SUM(BK122:BK126)</f>
        <v>0</v>
      </c>
    </row>
    <row r="122" spans="2:65" s="1" customFormat="1" ht="21.75" customHeight="1">
      <c r="B122" s="91"/>
      <c r="C122" s="92" t="s">
        <v>67</v>
      </c>
      <c r="D122" s="92" t="s">
        <v>147</v>
      </c>
      <c r="E122" s="93" t="s">
        <v>71</v>
      </c>
      <c r="F122" s="94" t="s">
        <v>261</v>
      </c>
      <c r="G122" s="95" t="s">
        <v>154</v>
      </c>
      <c r="H122" s="96">
        <v>9</v>
      </c>
      <c r="I122" s="97"/>
      <c r="J122" s="97">
        <f>ROUND(I122*H122,2)</f>
        <v>0</v>
      </c>
      <c r="K122" s="98"/>
      <c r="L122" s="23"/>
      <c r="M122" s="99" t="s">
        <v>1</v>
      </c>
      <c r="N122" s="100" t="s">
        <v>32</v>
      </c>
      <c r="O122" s="101">
        <v>0</v>
      </c>
      <c r="P122" s="101">
        <f>O122*H122</f>
        <v>0</v>
      </c>
      <c r="Q122" s="101">
        <v>0</v>
      </c>
      <c r="R122" s="101">
        <f>Q122*H122</f>
        <v>0</v>
      </c>
      <c r="S122" s="101">
        <v>0</v>
      </c>
      <c r="T122" s="102">
        <f>S122*H122</f>
        <v>0</v>
      </c>
      <c r="AR122" s="103" t="s">
        <v>81</v>
      </c>
      <c r="AT122" s="103" t="s">
        <v>147</v>
      </c>
      <c r="AU122" s="103" t="s">
        <v>75</v>
      </c>
      <c r="AY122" s="11" t="s">
        <v>144</v>
      </c>
      <c r="BE122" s="104">
        <f>IF(N122="základní",J122,0)</f>
        <v>0</v>
      </c>
      <c r="BF122" s="104">
        <f>IF(N122="snížená",J122,0)</f>
        <v>0</v>
      </c>
      <c r="BG122" s="104">
        <f>IF(N122="zákl. přenesená",J122,0)</f>
        <v>0</v>
      </c>
      <c r="BH122" s="104">
        <f>IF(N122="sníž. přenesená",J122,0)</f>
        <v>0</v>
      </c>
      <c r="BI122" s="104">
        <f>IF(N122="nulová",J122,0)</f>
        <v>0</v>
      </c>
      <c r="BJ122" s="11" t="s">
        <v>71</v>
      </c>
      <c r="BK122" s="104">
        <f>ROUND(I122*H122,2)</f>
        <v>0</v>
      </c>
      <c r="BL122" s="11" t="s">
        <v>81</v>
      </c>
      <c r="BM122" s="103" t="s">
        <v>75</v>
      </c>
    </row>
    <row r="123" spans="2:65" s="1" customFormat="1" ht="24.2" customHeight="1">
      <c r="B123" s="91"/>
      <c r="C123" s="92" t="s">
        <v>67</v>
      </c>
      <c r="D123" s="92" t="s">
        <v>147</v>
      </c>
      <c r="E123" s="93" t="s">
        <v>75</v>
      </c>
      <c r="F123" s="94" t="s">
        <v>262</v>
      </c>
      <c r="G123" s="95" t="s">
        <v>154</v>
      </c>
      <c r="H123" s="96">
        <v>9</v>
      </c>
      <c r="I123" s="97"/>
      <c r="J123" s="97">
        <f>ROUND(I123*H123,2)</f>
        <v>0</v>
      </c>
      <c r="K123" s="98"/>
      <c r="L123" s="23"/>
      <c r="M123" s="99" t="s">
        <v>1</v>
      </c>
      <c r="N123" s="100" t="s">
        <v>32</v>
      </c>
      <c r="O123" s="101">
        <v>0</v>
      </c>
      <c r="P123" s="101">
        <f>O123*H123</f>
        <v>0</v>
      </c>
      <c r="Q123" s="101">
        <v>0</v>
      </c>
      <c r="R123" s="101">
        <f>Q123*H123</f>
        <v>0</v>
      </c>
      <c r="S123" s="101">
        <v>0</v>
      </c>
      <c r="T123" s="102">
        <f>S123*H123</f>
        <v>0</v>
      </c>
      <c r="AR123" s="103" t="s">
        <v>81</v>
      </c>
      <c r="AT123" s="103" t="s">
        <v>147</v>
      </c>
      <c r="AU123" s="103" t="s">
        <v>75</v>
      </c>
      <c r="AY123" s="11" t="s">
        <v>144</v>
      </c>
      <c r="BE123" s="104">
        <f>IF(N123="základní",J123,0)</f>
        <v>0</v>
      </c>
      <c r="BF123" s="104">
        <f>IF(N123="snížená",J123,0)</f>
        <v>0</v>
      </c>
      <c r="BG123" s="104">
        <f>IF(N123="zákl. přenesená",J123,0)</f>
        <v>0</v>
      </c>
      <c r="BH123" s="104">
        <f>IF(N123="sníž. přenesená",J123,0)</f>
        <v>0</v>
      </c>
      <c r="BI123" s="104">
        <f>IF(N123="nulová",J123,0)</f>
        <v>0</v>
      </c>
      <c r="BJ123" s="11" t="s">
        <v>71</v>
      </c>
      <c r="BK123" s="104">
        <f>ROUND(I123*H123,2)</f>
        <v>0</v>
      </c>
      <c r="BL123" s="11" t="s">
        <v>81</v>
      </c>
      <c r="BM123" s="103" t="s">
        <v>81</v>
      </c>
    </row>
    <row r="124" spans="2:65" s="1" customFormat="1" ht="24.2" customHeight="1">
      <c r="B124" s="91"/>
      <c r="C124" s="92" t="s">
        <v>67</v>
      </c>
      <c r="D124" s="92" t="s">
        <v>147</v>
      </c>
      <c r="E124" s="93" t="s">
        <v>78</v>
      </c>
      <c r="F124" s="94" t="s">
        <v>263</v>
      </c>
      <c r="G124" s="95" t="s">
        <v>149</v>
      </c>
      <c r="H124" s="96">
        <v>8</v>
      </c>
      <c r="I124" s="97"/>
      <c r="J124" s="97">
        <f>ROUND(I124*H124,2)</f>
        <v>0</v>
      </c>
      <c r="K124" s="98"/>
      <c r="L124" s="23"/>
      <c r="M124" s="99" t="s">
        <v>1</v>
      </c>
      <c r="N124" s="100" t="s">
        <v>32</v>
      </c>
      <c r="O124" s="101">
        <v>0</v>
      </c>
      <c r="P124" s="101">
        <f>O124*H124</f>
        <v>0</v>
      </c>
      <c r="Q124" s="101">
        <v>0</v>
      </c>
      <c r="R124" s="101">
        <f>Q124*H124</f>
        <v>0</v>
      </c>
      <c r="S124" s="101">
        <v>0</v>
      </c>
      <c r="T124" s="102">
        <f>S124*H124</f>
        <v>0</v>
      </c>
      <c r="AR124" s="103" t="s">
        <v>81</v>
      </c>
      <c r="AT124" s="103" t="s">
        <v>147</v>
      </c>
      <c r="AU124" s="103" t="s">
        <v>75</v>
      </c>
      <c r="AY124" s="11" t="s">
        <v>144</v>
      </c>
      <c r="BE124" s="104">
        <f>IF(N124="základní",J124,0)</f>
        <v>0</v>
      </c>
      <c r="BF124" s="104">
        <f>IF(N124="snížená",J124,0)</f>
        <v>0</v>
      </c>
      <c r="BG124" s="104">
        <f>IF(N124="zákl. přenesená",J124,0)</f>
        <v>0</v>
      </c>
      <c r="BH124" s="104">
        <f>IF(N124="sníž. přenesená",J124,0)</f>
        <v>0</v>
      </c>
      <c r="BI124" s="104">
        <f>IF(N124="nulová",J124,0)</f>
        <v>0</v>
      </c>
      <c r="BJ124" s="11" t="s">
        <v>71</v>
      </c>
      <c r="BK124" s="104">
        <f>ROUND(I124*H124,2)</f>
        <v>0</v>
      </c>
      <c r="BL124" s="11" t="s">
        <v>81</v>
      </c>
      <c r="BM124" s="103" t="s">
        <v>87</v>
      </c>
    </row>
    <row r="125" spans="2:65" s="1" customFormat="1" ht="16.5" customHeight="1">
      <c r="B125" s="91"/>
      <c r="C125" s="92" t="s">
        <v>67</v>
      </c>
      <c r="D125" s="92" t="s">
        <v>147</v>
      </c>
      <c r="E125" s="93" t="s">
        <v>81</v>
      </c>
      <c r="F125" s="94" t="s">
        <v>264</v>
      </c>
      <c r="G125" s="95" t="s">
        <v>168</v>
      </c>
      <c r="H125" s="96">
        <v>1</v>
      </c>
      <c r="I125" s="97"/>
      <c r="J125" s="97">
        <f>ROUND(I125*H125,2)</f>
        <v>0</v>
      </c>
      <c r="K125" s="98"/>
      <c r="L125" s="23"/>
      <c r="M125" s="99" t="s">
        <v>1</v>
      </c>
      <c r="N125" s="100" t="s">
        <v>32</v>
      </c>
      <c r="O125" s="101">
        <v>0</v>
      </c>
      <c r="P125" s="101">
        <f>O125*H125</f>
        <v>0</v>
      </c>
      <c r="Q125" s="101">
        <v>0</v>
      </c>
      <c r="R125" s="101">
        <f>Q125*H125</f>
        <v>0</v>
      </c>
      <c r="S125" s="101">
        <v>0</v>
      </c>
      <c r="T125" s="102">
        <f>S125*H125</f>
        <v>0</v>
      </c>
      <c r="AR125" s="103" t="s">
        <v>81</v>
      </c>
      <c r="AT125" s="103" t="s">
        <v>147</v>
      </c>
      <c r="AU125" s="103" t="s">
        <v>75</v>
      </c>
      <c r="AY125" s="11" t="s">
        <v>144</v>
      </c>
      <c r="BE125" s="104">
        <f>IF(N125="základní",J125,0)</f>
        <v>0</v>
      </c>
      <c r="BF125" s="104">
        <f>IF(N125="snížená",J125,0)</f>
        <v>0</v>
      </c>
      <c r="BG125" s="104">
        <f>IF(N125="zákl. přenesená",J125,0)</f>
        <v>0</v>
      </c>
      <c r="BH125" s="104">
        <f>IF(N125="sníž. přenesená",J125,0)</f>
        <v>0</v>
      </c>
      <c r="BI125" s="104">
        <f>IF(N125="nulová",J125,0)</f>
        <v>0</v>
      </c>
      <c r="BJ125" s="11" t="s">
        <v>71</v>
      </c>
      <c r="BK125" s="104">
        <f>ROUND(I125*H125,2)</f>
        <v>0</v>
      </c>
      <c r="BL125" s="11" t="s">
        <v>81</v>
      </c>
      <c r="BM125" s="103" t="s">
        <v>93</v>
      </c>
    </row>
    <row r="126" spans="2:65" s="1" customFormat="1" ht="16.5" customHeight="1">
      <c r="B126" s="91"/>
      <c r="C126" s="92" t="s">
        <v>67</v>
      </c>
      <c r="D126" s="92" t="s">
        <v>147</v>
      </c>
      <c r="E126" s="93" t="s">
        <v>84</v>
      </c>
      <c r="F126" s="94" t="s">
        <v>179</v>
      </c>
      <c r="G126" s="95" t="s">
        <v>168</v>
      </c>
      <c r="H126" s="96">
        <v>1</v>
      </c>
      <c r="I126" s="97"/>
      <c r="J126" s="97">
        <f>ROUND(I126*H126,2)</f>
        <v>0</v>
      </c>
      <c r="K126" s="98"/>
      <c r="L126" s="23"/>
      <c r="M126" s="99" t="s">
        <v>1</v>
      </c>
      <c r="N126" s="100" t="s">
        <v>32</v>
      </c>
      <c r="O126" s="101">
        <v>0</v>
      </c>
      <c r="P126" s="101">
        <f>O126*H126</f>
        <v>0</v>
      </c>
      <c r="Q126" s="101">
        <v>0</v>
      </c>
      <c r="R126" s="101">
        <f>Q126*H126</f>
        <v>0</v>
      </c>
      <c r="S126" s="101">
        <v>0</v>
      </c>
      <c r="T126" s="102">
        <f>S126*H126</f>
        <v>0</v>
      </c>
      <c r="AR126" s="103" t="s">
        <v>81</v>
      </c>
      <c r="AT126" s="103" t="s">
        <v>147</v>
      </c>
      <c r="AU126" s="103" t="s">
        <v>75</v>
      </c>
      <c r="AY126" s="11" t="s">
        <v>144</v>
      </c>
      <c r="BE126" s="104">
        <f>IF(N126="základní",J126,0)</f>
        <v>0</v>
      </c>
      <c r="BF126" s="104">
        <f>IF(N126="snížená",J126,0)</f>
        <v>0</v>
      </c>
      <c r="BG126" s="104">
        <f>IF(N126="zákl. přenesená",J126,0)</f>
        <v>0</v>
      </c>
      <c r="BH126" s="104">
        <f>IF(N126="sníž. přenesená",J126,0)</f>
        <v>0</v>
      </c>
      <c r="BI126" s="104">
        <f>IF(N126="nulová",J126,0)</f>
        <v>0</v>
      </c>
      <c r="BJ126" s="11" t="s">
        <v>71</v>
      </c>
      <c r="BK126" s="104">
        <f>ROUND(I126*H126,2)</f>
        <v>0</v>
      </c>
      <c r="BL126" s="11" t="s">
        <v>81</v>
      </c>
      <c r="BM126" s="103" t="s">
        <v>99</v>
      </c>
    </row>
    <row r="127" spans="2:65" s="9" customFormat="1" ht="22.9" customHeight="1">
      <c r="B127" s="80"/>
      <c r="D127" s="81" t="s">
        <v>66</v>
      </c>
      <c r="E127" s="89" t="s">
        <v>181</v>
      </c>
      <c r="F127" s="89" t="s">
        <v>182</v>
      </c>
      <c r="J127" s="90">
        <f>BK127</f>
        <v>0</v>
      </c>
      <c r="L127" s="80"/>
      <c r="M127" s="84"/>
      <c r="P127" s="85">
        <f>SUM(P128:P130)</f>
        <v>0</v>
      </c>
      <c r="R127" s="85">
        <f>SUM(R128:R130)</f>
        <v>0</v>
      </c>
      <c r="T127" s="86">
        <f>SUM(T128:T130)</f>
        <v>0</v>
      </c>
      <c r="AR127" s="81" t="s">
        <v>71</v>
      </c>
      <c r="AT127" s="87" t="s">
        <v>66</v>
      </c>
      <c r="AU127" s="87" t="s">
        <v>71</v>
      </c>
      <c r="AY127" s="81" t="s">
        <v>144</v>
      </c>
      <c r="BK127" s="88">
        <f>SUM(BK128:BK130)</f>
        <v>0</v>
      </c>
    </row>
    <row r="128" spans="2:65" s="1" customFormat="1" ht="16.5" customHeight="1">
      <c r="B128" s="91"/>
      <c r="C128" s="92" t="s">
        <v>67</v>
      </c>
      <c r="D128" s="92" t="s">
        <v>147</v>
      </c>
      <c r="E128" s="93" t="s">
        <v>87</v>
      </c>
      <c r="F128" s="94" t="s">
        <v>265</v>
      </c>
      <c r="G128" s="95" t="s">
        <v>154</v>
      </c>
      <c r="H128" s="96">
        <v>4</v>
      </c>
      <c r="I128" s="97"/>
      <c r="J128" s="97">
        <f>ROUND(I128*H128,2)</f>
        <v>0</v>
      </c>
      <c r="K128" s="98"/>
      <c r="L128" s="23"/>
      <c r="M128" s="99" t="s">
        <v>1</v>
      </c>
      <c r="N128" s="100" t="s">
        <v>32</v>
      </c>
      <c r="O128" s="101">
        <v>0</v>
      </c>
      <c r="P128" s="101">
        <f>O128*H128</f>
        <v>0</v>
      </c>
      <c r="Q128" s="101">
        <v>0</v>
      </c>
      <c r="R128" s="101">
        <f>Q128*H128</f>
        <v>0</v>
      </c>
      <c r="S128" s="101">
        <v>0</v>
      </c>
      <c r="T128" s="102">
        <f>S128*H128</f>
        <v>0</v>
      </c>
      <c r="AR128" s="103" t="s">
        <v>81</v>
      </c>
      <c r="AT128" s="103" t="s">
        <v>147</v>
      </c>
      <c r="AU128" s="103" t="s">
        <v>75</v>
      </c>
      <c r="AY128" s="11" t="s">
        <v>144</v>
      </c>
      <c r="BE128" s="104">
        <f>IF(N128="základní",J128,0)</f>
        <v>0</v>
      </c>
      <c r="BF128" s="104">
        <f>IF(N128="snížená",J128,0)</f>
        <v>0</v>
      </c>
      <c r="BG128" s="104">
        <f>IF(N128="zákl. přenesená",J128,0)</f>
        <v>0</v>
      </c>
      <c r="BH128" s="104">
        <f>IF(N128="sníž. přenesená",J128,0)</f>
        <v>0</v>
      </c>
      <c r="BI128" s="104">
        <f>IF(N128="nulová",J128,0)</f>
        <v>0</v>
      </c>
      <c r="BJ128" s="11" t="s">
        <v>71</v>
      </c>
      <c r="BK128" s="104">
        <f>ROUND(I128*H128,2)</f>
        <v>0</v>
      </c>
      <c r="BL128" s="11" t="s">
        <v>81</v>
      </c>
      <c r="BM128" s="103" t="s">
        <v>8</v>
      </c>
    </row>
    <row r="129" spans="2:65" s="1" customFormat="1" ht="16.5" customHeight="1">
      <c r="B129" s="91"/>
      <c r="C129" s="92" t="s">
        <v>67</v>
      </c>
      <c r="D129" s="92" t="s">
        <v>147</v>
      </c>
      <c r="E129" s="93" t="s">
        <v>90</v>
      </c>
      <c r="F129" s="94" t="s">
        <v>266</v>
      </c>
      <c r="G129" s="95" t="s">
        <v>168</v>
      </c>
      <c r="H129" s="96">
        <v>1</v>
      </c>
      <c r="I129" s="97"/>
      <c r="J129" s="97">
        <f>ROUND(I129*H129,2)</f>
        <v>0</v>
      </c>
      <c r="K129" s="98"/>
      <c r="L129" s="23"/>
      <c r="M129" s="99" t="s">
        <v>1</v>
      </c>
      <c r="N129" s="100" t="s">
        <v>32</v>
      </c>
      <c r="O129" s="101">
        <v>0</v>
      </c>
      <c r="P129" s="101">
        <f>O129*H129</f>
        <v>0</v>
      </c>
      <c r="Q129" s="101">
        <v>0</v>
      </c>
      <c r="R129" s="101">
        <f>Q129*H129</f>
        <v>0</v>
      </c>
      <c r="S129" s="101">
        <v>0</v>
      </c>
      <c r="T129" s="102">
        <f>S129*H129</f>
        <v>0</v>
      </c>
      <c r="AR129" s="103" t="s">
        <v>81</v>
      </c>
      <c r="AT129" s="103" t="s">
        <v>147</v>
      </c>
      <c r="AU129" s="103" t="s">
        <v>75</v>
      </c>
      <c r="AY129" s="11" t="s">
        <v>144</v>
      </c>
      <c r="BE129" s="104">
        <f>IF(N129="základní",J129,0)</f>
        <v>0</v>
      </c>
      <c r="BF129" s="104">
        <f>IF(N129="snížená",J129,0)</f>
        <v>0</v>
      </c>
      <c r="BG129" s="104">
        <f>IF(N129="zákl. přenesená",J129,0)</f>
        <v>0</v>
      </c>
      <c r="BH129" s="104">
        <f>IF(N129="sníž. přenesená",J129,0)</f>
        <v>0</v>
      </c>
      <c r="BI129" s="104">
        <f>IF(N129="nulová",J129,0)</f>
        <v>0</v>
      </c>
      <c r="BJ129" s="11" t="s">
        <v>71</v>
      </c>
      <c r="BK129" s="104">
        <f>ROUND(I129*H129,2)</f>
        <v>0</v>
      </c>
      <c r="BL129" s="11" t="s">
        <v>81</v>
      </c>
      <c r="BM129" s="103" t="s">
        <v>109</v>
      </c>
    </row>
    <row r="130" spans="2:65" s="1" customFormat="1" ht="16.5" customHeight="1">
      <c r="B130" s="91"/>
      <c r="C130" s="92" t="s">
        <v>67</v>
      </c>
      <c r="D130" s="92" t="s">
        <v>147</v>
      </c>
      <c r="E130" s="93" t="s">
        <v>93</v>
      </c>
      <c r="F130" s="94" t="s">
        <v>267</v>
      </c>
      <c r="G130" s="95" t="s">
        <v>168</v>
      </c>
      <c r="H130" s="96">
        <v>1</v>
      </c>
      <c r="I130" s="97"/>
      <c r="J130" s="97">
        <f>ROUND(I130*H130,2)</f>
        <v>0</v>
      </c>
      <c r="K130" s="98"/>
      <c r="L130" s="23"/>
      <c r="M130" s="105" t="s">
        <v>1</v>
      </c>
      <c r="N130" s="106" t="s">
        <v>32</v>
      </c>
      <c r="O130" s="107">
        <v>0</v>
      </c>
      <c r="P130" s="107">
        <f>O130*H130</f>
        <v>0</v>
      </c>
      <c r="Q130" s="107">
        <v>0</v>
      </c>
      <c r="R130" s="107">
        <f>Q130*H130</f>
        <v>0</v>
      </c>
      <c r="S130" s="107">
        <v>0</v>
      </c>
      <c r="T130" s="108">
        <f>S130*H130</f>
        <v>0</v>
      </c>
      <c r="AR130" s="103" t="s">
        <v>81</v>
      </c>
      <c r="AT130" s="103" t="s">
        <v>147</v>
      </c>
      <c r="AU130" s="103" t="s">
        <v>75</v>
      </c>
      <c r="AY130" s="11" t="s">
        <v>144</v>
      </c>
      <c r="BE130" s="104">
        <f>IF(N130="základní",J130,0)</f>
        <v>0</v>
      </c>
      <c r="BF130" s="104">
        <f>IF(N130="snížená",J130,0)</f>
        <v>0</v>
      </c>
      <c r="BG130" s="104">
        <f>IF(N130="zákl. přenesená",J130,0)</f>
        <v>0</v>
      </c>
      <c r="BH130" s="104">
        <f>IF(N130="sníž. přenesená",J130,0)</f>
        <v>0</v>
      </c>
      <c r="BI130" s="104">
        <f>IF(N130="nulová",J130,0)</f>
        <v>0</v>
      </c>
      <c r="BJ130" s="11" t="s">
        <v>71</v>
      </c>
      <c r="BK130" s="104">
        <f>ROUND(I130*H130,2)</f>
        <v>0</v>
      </c>
      <c r="BL130" s="11" t="s">
        <v>81</v>
      </c>
      <c r="BM130" s="103" t="s">
        <v>115</v>
      </c>
    </row>
    <row r="131" spans="2:65" s="1" customFormat="1" ht="6.95" customHeight="1">
      <c r="B131" s="31"/>
      <c r="C131" s="32"/>
      <c r="D131" s="32"/>
      <c r="E131" s="32"/>
      <c r="F131" s="32"/>
      <c r="G131" s="32"/>
      <c r="H131" s="32"/>
      <c r="I131" s="32"/>
      <c r="J131" s="32"/>
      <c r="K131" s="32"/>
      <c r="L131" s="23"/>
    </row>
  </sheetData>
  <autoFilter ref="C118:K130" xr:uid="{00000000-0009-0000-0000-000010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3"/>
  <sheetViews>
    <sheetView showGridLines="0" workbookViewId="0">
      <selection activeCell="K30" sqref="D30:K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11" width="22.33203125" customWidth="1"/>
    <col min="12" max="12" width="9.332031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2" max="52" width="0" hidden="1" customWidth="1"/>
    <col min="56" max="65" width="0" hidden="1" customWidth="1"/>
  </cols>
  <sheetData>
    <row r="2" spans="2:46" ht="36.950000000000003" customHeight="1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1" t="s">
        <v>105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75</v>
      </c>
    </row>
    <row r="4" spans="2:46" ht="24.95" customHeight="1">
      <c r="B4" s="14"/>
      <c r="D4" s="15" t="s">
        <v>118</v>
      </c>
      <c r="L4" s="14"/>
      <c r="M4" s="52" t="s">
        <v>10</v>
      </c>
      <c r="AT4" s="11" t="s">
        <v>3</v>
      </c>
    </row>
    <row r="5" spans="2:46" ht="6.95" customHeight="1">
      <c r="B5" s="14"/>
      <c r="L5" s="14"/>
    </row>
    <row r="6" spans="2:46" ht="12" customHeight="1">
      <c r="B6" s="14"/>
      <c r="D6" s="20" t="s">
        <v>389</v>
      </c>
      <c r="L6" s="14"/>
    </row>
    <row r="7" spans="2:46" ht="26.25" customHeight="1">
      <c r="B7" s="14"/>
      <c r="E7" s="216" t="str">
        <f>'Rekapitulace stavby'!K6</f>
        <v>Údržba smíšených výsadeb v Nemocnici České Budějovice, a.s. na rok 2026</v>
      </c>
      <c r="F7" s="217"/>
      <c r="G7" s="217"/>
      <c r="H7" s="217"/>
      <c r="L7" s="14"/>
    </row>
    <row r="8" spans="2:46" s="1" customFormat="1" ht="12" customHeight="1">
      <c r="B8" s="23"/>
      <c r="D8" s="20" t="s">
        <v>119</v>
      </c>
      <c r="L8" s="23"/>
    </row>
    <row r="9" spans="2:46" s="1" customFormat="1" ht="16.5" customHeight="1">
      <c r="B9" s="23"/>
      <c r="E9" s="209" t="s">
        <v>367</v>
      </c>
      <c r="F9" s="215"/>
      <c r="G9" s="215"/>
      <c r="H9" s="215"/>
      <c r="L9" s="23"/>
    </row>
    <row r="10" spans="2:46" s="1" customFormat="1">
      <c r="B10" s="23"/>
      <c r="L10" s="23"/>
    </row>
    <row r="11" spans="2:46" s="1" customFormat="1" ht="12" customHeight="1">
      <c r="B11" s="23"/>
      <c r="D11" s="20" t="s">
        <v>14</v>
      </c>
      <c r="F11" s="18" t="s">
        <v>1</v>
      </c>
      <c r="I11" s="20" t="s">
        <v>15</v>
      </c>
      <c r="J11" s="18" t="s">
        <v>1</v>
      </c>
      <c r="L11" s="23"/>
    </row>
    <row r="12" spans="2:46" s="1" customFormat="1" ht="12" customHeight="1">
      <c r="B12" s="23"/>
      <c r="D12" s="20" t="s">
        <v>16</v>
      </c>
      <c r="F12" s="18" t="s">
        <v>17</v>
      </c>
      <c r="I12" s="20" t="s">
        <v>18</v>
      </c>
      <c r="J12" s="39" t="str">
        <f>'Rekapitulace stavby'!AN8</f>
        <v>vyplní účastník</v>
      </c>
      <c r="L12" s="23"/>
    </row>
    <row r="13" spans="2:46" s="1" customFormat="1" ht="10.9" customHeight="1">
      <c r="B13" s="23"/>
      <c r="L13" s="23"/>
    </row>
    <row r="14" spans="2:46" s="1" customFormat="1" ht="12" customHeight="1">
      <c r="B14" s="23"/>
      <c r="D14" s="20" t="s">
        <v>19</v>
      </c>
      <c r="I14" s="20" t="s">
        <v>20</v>
      </c>
      <c r="J14" s="18" t="str">
        <f>IF('Rekapitulace stavby'!AN10="","",'Rekapitulace stavby'!AN10)</f>
        <v>26068877</v>
      </c>
      <c r="L14" s="23"/>
    </row>
    <row r="15" spans="2:46" s="1" customFormat="1" ht="18" customHeight="1">
      <c r="B15" s="23"/>
      <c r="E15" s="18" t="str">
        <f>IF('Rekapitulace stavby'!E11="","",'Rekapitulace stavby'!E11)</f>
        <v>Nemocnice České Budějovice, a.s.</v>
      </c>
      <c r="I15" s="20" t="s">
        <v>22</v>
      </c>
      <c r="J15" s="18" t="str">
        <f>IF('Rekapitulace stavby'!AN11="","",'Rekapitulace stavby'!AN11)</f>
        <v>CZ26068877</v>
      </c>
      <c r="L15" s="23"/>
    </row>
    <row r="16" spans="2:46" s="1" customFormat="1" ht="6.95" customHeight="1">
      <c r="B16" s="23"/>
      <c r="L16" s="23"/>
    </row>
    <row r="17" spans="2:12" s="1" customFormat="1" ht="12" customHeight="1">
      <c r="B17" s="23"/>
      <c r="D17" s="20" t="s">
        <v>24</v>
      </c>
      <c r="I17" s="20" t="s">
        <v>20</v>
      </c>
      <c r="J17" s="18" t="str">
        <f>'Rekapitulace stavby'!AN13</f>
        <v/>
      </c>
      <c r="L17" s="23"/>
    </row>
    <row r="18" spans="2:12" s="1" customFormat="1" ht="18" customHeight="1">
      <c r="B18" s="23"/>
      <c r="E18" s="200" t="str">
        <f>'Rekapitulace stavby'!E14</f>
        <v xml:space="preserve"> </v>
      </c>
      <c r="F18" s="200"/>
      <c r="G18" s="200"/>
      <c r="H18" s="200"/>
      <c r="I18" s="20" t="s">
        <v>22</v>
      </c>
      <c r="J18" s="18" t="str">
        <f>'Rekapitulace stavby'!AN14</f>
        <v/>
      </c>
      <c r="L18" s="23"/>
    </row>
    <row r="19" spans="2:12" s="1" customFormat="1" ht="6.95" customHeight="1">
      <c r="B19" s="23"/>
      <c r="L19" s="23"/>
    </row>
    <row r="20" spans="2:12" s="1" customFormat="1" ht="12" customHeight="1">
      <c r="B20" s="23"/>
      <c r="D20" s="20"/>
      <c r="I20" s="20"/>
      <c r="J20" s="18" t="str">
        <f>IF('Rekapitulace stavby'!AN16="","",'Rekapitulace stavby'!AN16)</f>
        <v/>
      </c>
      <c r="L20" s="23"/>
    </row>
    <row r="21" spans="2:12" s="1" customFormat="1" ht="18" customHeight="1">
      <c r="B21" s="23"/>
      <c r="E21" s="18" t="str">
        <f>IF('Rekapitulace stavby'!E17="","",'Rekapitulace stavby'!E17)</f>
        <v xml:space="preserve"> </v>
      </c>
      <c r="I21" s="20"/>
      <c r="J21" s="18" t="str">
        <f>IF('Rekapitulace stavby'!AN17="","",'Rekapitulace stavby'!AN17)</f>
        <v/>
      </c>
      <c r="L21" s="23"/>
    </row>
    <row r="22" spans="2:12" s="1" customFormat="1" ht="6.95" customHeight="1">
      <c r="B22" s="23"/>
      <c r="L22" s="23"/>
    </row>
    <row r="23" spans="2:12" s="1" customFormat="1" ht="12" customHeight="1">
      <c r="B23" s="23"/>
      <c r="D23" s="20"/>
      <c r="I23" s="20"/>
      <c r="J23" s="18" t="str">
        <f>IF('Rekapitulace stavby'!AN19="","",'Rekapitulace stavby'!AN19)</f>
        <v/>
      </c>
      <c r="L23" s="23"/>
    </row>
    <row r="24" spans="2:12" s="1" customFormat="1" ht="18" customHeight="1">
      <c r="B24" s="23"/>
      <c r="E24" s="18" t="str">
        <f>IF('Rekapitulace stavby'!E20="","",'Rekapitulace stavby'!E20)</f>
        <v xml:space="preserve"> </v>
      </c>
      <c r="I24" s="20"/>
      <c r="J24" s="18" t="str">
        <f>IF('Rekapitulace stavby'!AN20="","",'Rekapitulace stavby'!AN20)</f>
        <v/>
      </c>
      <c r="L24" s="23"/>
    </row>
    <row r="25" spans="2:12" s="1" customFormat="1" ht="6.95" customHeight="1">
      <c r="B25" s="23"/>
      <c r="L25" s="23"/>
    </row>
    <row r="26" spans="2:12" s="1" customFormat="1" ht="12" customHeight="1">
      <c r="B26" s="23"/>
      <c r="D26" s="20" t="s">
        <v>26</v>
      </c>
      <c r="L26" s="23"/>
    </row>
    <row r="27" spans="2:12" s="5" customFormat="1" ht="131.25" customHeight="1">
      <c r="B27" s="53"/>
      <c r="E27" s="202" t="s">
        <v>302</v>
      </c>
      <c r="F27" s="202"/>
      <c r="G27" s="202"/>
      <c r="H27" s="202"/>
      <c r="L27" s="53"/>
    </row>
    <row r="28" spans="2:12" s="1" customFormat="1" ht="6.95" customHeight="1">
      <c r="B28" s="23"/>
      <c r="L28" s="23"/>
    </row>
    <row r="29" spans="2:12" s="1" customFormat="1" ht="6.95" customHeight="1">
      <c r="B29" s="23"/>
      <c r="D29" s="40"/>
      <c r="E29" s="40"/>
      <c r="F29" s="40"/>
      <c r="G29" s="40"/>
      <c r="H29" s="40"/>
      <c r="I29" s="40"/>
      <c r="J29" s="40"/>
      <c r="K29" s="40"/>
      <c r="L29" s="23"/>
    </row>
    <row r="30" spans="2:12" s="1" customFormat="1" ht="25.35" customHeight="1">
      <c r="B30" s="23"/>
      <c r="D30" s="150" t="s">
        <v>27</v>
      </c>
      <c r="E30" s="151"/>
      <c r="F30" s="151"/>
      <c r="G30" s="151"/>
      <c r="H30" s="151"/>
      <c r="I30" s="151"/>
      <c r="J30" s="152">
        <f>ROUND(J119, 2)</f>
        <v>0</v>
      </c>
      <c r="K30" s="151"/>
      <c r="L30" s="23"/>
    </row>
    <row r="31" spans="2:12" s="1" customFormat="1" ht="6.95" customHeight="1">
      <c r="B31" s="23"/>
      <c r="D31" s="40"/>
      <c r="E31" s="40"/>
      <c r="F31" s="40"/>
      <c r="G31" s="40"/>
      <c r="H31" s="40"/>
      <c r="I31" s="40"/>
      <c r="J31" s="40"/>
      <c r="K31" s="40"/>
      <c r="L31" s="23"/>
    </row>
    <row r="32" spans="2:12" s="1" customFormat="1" ht="14.45" customHeight="1">
      <c r="B32" s="23"/>
      <c r="F32" s="25" t="s">
        <v>29</v>
      </c>
      <c r="I32" s="25" t="s">
        <v>28</v>
      </c>
      <c r="J32" s="25" t="s">
        <v>30</v>
      </c>
      <c r="L32" s="23"/>
    </row>
    <row r="33" spans="2:12" s="1" customFormat="1" ht="14.45" customHeight="1">
      <c r="B33" s="23"/>
      <c r="D33" s="42" t="s">
        <v>31</v>
      </c>
      <c r="E33" s="20" t="s">
        <v>32</v>
      </c>
      <c r="F33" s="54">
        <f>ROUND((SUM(BE119:BE142)),  2)</f>
        <v>0</v>
      </c>
      <c r="I33" s="55">
        <v>0.21</v>
      </c>
      <c r="J33" s="54">
        <f>ROUND(((SUM(BE119:BE142))*I33),  2)</f>
        <v>0</v>
      </c>
      <c r="L33" s="23"/>
    </row>
    <row r="34" spans="2:12" s="1" customFormat="1" ht="14.45" customHeight="1">
      <c r="B34" s="23"/>
      <c r="E34" s="20" t="s">
        <v>33</v>
      </c>
      <c r="F34" s="54">
        <f>ROUND((SUM(BF119:BF142)),  2)</f>
        <v>0</v>
      </c>
      <c r="I34" s="55">
        <v>0.12</v>
      </c>
      <c r="J34" s="54">
        <f>ROUND(((SUM(BF119:BF142))*I34),  2)</f>
        <v>0</v>
      </c>
      <c r="L34" s="23"/>
    </row>
    <row r="35" spans="2:12" s="1" customFormat="1" ht="14.45" hidden="1" customHeight="1">
      <c r="B35" s="23"/>
      <c r="E35" s="20" t="s">
        <v>34</v>
      </c>
      <c r="F35" s="54">
        <f>ROUND((SUM(BG119:BG142)),  2)</f>
        <v>0</v>
      </c>
      <c r="I35" s="55">
        <v>0.21</v>
      </c>
      <c r="J35" s="54">
        <f>0</f>
        <v>0</v>
      </c>
      <c r="L35" s="23"/>
    </row>
    <row r="36" spans="2:12" s="1" customFormat="1" ht="14.45" hidden="1" customHeight="1">
      <c r="B36" s="23"/>
      <c r="E36" s="20" t="s">
        <v>35</v>
      </c>
      <c r="F36" s="54">
        <f>ROUND((SUM(BH119:BH142)),  2)</f>
        <v>0</v>
      </c>
      <c r="I36" s="55">
        <v>0.12</v>
      </c>
      <c r="J36" s="54">
        <f>0</f>
        <v>0</v>
      </c>
      <c r="L36" s="23"/>
    </row>
    <row r="37" spans="2:12" s="1" customFormat="1" ht="14.45" hidden="1" customHeight="1">
      <c r="B37" s="23"/>
      <c r="E37" s="20" t="s">
        <v>36</v>
      </c>
      <c r="F37" s="54">
        <f>ROUND((SUM(BI119:BI142)),  2)</f>
        <v>0</v>
      </c>
      <c r="I37" s="55">
        <v>0</v>
      </c>
      <c r="J37" s="54">
        <f>0</f>
        <v>0</v>
      </c>
      <c r="L37" s="23"/>
    </row>
    <row r="38" spans="2:12" s="1" customFormat="1" ht="6.95" customHeight="1">
      <c r="B38" s="23"/>
      <c r="L38" s="23"/>
    </row>
    <row r="39" spans="2:12" s="1" customFormat="1" ht="25.35" customHeight="1">
      <c r="B39" s="23"/>
      <c r="C39" s="159"/>
      <c r="D39" s="153" t="s">
        <v>37</v>
      </c>
      <c r="E39" s="154"/>
      <c r="F39" s="154"/>
      <c r="G39" s="155" t="s">
        <v>38</v>
      </c>
      <c r="H39" s="156" t="s">
        <v>39</v>
      </c>
      <c r="I39" s="154"/>
      <c r="J39" s="157">
        <f>SUM(J30:J37)</f>
        <v>0</v>
      </c>
      <c r="K39" s="158"/>
      <c r="L39" s="23"/>
    </row>
    <row r="40" spans="2:12" s="1" customFormat="1" ht="14.45" customHeight="1">
      <c r="B40" s="23"/>
      <c r="L40" s="23"/>
    </row>
    <row r="41" spans="2:12" ht="14.45" customHeight="1">
      <c r="B41" s="14"/>
      <c r="L41" s="14"/>
    </row>
    <row r="42" spans="2:12" ht="14.45" customHeight="1">
      <c r="B42" s="14"/>
      <c r="L42" s="14"/>
    </row>
    <row r="43" spans="2:12" ht="14.45" customHeight="1">
      <c r="B43" s="14"/>
      <c r="L43" s="14"/>
    </row>
    <row r="44" spans="2:12" ht="14.45" customHeight="1">
      <c r="B44" s="14"/>
      <c r="L44" s="14"/>
    </row>
    <row r="45" spans="2:12" ht="14.45" customHeight="1">
      <c r="B45" s="14"/>
      <c r="L45" s="14"/>
    </row>
    <row r="46" spans="2:12" ht="14.45" customHeight="1">
      <c r="B46" s="14"/>
      <c r="L46" s="14"/>
    </row>
    <row r="47" spans="2:12" ht="14.45" customHeight="1">
      <c r="B47" s="14"/>
      <c r="L47" s="14"/>
    </row>
    <row r="48" spans="2:12" ht="14.45" customHeight="1">
      <c r="B48" s="14"/>
      <c r="L48" s="14"/>
    </row>
    <row r="49" spans="2:12" ht="14.45" customHeight="1">
      <c r="B49" s="14"/>
      <c r="L49" s="14"/>
    </row>
    <row r="50" spans="2:12" s="1" customFormat="1" ht="14.45" customHeight="1">
      <c r="B50" s="23"/>
      <c r="D50" s="28" t="s">
        <v>40</v>
      </c>
      <c r="E50" s="29"/>
      <c r="F50" s="29"/>
      <c r="G50" s="28" t="s">
        <v>41</v>
      </c>
      <c r="H50" s="29"/>
      <c r="I50" s="29"/>
      <c r="J50" s="29"/>
      <c r="K50" s="29"/>
      <c r="L50" s="23"/>
    </row>
    <row r="51" spans="2:12">
      <c r="B51" s="14"/>
      <c r="L51" s="14"/>
    </row>
    <row r="52" spans="2:12">
      <c r="B52" s="14"/>
      <c r="L52" s="14"/>
    </row>
    <row r="53" spans="2:12">
      <c r="B53" s="14"/>
      <c r="L53" s="14"/>
    </row>
    <row r="54" spans="2:12">
      <c r="B54" s="14"/>
      <c r="L54" s="14"/>
    </row>
    <row r="55" spans="2:12">
      <c r="B55" s="14"/>
      <c r="L55" s="14"/>
    </row>
    <row r="56" spans="2:12">
      <c r="B56" s="14"/>
      <c r="L56" s="14"/>
    </row>
    <row r="57" spans="2:12">
      <c r="B57" s="14"/>
      <c r="L57" s="14"/>
    </row>
    <row r="58" spans="2:12">
      <c r="B58" s="14"/>
      <c r="L58" s="14"/>
    </row>
    <row r="59" spans="2:12">
      <c r="B59" s="14"/>
      <c r="L59" s="14"/>
    </row>
    <row r="60" spans="2:12">
      <c r="B60" s="14"/>
      <c r="L60" s="14"/>
    </row>
    <row r="61" spans="2:12" s="1" customFormat="1" ht="12.75">
      <c r="B61" s="23"/>
      <c r="D61" s="30" t="s">
        <v>42</v>
      </c>
      <c r="E61" s="24"/>
      <c r="F61" s="58" t="s">
        <v>43</v>
      </c>
      <c r="G61" s="30" t="s">
        <v>42</v>
      </c>
      <c r="H61" s="24"/>
      <c r="I61" s="24"/>
      <c r="J61" s="59" t="s">
        <v>43</v>
      </c>
      <c r="K61" s="24"/>
      <c r="L61" s="23"/>
    </row>
    <row r="62" spans="2:12">
      <c r="B62" s="14"/>
      <c r="L62" s="14"/>
    </row>
    <row r="63" spans="2:12">
      <c r="B63" s="14"/>
      <c r="L63" s="14"/>
    </row>
    <row r="64" spans="2:12">
      <c r="B64" s="14"/>
      <c r="L64" s="14"/>
    </row>
    <row r="65" spans="2:12" s="1" customFormat="1" ht="12.75">
      <c r="B65" s="23"/>
      <c r="D65" s="28" t="s">
        <v>44</v>
      </c>
      <c r="E65" s="29"/>
      <c r="F65" s="29"/>
      <c r="G65" s="28" t="s">
        <v>45</v>
      </c>
      <c r="H65" s="29"/>
      <c r="I65" s="29"/>
      <c r="J65" s="29"/>
      <c r="K65" s="29"/>
      <c r="L65" s="23"/>
    </row>
    <row r="66" spans="2:12">
      <c r="B66" s="14"/>
      <c r="L66" s="14"/>
    </row>
    <row r="67" spans="2:12">
      <c r="B67" s="14"/>
      <c r="L67" s="14"/>
    </row>
    <row r="68" spans="2:12">
      <c r="B68" s="14"/>
      <c r="L68" s="14"/>
    </row>
    <row r="69" spans="2:12">
      <c r="B69" s="14"/>
      <c r="L69" s="14"/>
    </row>
    <row r="70" spans="2:12">
      <c r="B70" s="14"/>
      <c r="L70" s="14"/>
    </row>
    <row r="71" spans="2:12">
      <c r="B71" s="14"/>
      <c r="L71" s="14"/>
    </row>
    <row r="72" spans="2:12">
      <c r="B72" s="14"/>
      <c r="L72" s="14"/>
    </row>
    <row r="73" spans="2:12">
      <c r="B73" s="14"/>
      <c r="L73" s="14"/>
    </row>
    <row r="74" spans="2:12">
      <c r="B74" s="14"/>
      <c r="L74" s="14"/>
    </row>
    <row r="75" spans="2:12">
      <c r="B75" s="14"/>
      <c r="L75" s="14"/>
    </row>
    <row r="76" spans="2:12" s="1" customFormat="1" ht="12.75">
      <c r="B76" s="23"/>
      <c r="D76" s="30" t="s">
        <v>42</v>
      </c>
      <c r="E76" s="24"/>
      <c r="F76" s="58" t="s">
        <v>43</v>
      </c>
      <c r="G76" s="30" t="s">
        <v>42</v>
      </c>
      <c r="H76" s="24"/>
      <c r="I76" s="24"/>
      <c r="J76" s="59" t="s">
        <v>43</v>
      </c>
      <c r="K76" s="24"/>
      <c r="L76" s="23"/>
    </row>
    <row r="77" spans="2:12" s="1" customFormat="1" ht="14.4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23"/>
    </row>
    <row r="81" spans="2:47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23"/>
    </row>
    <row r="82" spans="2:47" s="1" customFormat="1" ht="24.95" customHeight="1">
      <c r="B82" s="23"/>
      <c r="C82" s="15" t="s">
        <v>121</v>
      </c>
      <c r="L82" s="23"/>
    </row>
    <row r="83" spans="2:47" s="1" customFormat="1" ht="6.95" customHeight="1">
      <c r="B83" s="23"/>
      <c r="L83" s="23"/>
    </row>
    <row r="84" spans="2:47" s="1" customFormat="1" ht="12" customHeight="1">
      <c r="B84" s="23"/>
      <c r="C84" s="20" t="s">
        <v>389</v>
      </c>
      <c r="L84" s="23"/>
    </row>
    <row r="85" spans="2:47" s="1" customFormat="1" ht="26.25" customHeight="1">
      <c r="B85" s="23"/>
      <c r="E85" s="216" t="str">
        <f>E7</f>
        <v>Údržba smíšených výsadeb v Nemocnici České Budějovice, a.s. na rok 2026</v>
      </c>
      <c r="F85" s="217"/>
      <c r="G85" s="217"/>
      <c r="H85" s="217"/>
      <c r="L85" s="23"/>
    </row>
    <row r="86" spans="2:47" s="1" customFormat="1" ht="12" customHeight="1">
      <c r="B86" s="23"/>
      <c r="C86" s="20" t="s">
        <v>119</v>
      </c>
      <c r="L86" s="23"/>
    </row>
    <row r="87" spans="2:47" s="1" customFormat="1" ht="16.5" customHeight="1">
      <c r="B87" s="23"/>
      <c r="E87" s="209" t="str">
        <f>E9</f>
        <v>1 - Záhony - před pavilonem A</v>
      </c>
      <c r="F87" s="215"/>
      <c r="G87" s="215"/>
      <c r="H87" s="215"/>
      <c r="L87" s="23"/>
    </row>
    <row r="88" spans="2:47" s="1" customFormat="1" ht="6.95" customHeight="1">
      <c r="B88" s="23"/>
      <c r="L88" s="23"/>
    </row>
    <row r="89" spans="2:47" s="1" customFormat="1" ht="12" customHeight="1">
      <c r="B89" s="23"/>
      <c r="C89" s="20" t="s">
        <v>16</v>
      </c>
      <c r="F89" s="18" t="str">
        <f>F12</f>
        <v xml:space="preserve"> </v>
      </c>
      <c r="I89" s="20" t="s">
        <v>18</v>
      </c>
      <c r="J89" s="39" t="str">
        <f>IF(J12="","",J12)</f>
        <v>vyplní účastník</v>
      </c>
      <c r="L89" s="23"/>
    </row>
    <row r="90" spans="2:47" s="1" customFormat="1" ht="6.95" customHeight="1">
      <c r="B90" s="23"/>
      <c r="L90" s="23"/>
    </row>
    <row r="91" spans="2:47" s="1" customFormat="1" ht="15.2" customHeight="1">
      <c r="B91" s="23"/>
      <c r="C91" s="20" t="s">
        <v>19</v>
      </c>
      <c r="F91" s="18" t="str">
        <f>E15</f>
        <v>Nemocnice České Budějovice, a.s.</v>
      </c>
      <c r="I91" s="20"/>
      <c r="J91" s="21" t="str">
        <f>E21</f>
        <v xml:space="preserve"> </v>
      </c>
      <c r="L91" s="23"/>
    </row>
    <row r="92" spans="2:47" s="1" customFormat="1" ht="15.2" customHeight="1">
      <c r="B92" s="23"/>
      <c r="C92" s="20" t="s">
        <v>24</v>
      </c>
      <c r="F92" s="18" t="str">
        <f>IF(E18="","",E18)</f>
        <v xml:space="preserve"> </v>
      </c>
      <c r="I92" s="20"/>
      <c r="J92" s="21" t="str">
        <f>E24</f>
        <v xml:space="preserve"> </v>
      </c>
      <c r="L92" s="23"/>
    </row>
    <row r="93" spans="2:47" s="1" customFormat="1" ht="10.35" customHeight="1">
      <c r="B93" s="23"/>
      <c r="L93" s="23"/>
    </row>
    <row r="94" spans="2:47" s="1" customFormat="1" ht="29.25" customHeight="1">
      <c r="B94" s="23"/>
      <c r="C94" s="60" t="s">
        <v>122</v>
      </c>
      <c r="D94" s="56"/>
      <c r="E94" s="56"/>
      <c r="F94" s="56"/>
      <c r="G94" s="56"/>
      <c r="H94" s="56"/>
      <c r="I94" s="56"/>
      <c r="J94" s="61" t="s">
        <v>123</v>
      </c>
      <c r="K94" s="56"/>
      <c r="L94" s="23"/>
    </row>
    <row r="95" spans="2:47" s="1" customFormat="1" ht="10.35" customHeight="1">
      <c r="B95" s="23"/>
      <c r="L95" s="23"/>
    </row>
    <row r="96" spans="2:47" s="1" customFormat="1" ht="22.9" customHeight="1">
      <c r="B96" s="23"/>
      <c r="C96" s="62" t="s">
        <v>124</v>
      </c>
      <c r="J96" s="51">
        <f>J119</f>
        <v>0</v>
      </c>
      <c r="L96" s="23"/>
      <c r="AU96" s="11" t="s">
        <v>125</v>
      </c>
    </row>
    <row r="97" spans="2:12" s="6" customFormat="1" ht="24.95" customHeight="1">
      <c r="B97" s="63"/>
      <c r="D97" s="64" t="s">
        <v>303</v>
      </c>
      <c r="E97" s="65"/>
      <c r="F97" s="65"/>
      <c r="G97" s="65"/>
      <c r="H97" s="65"/>
      <c r="I97" s="65"/>
      <c r="J97" s="66">
        <f>J120</f>
        <v>0</v>
      </c>
      <c r="L97" s="63"/>
    </row>
    <row r="98" spans="2:12" s="7" customFormat="1" ht="19.899999999999999" customHeight="1">
      <c r="B98" s="67"/>
      <c r="D98" s="68" t="s">
        <v>127</v>
      </c>
      <c r="E98" s="69"/>
      <c r="F98" s="69"/>
      <c r="G98" s="69"/>
      <c r="H98" s="69"/>
      <c r="I98" s="69"/>
      <c r="J98" s="70">
        <f>J121</f>
        <v>0</v>
      </c>
      <c r="L98" s="67"/>
    </row>
    <row r="99" spans="2:12" s="7" customFormat="1" ht="19.899999999999999" customHeight="1">
      <c r="B99" s="67"/>
      <c r="D99" s="68" t="s">
        <v>128</v>
      </c>
      <c r="E99" s="69"/>
      <c r="F99" s="69"/>
      <c r="G99" s="69"/>
      <c r="H99" s="69"/>
      <c r="I99" s="69"/>
      <c r="J99" s="70">
        <f>J136</f>
        <v>0</v>
      </c>
      <c r="L99" s="67"/>
    </row>
    <row r="100" spans="2:12" s="1" customFormat="1" ht="21.75" customHeight="1">
      <c r="B100" s="23"/>
      <c r="L100" s="23"/>
    </row>
    <row r="101" spans="2:12" s="1" customFormat="1" ht="6.9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23"/>
    </row>
    <row r="105" spans="2:12" s="1" customFormat="1" ht="6.95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23"/>
    </row>
    <row r="106" spans="2:12" s="1" customFormat="1" ht="24.95" customHeight="1">
      <c r="B106" s="23"/>
      <c r="C106" s="15" t="s">
        <v>129</v>
      </c>
      <c r="L106" s="23"/>
    </row>
    <row r="107" spans="2:12" s="1" customFormat="1" ht="6.95" customHeight="1">
      <c r="B107" s="23"/>
      <c r="L107" s="23"/>
    </row>
    <row r="108" spans="2:12" s="1" customFormat="1" ht="12" customHeight="1">
      <c r="B108" s="23"/>
      <c r="C108" s="20" t="s">
        <v>389</v>
      </c>
      <c r="L108" s="23"/>
    </row>
    <row r="109" spans="2:12" s="1" customFormat="1" ht="26.25" customHeight="1">
      <c r="B109" s="23"/>
      <c r="E109" s="216" t="str">
        <f>E7</f>
        <v>Údržba smíšených výsadeb v Nemocnici České Budějovice, a.s. na rok 2026</v>
      </c>
      <c r="F109" s="217"/>
      <c r="G109" s="217"/>
      <c r="H109" s="217"/>
      <c r="L109" s="23"/>
    </row>
    <row r="110" spans="2:12" s="1" customFormat="1" ht="12" customHeight="1">
      <c r="B110" s="23"/>
      <c r="C110" s="20" t="s">
        <v>119</v>
      </c>
      <c r="L110" s="23"/>
    </row>
    <row r="111" spans="2:12" s="1" customFormat="1" ht="16.5" customHeight="1">
      <c r="B111" s="23"/>
      <c r="E111" s="209" t="str">
        <f>E9</f>
        <v>1 - Záhony - před pavilonem A</v>
      </c>
      <c r="F111" s="215"/>
      <c r="G111" s="215"/>
      <c r="H111" s="215"/>
      <c r="L111" s="23"/>
    </row>
    <row r="112" spans="2:12" s="1" customFormat="1" ht="6.95" customHeight="1">
      <c r="B112" s="23"/>
      <c r="L112" s="23"/>
    </row>
    <row r="113" spans="2:65" s="1" customFormat="1" ht="12" customHeight="1">
      <c r="B113" s="23"/>
      <c r="C113" s="20" t="s">
        <v>16</v>
      </c>
      <c r="F113" s="18" t="str">
        <f>F12</f>
        <v xml:space="preserve"> </v>
      </c>
      <c r="I113" s="20" t="s">
        <v>18</v>
      </c>
      <c r="J113" s="39" t="str">
        <f>IF(J12="","",J12)</f>
        <v>vyplní účastník</v>
      </c>
      <c r="L113" s="23"/>
    </row>
    <row r="114" spans="2:65" s="1" customFormat="1" ht="6.95" customHeight="1">
      <c r="B114" s="23"/>
      <c r="L114" s="23"/>
    </row>
    <row r="115" spans="2:65" s="1" customFormat="1" ht="15.2" customHeight="1">
      <c r="B115" s="23"/>
      <c r="C115" s="20" t="s">
        <v>19</v>
      </c>
      <c r="F115" s="18" t="str">
        <f>E15</f>
        <v>Nemocnice České Budějovice, a.s.</v>
      </c>
      <c r="I115" s="20"/>
      <c r="J115" s="21" t="str">
        <f>E21</f>
        <v xml:space="preserve"> </v>
      </c>
      <c r="L115" s="23"/>
    </row>
    <row r="116" spans="2:65" s="1" customFormat="1" ht="15.2" customHeight="1">
      <c r="B116" s="23"/>
      <c r="C116" s="20" t="s">
        <v>24</v>
      </c>
      <c r="F116" s="18" t="str">
        <f>IF(E18="","",E18)</f>
        <v xml:space="preserve"> </v>
      </c>
      <c r="I116" s="20"/>
      <c r="J116" s="21" t="str">
        <f>E24</f>
        <v xml:space="preserve"> </v>
      </c>
      <c r="L116" s="23"/>
    </row>
    <row r="117" spans="2:65" s="1" customFormat="1" ht="10.35" customHeight="1">
      <c r="B117" s="23"/>
      <c r="L117" s="23"/>
    </row>
    <row r="118" spans="2:65" s="8" customFormat="1" ht="29.25" customHeight="1">
      <c r="B118" s="71"/>
      <c r="C118" s="72" t="s">
        <v>130</v>
      </c>
      <c r="D118" s="73" t="s">
        <v>52</v>
      </c>
      <c r="E118" s="73" t="s">
        <v>48</v>
      </c>
      <c r="F118" s="73" t="s">
        <v>49</v>
      </c>
      <c r="G118" s="73" t="s">
        <v>131</v>
      </c>
      <c r="H118" s="73" t="s">
        <v>132</v>
      </c>
      <c r="I118" s="73" t="s">
        <v>133</v>
      </c>
      <c r="J118" s="74" t="s">
        <v>123</v>
      </c>
      <c r="K118" s="75" t="s">
        <v>134</v>
      </c>
      <c r="L118" s="71"/>
      <c r="M118" s="46" t="s">
        <v>1</v>
      </c>
      <c r="N118" s="47" t="s">
        <v>31</v>
      </c>
      <c r="O118" s="47" t="s">
        <v>135</v>
      </c>
      <c r="P118" s="47" t="s">
        <v>136</v>
      </c>
      <c r="Q118" s="47" t="s">
        <v>137</v>
      </c>
      <c r="R118" s="47" t="s">
        <v>138</v>
      </c>
      <c r="S118" s="47" t="s">
        <v>139</v>
      </c>
      <c r="T118" s="48" t="s">
        <v>140</v>
      </c>
    </row>
    <row r="119" spans="2:65" s="1" customFormat="1" ht="22.9" customHeight="1">
      <c r="B119" s="23"/>
      <c r="C119" s="50" t="s">
        <v>141</v>
      </c>
      <c r="J119" s="76">
        <f>BK119</f>
        <v>0</v>
      </c>
      <c r="L119" s="23"/>
      <c r="M119" s="49"/>
      <c r="N119" s="40"/>
      <c r="O119" s="40"/>
      <c r="P119" s="77">
        <f>P120</f>
        <v>0</v>
      </c>
      <c r="Q119" s="40"/>
      <c r="R119" s="77">
        <f>R120</f>
        <v>0</v>
      </c>
      <c r="S119" s="40"/>
      <c r="T119" s="78">
        <f>T120</f>
        <v>0</v>
      </c>
      <c r="AT119" s="11" t="s">
        <v>66</v>
      </c>
      <c r="AU119" s="11" t="s">
        <v>125</v>
      </c>
      <c r="BK119" s="79">
        <f>BK120</f>
        <v>0</v>
      </c>
    </row>
    <row r="120" spans="2:65" s="9" customFormat="1" ht="25.9" customHeight="1">
      <c r="B120" s="80"/>
      <c r="D120" s="81" t="s">
        <v>66</v>
      </c>
      <c r="E120" s="82" t="s">
        <v>142</v>
      </c>
      <c r="F120" s="82" t="s">
        <v>304</v>
      </c>
      <c r="J120" s="83">
        <f>BK120</f>
        <v>0</v>
      </c>
      <c r="L120" s="80"/>
      <c r="M120" s="84"/>
      <c r="P120" s="85">
        <f>P121+P136</f>
        <v>0</v>
      </c>
      <c r="R120" s="85">
        <f>R121+R136</f>
        <v>0</v>
      </c>
      <c r="T120" s="86">
        <f>T121+T136</f>
        <v>0</v>
      </c>
      <c r="AR120" s="81" t="s">
        <v>71</v>
      </c>
      <c r="AT120" s="87" t="s">
        <v>66</v>
      </c>
      <c r="AU120" s="87" t="s">
        <v>67</v>
      </c>
      <c r="AY120" s="81" t="s">
        <v>144</v>
      </c>
      <c r="BK120" s="88">
        <f>BK121+BK136</f>
        <v>0</v>
      </c>
    </row>
    <row r="121" spans="2:65" s="9" customFormat="1" ht="22.9" customHeight="1">
      <c r="B121" s="80"/>
      <c r="D121" s="81" t="s">
        <v>66</v>
      </c>
      <c r="E121" s="89" t="s">
        <v>145</v>
      </c>
      <c r="F121" s="89" t="s">
        <v>146</v>
      </c>
      <c r="J121" s="90">
        <f>BK121</f>
        <v>0</v>
      </c>
      <c r="L121" s="80"/>
      <c r="M121" s="84"/>
      <c r="P121" s="85">
        <f>SUM(P122:P135)</f>
        <v>0</v>
      </c>
      <c r="R121" s="85">
        <f>SUM(R122:R135)</f>
        <v>0</v>
      </c>
      <c r="T121" s="86">
        <f>SUM(T122:T135)</f>
        <v>0</v>
      </c>
      <c r="AR121" s="81" t="s">
        <v>71</v>
      </c>
      <c r="AT121" s="87" t="s">
        <v>66</v>
      </c>
      <c r="AU121" s="87" t="s">
        <v>71</v>
      </c>
      <c r="AY121" s="81" t="s">
        <v>144</v>
      </c>
      <c r="BK121" s="88">
        <f>SUM(BK122:BK135)</f>
        <v>0</v>
      </c>
    </row>
    <row r="122" spans="2:65" s="1" customFormat="1" ht="24.2" customHeight="1">
      <c r="B122" s="91"/>
      <c r="C122" s="92" t="s">
        <v>67</v>
      </c>
      <c r="D122" s="92" t="s">
        <v>147</v>
      </c>
      <c r="E122" s="93" t="s">
        <v>71</v>
      </c>
      <c r="F122" s="94" t="s">
        <v>305</v>
      </c>
      <c r="G122" s="95" t="s">
        <v>149</v>
      </c>
      <c r="H122" s="96">
        <v>492</v>
      </c>
      <c r="I122" s="97"/>
      <c r="J122" s="97">
        <f t="shared" ref="J122:J135" si="0">ROUND(I122*H122,2)</f>
        <v>0</v>
      </c>
      <c r="K122" s="98"/>
      <c r="L122" s="23"/>
      <c r="M122" s="99" t="s">
        <v>1</v>
      </c>
      <c r="N122" s="100" t="s">
        <v>32</v>
      </c>
      <c r="O122" s="101">
        <v>0</v>
      </c>
      <c r="P122" s="101">
        <f t="shared" ref="P122:P135" si="1">O122*H122</f>
        <v>0</v>
      </c>
      <c r="Q122" s="101">
        <v>0</v>
      </c>
      <c r="R122" s="101">
        <f t="shared" ref="R122:R135" si="2">Q122*H122</f>
        <v>0</v>
      </c>
      <c r="S122" s="101">
        <v>0</v>
      </c>
      <c r="T122" s="102">
        <f t="shared" ref="T122:T135" si="3">S122*H122</f>
        <v>0</v>
      </c>
      <c r="AR122" s="103" t="s">
        <v>81</v>
      </c>
      <c r="AT122" s="103" t="s">
        <v>147</v>
      </c>
      <c r="AU122" s="103" t="s">
        <v>75</v>
      </c>
      <c r="AY122" s="11" t="s">
        <v>144</v>
      </c>
      <c r="BE122" s="104">
        <f t="shared" ref="BE122:BE135" si="4">IF(N122="základní",J122,0)</f>
        <v>0</v>
      </c>
      <c r="BF122" s="104">
        <f t="shared" ref="BF122:BF135" si="5">IF(N122="snížená",J122,0)</f>
        <v>0</v>
      </c>
      <c r="BG122" s="104">
        <f t="shared" ref="BG122:BG135" si="6">IF(N122="zákl. přenesená",J122,0)</f>
        <v>0</v>
      </c>
      <c r="BH122" s="104">
        <f t="shared" ref="BH122:BH135" si="7">IF(N122="sníž. přenesená",J122,0)</f>
        <v>0</v>
      </c>
      <c r="BI122" s="104">
        <f t="shared" ref="BI122:BI135" si="8">IF(N122="nulová",J122,0)</f>
        <v>0</v>
      </c>
      <c r="BJ122" s="11" t="s">
        <v>71</v>
      </c>
      <c r="BK122" s="104">
        <f t="shared" ref="BK122:BK135" si="9">ROUND(I122*H122,2)</f>
        <v>0</v>
      </c>
      <c r="BL122" s="11" t="s">
        <v>81</v>
      </c>
      <c r="BM122" s="103" t="s">
        <v>75</v>
      </c>
    </row>
    <row r="123" spans="2:65" s="1" customFormat="1" ht="24.2" customHeight="1">
      <c r="B123" s="91"/>
      <c r="C123" s="92" t="s">
        <v>67</v>
      </c>
      <c r="D123" s="92" t="s">
        <v>147</v>
      </c>
      <c r="E123" s="93" t="s">
        <v>75</v>
      </c>
      <c r="F123" s="94" t="s">
        <v>306</v>
      </c>
      <c r="G123" s="95" t="s">
        <v>149</v>
      </c>
      <c r="H123" s="96">
        <v>246</v>
      </c>
      <c r="I123" s="97"/>
      <c r="J123" s="97">
        <f t="shared" si="0"/>
        <v>0</v>
      </c>
      <c r="K123" s="98"/>
      <c r="L123" s="23"/>
      <c r="M123" s="99" t="s">
        <v>1</v>
      </c>
      <c r="N123" s="100" t="s">
        <v>32</v>
      </c>
      <c r="O123" s="101">
        <v>0</v>
      </c>
      <c r="P123" s="101">
        <f t="shared" si="1"/>
        <v>0</v>
      </c>
      <c r="Q123" s="101">
        <v>0</v>
      </c>
      <c r="R123" s="101">
        <f t="shared" si="2"/>
        <v>0</v>
      </c>
      <c r="S123" s="101">
        <v>0</v>
      </c>
      <c r="T123" s="102">
        <f t="shared" si="3"/>
        <v>0</v>
      </c>
      <c r="AR123" s="103" t="s">
        <v>81</v>
      </c>
      <c r="AT123" s="103" t="s">
        <v>147</v>
      </c>
      <c r="AU123" s="103" t="s">
        <v>75</v>
      </c>
      <c r="AY123" s="11" t="s">
        <v>144</v>
      </c>
      <c r="BE123" s="104">
        <f t="shared" si="4"/>
        <v>0</v>
      </c>
      <c r="BF123" s="104">
        <f t="shared" si="5"/>
        <v>0</v>
      </c>
      <c r="BG123" s="104">
        <f t="shared" si="6"/>
        <v>0</v>
      </c>
      <c r="BH123" s="104">
        <f t="shared" si="7"/>
        <v>0</v>
      </c>
      <c r="BI123" s="104">
        <f t="shared" si="8"/>
        <v>0</v>
      </c>
      <c r="BJ123" s="11" t="s">
        <v>71</v>
      </c>
      <c r="BK123" s="104">
        <f t="shared" si="9"/>
        <v>0</v>
      </c>
      <c r="BL123" s="11" t="s">
        <v>81</v>
      </c>
      <c r="BM123" s="103" t="s">
        <v>81</v>
      </c>
    </row>
    <row r="124" spans="2:65" s="1" customFormat="1" ht="24.2" customHeight="1">
      <c r="B124" s="91"/>
      <c r="C124" s="92" t="s">
        <v>67</v>
      </c>
      <c r="D124" s="92" t="s">
        <v>147</v>
      </c>
      <c r="E124" s="93" t="s">
        <v>78</v>
      </c>
      <c r="F124" s="94" t="s">
        <v>307</v>
      </c>
      <c r="G124" s="95" t="s">
        <v>149</v>
      </c>
      <c r="H124" s="96">
        <v>1722</v>
      </c>
      <c r="I124" s="97"/>
      <c r="J124" s="97">
        <f t="shared" si="0"/>
        <v>0</v>
      </c>
      <c r="K124" s="98"/>
      <c r="L124" s="23"/>
      <c r="M124" s="99" t="s">
        <v>1</v>
      </c>
      <c r="N124" s="100" t="s">
        <v>32</v>
      </c>
      <c r="O124" s="101">
        <v>0</v>
      </c>
      <c r="P124" s="101">
        <f t="shared" si="1"/>
        <v>0</v>
      </c>
      <c r="Q124" s="101">
        <v>0</v>
      </c>
      <c r="R124" s="101">
        <f t="shared" si="2"/>
        <v>0</v>
      </c>
      <c r="S124" s="101">
        <v>0</v>
      </c>
      <c r="T124" s="102">
        <f t="shared" si="3"/>
        <v>0</v>
      </c>
      <c r="AR124" s="103" t="s">
        <v>81</v>
      </c>
      <c r="AT124" s="103" t="s">
        <v>147</v>
      </c>
      <c r="AU124" s="103" t="s">
        <v>75</v>
      </c>
      <c r="AY124" s="11" t="s">
        <v>144</v>
      </c>
      <c r="BE124" s="104">
        <f t="shared" si="4"/>
        <v>0</v>
      </c>
      <c r="BF124" s="104">
        <f t="shared" si="5"/>
        <v>0</v>
      </c>
      <c r="BG124" s="104">
        <f t="shared" si="6"/>
        <v>0</v>
      </c>
      <c r="BH124" s="104">
        <f t="shared" si="7"/>
        <v>0</v>
      </c>
      <c r="BI124" s="104">
        <f t="shared" si="8"/>
        <v>0</v>
      </c>
      <c r="BJ124" s="11" t="s">
        <v>71</v>
      </c>
      <c r="BK124" s="104">
        <f t="shared" si="9"/>
        <v>0</v>
      </c>
      <c r="BL124" s="11" t="s">
        <v>81</v>
      </c>
      <c r="BM124" s="103" t="s">
        <v>87</v>
      </c>
    </row>
    <row r="125" spans="2:65" s="1" customFormat="1" ht="24.2" customHeight="1">
      <c r="B125" s="91"/>
      <c r="C125" s="92" t="s">
        <v>67</v>
      </c>
      <c r="D125" s="92" t="s">
        <v>147</v>
      </c>
      <c r="E125" s="93" t="s">
        <v>81</v>
      </c>
      <c r="F125" s="94" t="s">
        <v>308</v>
      </c>
      <c r="G125" s="95" t="s">
        <v>149</v>
      </c>
      <c r="H125" s="96">
        <v>1722</v>
      </c>
      <c r="I125" s="97"/>
      <c r="J125" s="97">
        <f t="shared" si="0"/>
        <v>0</v>
      </c>
      <c r="K125" s="98"/>
      <c r="L125" s="23"/>
      <c r="M125" s="99" t="s">
        <v>1</v>
      </c>
      <c r="N125" s="100" t="s">
        <v>32</v>
      </c>
      <c r="O125" s="101">
        <v>0</v>
      </c>
      <c r="P125" s="101">
        <f t="shared" si="1"/>
        <v>0</v>
      </c>
      <c r="Q125" s="101">
        <v>0</v>
      </c>
      <c r="R125" s="101">
        <f t="shared" si="2"/>
        <v>0</v>
      </c>
      <c r="S125" s="101">
        <v>0</v>
      </c>
      <c r="T125" s="102">
        <f t="shared" si="3"/>
        <v>0</v>
      </c>
      <c r="AR125" s="103" t="s">
        <v>81</v>
      </c>
      <c r="AT125" s="103" t="s">
        <v>147</v>
      </c>
      <c r="AU125" s="103" t="s">
        <v>75</v>
      </c>
      <c r="AY125" s="11" t="s">
        <v>144</v>
      </c>
      <c r="BE125" s="104">
        <f t="shared" si="4"/>
        <v>0</v>
      </c>
      <c r="BF125" s="104">
        <f t="shared" si="5"/>
        <v>0</v>
      </c>
      <c r="BG125" s="104">
        <f t="shared" si="6"/>
        <v>0</v>
      </c>
      <c r="BH125" s="104">
        <f t="shared" si="7"/>
        <v>0</v>
      </c>
      <c r="BI125" s="104">
        <f t="shared" si="8"/>
        <v>0</v>
      </c>
      <c r="BJ125" s="11" t="s">
        <v>71</v>
      </c>
      <c r="BK125" s="104">
        <f t="shared" si="9"/>
        <v>0</v>
      </c>
      <c r="BL125" s="11" t="s">
        <v>81</v>
      </c>
      <c r="BM125" s="103" t="s">
        <v>93</v>
      </c>
    </row>
    <row r="126" spans="2:65" s="1" customFormat="1" ht="24.2" customHeight="1">
      <c r="B126" s="91"/>
      <c r="C126" s="92" t="s">
        <v>67</v>
      </c>
      <c r="D126" s="92" t="s">
        <v>147</v>
      </c>
      <c r="E126" s="93" t="s">
        <v>84</v>
      </c>
      <c r="F126" s="94" t="s">
        <v>309</v>
      </c>
      <c r="G126" s="95" t="s">
        <v>154</v>
      </c>
      <c r="H126" s="96">
        <v>69</v>
      </c>
      <c r="I126" s="97"/>
      <c r="J126" s="97">
        <f t="shared" si="0"/>
        <v>0</v>
      </c>
      <c r="K126" s="98"/>
      <c r="L126" s="23"/>
      <c r="M126" s="99" t="s">
        <v>1</v>
      </c>
      <c r="N126" s="100" t="s">
        <v>32</v>
      </c>
      <c r="O126" s="101">
        <v>0</v>
      </c>
      <c r="P126" s="101">
        <f t="shared" si="1"/>
        <v>0</v>
      </c>
      <c r="Q126" s="101">
        <v>0</v>
      </c>
      <c r="R126" s="101">
        <f t="shared" si="2"/>
        <v>0</v>
      </c>
      <c r="S126" s="101">
        <v>0</v>
      </c>
      <c r="T126" s="102">
        <f t="shared" si="3"/>
        <v>0</v>
      </c>
      <c r="AR126" s="103" t="s">
        <v>81</v>
      </c>
      <c r="AT126" s="103" t="s">
        <v>147</v>
      </c>
      <c r="AU126" s="103" t="s">
        <v>75</v>
      </c>
      <c r="AY126" s="11" t="s">
        <v>144</v>
      </c>
      <c r="BE126" s="104">
        <f t="shared" si="4"/>
        <v>0</v>
      </c>
      <c r="BF126" s="104">
        <f t="shared" si="5"/>
        <v>0</v>
      </c>
      <c r="BG126" s="104">
        <f t="shared" si="6"/>
        <v>0</v>
      </c>
      <c r="BH126" s="104">
        <f t="shared" si="7"/>
        <v>0</v>
      </c>
      <c r="BI126" s="104">
        <f t="shared" si="8"/>
        <v>0</v>
      </c>
      <c r="BJ126" s="11" t="s">
        <v>71</v>
      </c>
      <c r="BK126" s="104">
        <f t="shared" si="9"/>
        <v>0</v>
      </c>
      <c r="BL126" s="11" t="s">
        <v>81</v>
      </c>
      <c r="BM126" s="103" t="s">
        <v>99</v>
      </c>
    </row>
    <row r="127" spans="2:65" s="1" customFormat="1" ht="24.2" customHeight="1">
      <c r="B127" s="91"/>
      <c r="C127" s="92" t="s">
        <v>67</v>
      </c>
      <c r="D127" s="92" t="s">
        <v>147</v>
      </c>
      <c r="E127" s="93" t="s">
        <v>87</v>
      </c>
      <c r="F127" s="94" t="s">
        <v>310</v>
      </c>
      <c r="G127" s="95" t="s">
        <v>149</v>
      </c>
      <c r="H127" s="96">
        <v>1230</v>
      </c>
      <c r="I127" s="97"/>
      <c r="J127" s="97">
        <f t="shared" si="0"/>
        <v>0</v>
      </c>
      <c r="K127" s="98"/>
      <c r="L127" s="23"/>
      <c r="M127" s="99" t="s">
        <v>1</v>
      </c>
      <c r="N127" s="100" t="s">
        <v>32</v>
      </c>
      <c r="O127" s="101">
        <v>0</v>
      </c>
      <c r="P127" s="101">
        <f t="shared" si="1"/>
        <v>0</v>
      </c>
      <c r="Q127" s="101">
        <v>0</v>
      </c>
      <c r="R127" s="101">
        <f t="shared" si="2"/>
        <v>0</v>
      </c>
      <c r="S127" s="101">
        <v>0</v>
      </c>
      <c r="T127" s="102">
        <f t="shared" si="3"/>
        <v>0</v>
      </c>
      <c r="AR127" s="103" t="s">
        <v>81</v>
      </c>
      <c r="AT127" s="103" t="s">
        <v>147</v>
      </c>
      <c r="AU127" s="103" t="s">
        <v>75</v>
      </c>
      <c r="AY127" s="11" t="s">
        <v>144</v>
      </c>
      <c r="BE127" s="104">
        <f t="shared" si="4"/>
        <v>0</v>
      </c>
      <c r="BF127" s="104">
        <f t="shared" si="5"/>
        <v>0</v>
      </c>
      <c r="BG127" s="104">
        <f t="shared" si="6"/>
        <v>0</v>
      </c>
      <c r="BH127" s="104">
        <f t="shared" si="7"/>
        <v>0</v>
      </c>
      <c r="BI127" s="104">
        <f t="shared" si="8"/>
        <v>0</v>
      </c>
      <c r="BJ127" s="11" t="s">
        <v>71</v>
      </c>
      <c r="BK127" s="104">
        <f t="shared" si="9"/>
        <v>0</v>
      </c>
      <c r="BL127" s="11" t="s">
        <v>81</v>
      </c>
      <c r="BM127" s="103" t="s">
        <v>8</v>
      </c>
    </row>
    <row r="128" spans="2:65" s="1" customFormat="1" ht="24.2" customHeight="1">
      <c r="B128" s="91"/>
      <c r="C128" s="92" t="s">
        <v>67</v>
      </c>
      <c r="D128" s="92" t="s">
        <v>147</v>
      </c>
      <c r="E128" s="93" t="s">
        <v>90</v>
      </c>
      <c r="F128" s="94" t="s">
        <v>311</v>
      </c>
      <c r="G128" s="95" t="s">
        <v>154</v>
      </c>
      <c r="H128" s="96">
        <v>60</v>
      </c>
      <c r="I128" s="97"/>
      <c r="J128" s="97">
        <f t="shared" si="0"/>
        <v>0</v>
      </c>
      <c r="K128" s="98"/>
      <c r="L128" s="23"/>
      <c r="M128" s="99" t="s">
        <v>1</v>
      </c>
      <c r="N128" s="100" t="s">
        <v>32</v>
      </c>
      <c r="O128" s="101">
        <v>0</v>
      </c>
      <c r="P128" s="101">
        <f t="shared" si="1"/>
        <v>0</v>
      </c>
      <c r="Q128" s="101">
        <v>0</v>
      </c>
      <c r="R128" s="101">
        <f t="shared" si="2"/>
        <v>0</v>
      </c>
      <c r="S128" s="101">
        <v>0</v>
      </c>
      <c r="T128" s="102">
        <f t="shared" si="3"/>
        <v>0</v>
      </c>
      <c r="AR128" s="103" t="s">
        <v>81</v>
      </c>
      <c r="AT128" s="103" t="s">
        <v>147</v>
      </c>
      <c r="AU128" s="103" t="s">
        <v>75</v>
      </c>
      <c r="AY128" s="11" t="s">
        <v>144</v>
      </c>
      <c r="BE128" s="104">
        <f t="shared" si="4"/>
        <v>0</v>
      </c>
      <c r="BF128" s="104">
        <f t="shared" si="5"/>
        <v>0</v>
      </c>
      <c r="BG128" s="104">
        <f t="shared" si="6"/>
        <v>0</v>
      </c>
      <c r="BH128" s="104">
        <f t="shared" si="7"/>
        <v>0</v>
      </c>
      <c r="BI128" s="104">
        <f t="shared" si="8"/>
        <v>0</v>
      </c>
      <c r="BJ128" s="11" t="s">
        <v>71</v>
      </c>
      <c r="BK128" s="104">
        <f t="shared" si="9"/>
        <v>0</v>
      </c>
      <c r="BL128" s="11" t="s">
        <v>81</v>
      </c>
      <c r="BM128" s="103" t="s">
        <v>109</v>
      </c>
    </row>
    <row r="129" spans="2:65" s="1" customFormat="1" ht="24.2" customHeight="1">
      <c r="B129" s="91"/>
      <c r="C129" s="92" t="s">
        <v>67</v>
      </c>
      <c r="D129" s="92" t="s">
        <v>147</v>
      </c>
      <c r="E129" s="93" t="s">
        <v>93</v>
      </c>
      <c r="F129" s="94" t="s">
        <v>312</v>
      </c>
      <c r="G129" s="95" t="s">
        <v>149</v>
      </c>
      <c r="H129" s="96">
        <v>1476</v>
      </c>
      <c r="I129" s="97"/>
      <c r="J129" s="97">
        <f t="shared" si="0"/>
        <v>0</v>
      </c>
      <c r="K129" s="98"/>
      <c r="L129" s="23"/>
      <c r="M129" s="99" t="s">
        <v>1</v>
      </c>
      <c r="N129" s="100" t="s">
        <v>32</v>
      </c>
      <c r="O129" s="101">
        <v>0</v>
      </c>
      <c r="P129" s="101">
        <f t="shared" si="1"/>
        <v>0</v>
      </c>
      <c r="Q129" s="101">
        <v>0</v>
      </c>
      <c r="R129" s="101">
        <f t="shared" si="2"/>
        <v>0</v>
      </c>
      <c r="S129" s="101">
        <v>0</v>
      </c>
      <c r="T129" s="102">
        <f t="shared" si="3"/>
        <v>0</v>
      </c>
      <c r="AR129" s="103" t="s">
        <v>81</v>
      </c>
      <c r="AT129" s="103" t="s">
        <v>147</v>
      </c>
      <c r="AU129" s="103" t="s">
        <v>75</v>
      </c>
      <c r="AY129" s="11" t="s">
        <v>144</v>
      </c>
      <c r="BE129" s="104">
        <f t="shared" si="4"/>
        <v>0</v>
      </c>
      <c r="BF129" s="104">
        <f t="shared" si="5"/>
        <v>0</v>
      </c>
      <c r="BG129" s="104">
        <f t="shared" si="6"/>
        <v>0</v>
      </c>
      <c r="BH129" s="104">
        <f t="shared" si="7"/>
        <v>0</v>
      </c>
      <c r="BI129" s="104">
        <f t="shared" si="8"/>
        <v>0</v>
      </c>
      <c r="BJ129" s="11" t="s">
        <v>71</v>
      </c>
      <c r="BK129" s="104">
        <f t="shared" si="9"/>
        <v>0</v>
      </c>
      <c r="BL129" s="11" t="s">
        <v>81</v>
      </c>
      <c r="BM129" s="103" t="s">
        <v>115</v>
      </c>
    </row>
    <row r="130" spans="2:65" s="1" customFormat="1" ht="24.2" customHeight="1">
      <c r="B130" s="91"/>
      <c r="C130" s="92" t="s">
        <v>67</v>
      </c>
      <c r="D130" s="92" t="s">
        <v>147</v>
      </c>
      <c r="E130" s="93" t="s">
        <v>96</v>
      </c>
      <c r="F130" s="94" t="s">
        <v>313</v>
      </c>
      <c r="G130" s="95" t="s">
        <v>161</v>
      </c>
      <c r="H130" s="96">
        <v>67.3</v>
      </c>
      <c r="I130" s="97"/>
      <c r="J130" s="97">
        <f t="shared" si="0"/>
        <v>0</v>
      </c>
      <c r="K130" s="98"/>
      <c r="L130" s="23"/>
      <c r="M130" s="99" t="s">
        <v>1</v>
      </c>
      <c r="N130" s="100" t="s">
        <v>32</v>
      </c>
      <c r="O130" s="101">
        <v>0</v>
      </c>
      <c r="P130" s="101">
        <f t="shared" si="1"/>
        <v>0</v>
      </c>
      <c r="Q130" s="101">
        <v>0</v>
      </c>
      <c r="R130" s="101">
        <f t="shared" si="2"/>
        <v>0</v>
      </c>
      <c r="S130" s="101">
        <v>0</v>
      </c>
      <c r="T130" s="102">
        <f t="shared" si="3"/>
        <v>0</v>
      </c>
      <c r="AR130" s="103" t="s">
        <v>81</v>
      </c>
      <c r="AT130" s="103" t="s">
        <v>147</v>
      </c>
      <c r="AU130" s="103" t="s">
        <v>75</v>
      </c>
      <c r="AY130" s="11" t="s">
        <v>144</v>
      </c>
      <c r="BE130" s="104">
        <f t="shared" si="4"/>
        <v>0</v>
      </c>
      <c r="BF130" s="104">
        <f t="shared" si="5"/>
        <v>0</v>
      </c>
      <c r="BG130" s="104">
        <f t="shared" si="6"/>
        <v>0</v>
      </c>
      <c r="BH130" s="104">
        <f t="shared" si="7"/>
        <v>0</v>
      </c>
      <c r="BI130" s="104">
        <f t="shared" si="8"/>
        <v>0</v>
      </c>
      <c r="BJ130" s="11" t="s">
        <v>71</v>
      </c>
      <c r="BK130" s="104">
        <f t="shared" si="9"/>
        <v>0</v>
      </c>
      <c r="BL130" s="11" t="s">
        <v>81</v>
      </c>
      <c r="BM130" s="103" t="s">
        <v>159</v>
      </c>
    </row>
    <row r="131" spans="2:65" s="1" customFormat="1" ht="24.2" customHeight="1">
      <c r="B131" s="91"/>
      <c r="C131" s="92" t="s">
        <v>67</v>
      </c>
      <c r="D131" s="92" t="s">
        <v>147</v>
      </c>
      <c r="E131" s="93" t="s">
        <v>99</v>
      </c>
      <c r="F131" s="94" t="s">
        <v>314</v>
      </c>
      <c r="G131" s="95" t="s">
        <v>149</v>
      </c>
      <c r="H131" s="96">
        <v>6.7</v>
      </c>
      <c r="I131" s="97"/>
      <c r="J131" s="97">
        <f t="shared" si="0"/>
        <v>0</v>
      </c>
      <c r="K131" s="98"/>
      <c r="L131" s="23"/>
      <c r="M131" s="99" t="s">
        <v>1</v>
      </c>
      <c r="N131" s="100" t="s">
        <v>32</v>
      </c>
      <c r="O131" s="101">
        <v>0</v>
      </c>
      <c r="P131" s="101">
        <f t="shared" si="1"/>
        <v>0</v>
      </c>
      <c r="Q131" s="101">
        <v>0</v>
      </c>
      <c r="R131" s="101">
        <f t="shared" si="2"/>
        <v>0</v>
      </c>
      <c r="S131" s="101">
        <v>0</v>
      </c>
      <c r="T131" s="102">
        <f t="shared" si="3"/>
        <v>0</v>
      </c>
      <c r="AR131" s="103" t="s">
        <v>81</v>
      </c>
      <c r="AT131" s="103" t="s">
        <v>147</v>
      </c>
      <c r="AU131" s="103" t="s">
        <v>75</v>
      </c>
      <c r="AY131" s="11" t="s">
        <v>144</v>
      </c>
      <c r="BE131" s="104">
        <f t="shared" si="4"/>
        <v>0</v>
      </c>
      <c r="BF131" s="104">
        <f t="shared" si="5"/>
        <v>0</v>
      </c>
      <c r="BG131" s="104">
        <f t="shared" si="6"/>
        <v>0</v>
      </c>
      <c r="BH131" s="104">
        <f t="shared" si="7"/>
        <v>0</v>
      </c>
      <c r="BI131" s="104">
        <f t="shared" si="8"/>
        <v>0</v>
      </c>
      <c r="BJ131" s="11" t="s">
        <v>71</v>
      </c>
      <c r="BK131" s="104">
        <f t="shared" si="9"/>
        <v>0</v>
      </c>
      <c r="BL131" s="11" t="s">
        <v>81</v>
      </c>
      <c r="BM131" s="103" t="s">
        <v>162</v>
      </c>
    </row>
    <row r="132" spans="2:65" s="1" customFormat="1" ht="16.5" customHeight="1">
      <c r="B132" s="91"/>
      <c r="C132" s="92" t="s">
        <v>67</v>
      </c>
      <c r="D132" s="92" t="s">
        <v>147</v>
      </c>
      <c r="E132" s="93" t="s">
        <v>101</v>
      </c>
      <c r="F132" s="94" t="s">
        <v>315</v>
      </c>
      <c r="G132" s="95" t="s">
        <v>168</v>
      </c>
      <c r="H132" s="96">
        <v>3</v>
      </c>
      <c r="I132" s="97"/>
      <c r="J132" s="97">
        <f t="shared" si="0"/>
        <v>0</v>
      </c>
      <c r="K132" s="98"/>
      <c r="L132" s="23"/>
      <c r="M132" s="99" t="s">
        <v>1</v>
      </c>
      <c r="N132" s="100" t="s">
        <v>32</v>
      </c>
      <c r="O132" s="101">
        <v>0</v>
      </c>
      <c r="P132" s="101">
        <f t="shared" si="1"/>
        <v>0</v>
      </c>
      <c r="Q132" s="101">
        <v>0</v>
      </c>
      <c r="R132" s="101">
        <f t="shared" si="2"/>
        <v>0</v>
      </c>
      <c r="S132" s="101">
        <v>0</v>
      </c>
      <c r="T132" s="102">
        <f t="shared" si="3"/>
        <v>0</v>
      </c>
      <c r="AR132" s="103" t="s">
        <v>81</v>
      </c>
      <c r="AT132" s="103" t="s">
        <v>147</v>
      </c>
      <c r="AU132" s="103" t="s">
        <v>75</v>
      </c>
      <c r="AY132" s="11" t="s">
        <v>144</v>
      </c>
      <c r="BE132" s="104">
        <f t="shared" si="4"/>
        <v>0</v>
      </c>
      <c r="BF132" s="104">
        <f t="shared" si="5"/>
        <v>0</v>
      </c>
      <c r="BG132" s="104">
        <f t="shared" si="6"/>
        <v>0</v>
      </c>
      <c r="BH132" s="104">
        <f t="shared" si="7"/>
        <v>0</v>
      </c>
      <c r="BI132" s="104">
        <f t="shared" si="8"/>
        <v>0</v>
      </c>
      <c r="BJ132" s="11" t="s">
        <v>71</v>
      </c>
      <c r="BK132" s="104">
        <f t="shared" si="9"/>
        <v>0</v>
      </c>
      <c r="BL132" s="11" t="s">
        <v>81</v>
      </c>
      <c r="BM132" s="103" t="s">
        <v>164</v>
      </c>
    </row>
    <row r="133" spans="2:65" s="1" customFormat="1" ht="24.2" customHeight="1">
      <c r="B133" s="91"/>
      <c r="C133" s="92" t="s">
        <v>67</v>
      </c>
      <c r="D133" s="92" t="s">
        <v>147</v>
      </c>
      <c r="E133" s="93" t="s">
        <v>8</v>
      </c>
      <c r="F133" s="94" t="s">
        <v>316</v>
      </c>
      <c r="G133" s="95" t="s">
        <v>149</v>
      </c>
      <c r="H133" s="96">
        <v>246</v>
      </c>
      <c r="I133" s="97"/>
      <c r="J133" s="97">
        <f t="shared" si="0"/>
        <v>0</v>
      </c>
      <c r="K133" s="98"/>
      <c r="L133" s="23"/>
      <c r="M133" s="99" t="s">
        <v>1</v>
      </c>
      <c r="N133" s="100" t="s">
        <v>32</v>
      </c>
      <c r="O133" s="101">
        <v>0</v>
      </c>
      <c r="P133" s="101">
        <f t="shared" si="1"/>
        <v>0</v>
      </c>
      <c r="Q133" s="101">
        <v>0</v>
      </c>
      <c r="R133" s="101">
        <f t="shared" si="2"/>
        <v>0</v>
      </c>
      <c r="S133" s="101">
        <v>0</v>
      </c>
      <c r="T133" s="102">
        <f t="shared" si="3"/>
        <v>0</v>
      </c>
      <c r="AR133" s="103" t="s">
        <v>81</v>
      </c>
      <c r="AT133" s="103" t="s">
        <v>147</v>
      </c>
      <c r="AU133" s="103" t="s">
        <v>75</v>
      </c>
      <c r="AY133" s="11" t="s">
        <v>144</v>
      </c>
      <c r="BE133" s="104">
        <f t="shared" si="4"/>
        <v>0</v>
      </c>
      <c r="BF133" s="104">
        <f t="shared" si="5"/>
        <v>0</v>
      </c>
      <c r="BG133" s="104">
        <f t="shared" si="6"/>
        <v>0</v>
      </c>
      <c r="BH133" s="104">
        <f t="shared" si="7"/>
        <v>0</v>
      </c>
      <c r="BI133" s="104">
        <f t="shared" si="8"/>
        <v>0</v>
      </c>
      <c r="BJ133" s="11" t="s">
        <v>71</v>
      </c>
      <c r="BK133" s="104">
        <f t="shared" si="9"/>
        <v>0</v>
      </c>
      <c r="BL133" s="11" t="s">
        <v>81</v>
      </c>
      <c r="BM133" s="103" t="s">
        <v>166</v>
      </c>
    </row>
    <row r="134" spans="2:65" s="1" customFormat="1" ht="16.5" customHeight="1">
      <c r="B134" s="91"/>
      <c r="C134" s="92" t="s">
        <v>67</v>
      </c>
      <c r="D134" s="92" t="s">
        <v>147</v>
      </c>
      <c r="E134" s="93" t="s">
        <v>106</v>
      </c>
      <c r="F134" s="94" t="s">
        <v>177</v>
      </c>
      <c r="G134" s="95" t="s">
        <v>168</v>
      </c>
      <c r="H134" s="96">
        <v>1</v>
      </c>
      <c r="I134" s="97"/>
      <c r="J134" s="97">
        <f t="shared" si="0"/>
        <v>0</v>
      </c>
      <c r="K134" s="98"/>
      <c r="L134" s="23"/>
      <c r="M134" s="99" t="s">
        <v>1</v>
      </c>
      <c r="N134" s="100" t="s">
        <v>32</v>
      </c>
      <c r="O134" s="101">
        <v>0</v>
      </c>
      <c r="P134" s="101">
        <f t="shared" si="1"/>
        <v>0</v>
      </c>
      <c r="Q134" s="101">
        <v>0</v>
      </c>
      <c r="R134" s="101">
        <f t="shared" si="2"/>
        <v>0</v>
      </c>
      <c r="S134" s="101">
        <v>0</v>
      </c>
      <c r="T134" s="102">
        <f t="shared" si="3"/>
        <v>0</v>
      </c>
      <c r="AR134" s="103" t="s">
        <v>81</v>
      </c>
      <c r="AT134" s="103" t="s">
        <v>147</v>
      </c>
      <c r="AU134" s="103" t="s">
        <v>75</v>
      </c>
      <c r="AY134" s="11" t="s">
        <v>144</v>
      </c>
      <c r="BE134" s="104">
        <f t="shared" si="4"/>
        <v>0</v>
      </c>
      <c r="BF134" s="104">
        <f t="shared" si="5"/>
        <v>0</v>
      </c>
      <c r="BG134" s="104">
        <f t="shared" si="6"/>
        <v>0</v>
      </c>
      <c r="BH134" s="104">
        <f t="shared" si="7"/>
        <v>0</v>
      </c>
      <c r="BI134" s="104">
        <f t="shared" si="8"/>
        <v>0</v>
      </c>
      <c r="BJ134" s="11" t="s">
        <v>71</v>
      </c>
      <c r="BK134" s="104">
        <f t="shared" si="9"/>
        <v>0</v>
      </c>
      <c r="BL134" s="11" t="s">
        <v>81</v>
      </c>
      <c r="BM134" s="103" t="s">
        <v>169</v>
      </c>
    </row>
    <row r="135" spans="2:65" s="1" customFormat="1" ht="16.5" customHeight="1">
      <c r="B135" s="91"/>
      <c r="C135" s="92" t="s">
        <v>67</v>
      </c>
      <c r="D135" s="92" t="s">
        <v>147</v>
      </c>
      <c r="E135" s="93" t="s">
        <v>109</v>
      </c>
      <c r="F135" s="94" t="s">
        <v>179</v>
      </c>
      <c r="G135" s="95" t="s">
        <v>168</v>
      </c>
      <c r="H135" s="96">
        <v>1</v>
      </c>
      <c r="I135" s="97"/>
      <c r="J135" s="97">
        <f t="shared" si="0"/>
        <v>0</v>
      </c>
      <c r="K135" s="98"/>
      <c r="L135" s="23"/>
      <c r="M135" s="99" t="s">
        <v>1</v>
      </c>
      <c r="N135" s="100" t="s">
        <v>32</v>
      </c>
      <c r="O135" s="101">
        <v>0</v>
      </c>
      <c r="P135" s="101">
        <f t="shared" si="1"/>
        <v>0</v>
      </c>
      <c r="Q135" s="101">
        <v>0</v>
      </c>
      <c r="R135" s="101">
        <f t="shared" si="2"/>
        <v>0</v>
      </c>
      <c r="S135" s="101">
        <v>0</v>
      </c>
      <c r="T135" s="102">
        <f t="shared" si="3"/>
        <v>0</v>
      </c>
      <c r="AR135" s="103" t="s">
        <v>81</v>
      </c>
      <c r="AT135" s="103" t="s">
        <v>147</v>
      </c>
      <c r="AU135" s="103" t="s">
        <v>75</v>
      </c>
      <c r="AY135" s="11" t="s">
        <v>144</v>
      </c>
      <c r="BE135" s="104">
        <f t="shared" si="4"/>
        <v>0</v>
      </c>
      <c r="BF135" s="104">
        <f t="shared" si="5"/>
        <v>0</v>
      </c>
      <c r="BG135" s="104">
        <f t="shared" si="6"/>
        <v>0</v>
      </c>
      <c r="BH135" s="104">
        <f t="shared" si="7"/>
        <v>0</v>
      </c>
      <c r="BI135" s="104">
        <f t="shared" si="8"/>
        <v>0</v>
      </c>
      <c r="BJ135" s="11" t="s">
        <v>71</v>
      </c>
      <c r="BK135" s="104">
        <f t="shared" si="9"/>
        <v>0</v>
      </c>
      <c r="BL135" s="11" t="s">
        <v>81</v>
      </c>
      <c r="BM135" s="103" t="s">
        <v>171</v>
      </c>
    </row>
    <row r="136" spans="2:65" s="9" customFormat="1" ht="22.9" customHeight="1">
      <c r="B136" s="80"/>
      <c r="D136" s="81" t="s">
        <v>66</v>
      </c>
      <c r="E136" s="89" t="s">
        <v>181</v>
      </c>
      <c r="F136" s="89" t="s">
        <v>182</v>
      </c>
      <c r="J136" s="90">
        <f>BK136</f>
        <v>0</v>
      </c>
      <c r="L136" s="80"/>
      <c r="M136" s="84"/>
      <c r="P136" s="85">
        <f>SUM(P137:P142)</f>
        <v>0</v>
      </c>
      <c r="R136" s="85">
        <f>SUM(R137:R142)</f>
        <v>0</v>
      </c>
      <c r="T136" s="86">
        <f>SUM(T137:T142)</f>
        <v>0</v>
      </c>
      <c r="AR136" s="81" t="s">
        <v>71</v>
      </c>
      <c r="AT136" s="87" t="s">
        <v>66</v>
      </c>
      <c r="AU136" s="87" t="s">
        <v>71</v>
      </c>
      <c r="AY136" s="81" t="s">
        <v>144</v>
      </c>
      <c r="BK136" s="88">
        <f>SUM(BK137:BK142)</f>
        <v>0</v>
      </c>
    </row>
    <row r="137" spans="2:65" s="1" customFormat="1" ht="16.5" customHeight="1">
      <c r="B137" s="91"/>
      <c r="C137" s="92" t="s">
        <v>67</v>
      </c>
      <c r="D137" s="92" t="s">
        <v>147</v>
      </c>
      <c r="E137" s="93" t="s">
        <v>112</v>
      </c>
      <c r="F137" s="94" t="s">
        <v>184</v>
      </c>
      <c r="G137" s="95" t="s">
        <v>168</v>
      </c>
      <c r="H137" s="96">
        <v>1</v>
      </c>
      <c r="I137" s="97"/>
      <c r="J137" s="97">
        <f t="shared" ref="J137:J142" si="10">ROUND(I137*H137,2)</f>
        <v>0</v>
      </c>
      <c r="K137" s="98"/>
      <c r="L137" s="23"/>
      <c r="M137" s="99" t="s">
        <v>1</v>
      </c>
      <c r="N137" s="100" t="s">
        <v>32</v>
      </c>
      <c r="O137" s="101">
        <v>0</v>
      </c>
      <c r="P137" s="101">
        <f t="shared" ref="P137:P142" si="11">O137*H137</f>
        <v>0</v>
      </c>
      <c r="Q137" s="101">
        <v>0</v>
      </c>
      <c r="R137" s="101">
        <f t="shared" ref="R137:R142" si="12">Q137*H137</f>
        <v>0</v>
      </c>
      <c r="S137" s="101">
        <v>0</v>
      </c>
      <c r="T137" s="102">
        <f t="shared" ref="T137:T142" si="13">S137*H137</f>
        <v>0</v>
      </c>
      <c r="AR137" s="103" t="s">
        <v>81</v>
      </c>
      <c r="AT137" s="103" t="s">
        <v>147</v>
      </c>
      <c r="AU137" s="103" t="s">
        <v>75</v>
      </c>
      <c r="AY137" s="11" t="s">
        <v>144</v>
      </c>
      <c r="BE137" s="104">
        <f t="shared" ref="BE137:BE142" si="14">IF(N137="základní",J137,0)</f>
        <v>0</v>
      </c>
      <c r="BF137" s="104">
        <f t="shared" ref="BF137:BF142" si="15">IF(N137="snížená",J137,0)</f>
        <v>0</v>
      </c>
      <c r="BG137" s="104">
        <f t="shared" ref="BG137:BG142" si="16">IF(N137="zákl. přenesená",J137,0)</f>
        <v>0</v>
      </c>
      <c r="BH137" s="104">
        <f t="shared" ref="BH137:BH142" si="17">IF(N137="sníž. přenesená",J137,0)</f>
        <v>0</v>
      </c>
      <c r="BI137" s="104">
        <f t="shared" ref="BI137:BI142" si="18">IF(N137="nulová",J137,0)</f>
        <v>0</v>
      </c>
      <c r="BJ137" s="11" t="s">
        <v>71</v>
      </c>
      <c r="BK137" s="104">
        <f t="shared" ref="BK137:BK142" si="19">ROUND(I137*H137,2)</f>
        <v>0</v>
      </c>
      <c r="BL137" s="11" t="s">
        <v>81</v>
      </c>
      <c r="BM137" s="103" t="s">
        <v>173</v>
      </c>
    </row>
    <row r="138" spans="2:65" s="1" customFormat="1" ht="24.2" customHeight="1">
      <c r="B138" s="91"/>
      <c r="C138" s="92" t="s">
        <v>67</v>
      </c>
      <c r="D138" s="92" t="s">
        <v>147</v>
      </c>
      <c r="E138" s="93" t="s">
        <v>115</v>
      </c>
      <c r="F138" s="94" t="s">
        <v>186</v>
      </c>
      <c r="G138" s="95" t="s">
        <v>187</v>
      </c>
      <c r="H138" s="96">
        <v>625</v>
      </c>
      <c r="I138" s="97"/>
      <c r="J138" s="97">
        <f t="shared" si="10"/>
        <v>0</v>
      </c>
      <c r="K138" s="98"/>
      <c r="L138" s="23"/>
      <c r="M138" s="99" t="s">
        <v>1</v>
      </c>
      <c r="N138" s="100" t="s">
        <v>32</v>
      </c>
      <c r="O138" s="101">
        <v>0</v>
      </c>
      <c r="P138" s="101">
        <f t="shared" si="11"/>
        <v>0</v>
      </c>
      <c r="Q138" s="101">
        <v>0</v>
      </c>
      <c r="R138" s="101">
        <f t="shared" si="12"/>
        <v>0</v>
      </c>
      <c r="S138" s="101">
        <v>0</v>
      </c>
      <c r="T138" s="102">
        <f t="shared" si="13"/>
        <v>0</v>
      </c>
      <c r="AR138" s="103" t="s">
        <v>81</v>
      </c>
      <c r="AT138" s="103" t="s">
        <v>147</v>
      </c>
      <c r="AU138" s="103" t="s">
        <v>75</v>
      </c>
      <c r="AY138" s="11" t="s">
        <v>144</v>
      </c>
      <c r="BE138" s="104">
        <f t="shared" si="14"/>
        <v>0</v>
      </c>
      <c r="BF138" s="104">
        <f t="shared" si="15"/>
        <v>0</v>
      </c>
      <c r="BG138" s="104">
        <f t="shared" si="16"/>
        <v>0</v>
      </c>
      <c r="BH138" s="104">
        <f t="shared" si="17"/>
        <v>0</v>
      </c>
      <c r="BI138" s="104">
        <f t="shared" si="18"/>
        <v>0</v>
      </c>
      <c r="BJ138" s="11" t="s">
        <v>71</v>
      </c>
      <c r="BK138" s="104">
        <f t="shared" si="19"/>
        <v>0</v>
      </c>
      <c r="BL138" s="11" t="s">
        <v>81</v>
      </c>
      <c r="BM138" s="103" t="s">
        <v>175</v>
      </c>
    </row>
    <row r="139" spans="2:65" s="1" customFormat="1" ht="16.5" customHeight="1">
      <c r="B139" s="91"/>
      <c r="C139" s="92" t="s">
        <v>67</v>
      </c>
      <c r="D139" s="92" t="s">
        <v>147</v>
      </c>
      <c r="E139" s="93" t="s">
        <v>176</v>
      </c>
      <c r="F139" s="94" t="s">
        <v>189</v>
      </c>
      <c r="G139" s="95" t="s">
        <v>161</v>
      </c>
      <c r="H139" s="96">
        <v>50</v>
      </c>
      <c r="I139" s="97"/>
      <c r="J139" s="97">
        <f t="shared" si="10"/>
        <v>0</v>
      </c>
      <c r="K139" s="98"/>
      <c r="L139" s="23"/>
      <c r="M139" s="99" t="s">
        <v>1</v>
      </c>
      <c r="N139" s="100" t="s">
        <v>32</v>
      </c>
      <c r="O139" s="101">
        <v>0</v>
      </c>
      <c r="P139" s="101">
        <f t="shared" si="11"/>
        <v>0</v>
      </c>
      <c r="Q139" s="101">
        <v>0</v>
      </c>
      <c r="R139" s="101">
        <f t="shared" si="12"/>
        <v>0</v>
      </c>
      <c r="S139" s="101">
        <v>0</v>
      </c>
      <c r="T139" s="102">
        <f t="shared" si="13"/>
        <v>0</v>
      </c>
      <c r="AR139" s="103" t="s">
        <v>81</v>
      </c>
      <c r="AT139" s="103" t="s">
        <v>147</v>
      </c>
      <c r="AU139" s="103" t="s">
        <v>75</v>
      </c>
      <c r="AY139" s="11" t="s">
        <v>144</v>
      </c>
      <c r="BE139" s="104">
        <f t="shared" si="14"/>
        <v>0</v>
      </c>
      <c r="BF139" s="104">
        <f t="shared" si="15"/>
        <v>0</v>
      </c>
      <c r="BG139" s="104">
        <f t="shared" si="16"/>
        <v>0</v>
      </c>
      <c r="BH139" s="104">
        <f t="shared" si="17"/>
        <v>0</v>
      </c>
      <c r="BI139" s="104">
        <f t="shared" si="18"/>
        <v>0</v>
      </c>
      <c r="BJ139" s="11" t="s">
        <v>71</v>
      </c>
      <c r="BK139" s="104">
        <f t="shared" si="19"/>
        <v>0</v>
      </c>
      <c r="BL139" s="11" t="s">
        <v>81</v>
      </c>
      <c r="BM139" s="103" t="s">
        <v>178</v>
      </c>
    </row>
    <row r="140" spans="2:65" s="1" customFormat="1" ht="16.5" customHeight="1">
      <c r="B140" s="91"/>
      <c r="C140" s="92" t="s">
        <v>67</v>
      </c>
      <c r="D140" s="92" t="s">
        <v>147</v>
      </c>
      <c r="E140" s="93" t="s">
        <v>159</v>
      </c>
      <c r="F140" s="94" t="s">
        <v>317</v>
      </c>
      <c r="G140" s="95" t="s">
        <v>192</v>
      </c>
      <c r="H140" s="96">
        <v>3.8</v>
      </c>
      <c r="I140" s="97"/>
      <c r="J140" s="97">
        <f t="shared" si="10"/>
        <v>0</v>
      </c>
      <c r="K140" s="98"/>
      <c r="L140" s="23"/>
      <c r="M140" s="99" t="s">
        <v>1</v>
      </c>
      <c r="N140" s="100" t="s">
        <v>32</v>
      </c>
      <c r="O140" s="101">
        <v>0</v>
      </c>
      <c r="P140" s="101">
        <f t="shared" si="11"/>
        <v>0</v>
      </c>
      <c r="Q140" s="101">
        <v>0</v>
      </c>
      <c r="R140" s="101">
        <f t="shared" si="12"/>
        <v>0</v>
      </c>
      <c r="S140" s="101">
        <v>0</v>
      </c>
      <c r="T140" s="102">
        <f t="shared" si="13"/>
        <v>0</v>
      </c>
      <c r="AR140" s="103" t="s">
        <v>81</v>
      </c>
      <c r="AT140" s="103" t="s">
        <v>147</v>
      </c>
      <c r="AU140" s="103" t="s">
        <v>75</v>
      </c>
      <c r="AY140" s="11" t="s">
        <v>144</v>
      </c>
      <c r="BE140" s="104">
        <f t="shared" si="14"/>
        <v>0</v>
      </c>
      <c r="BF140" s="104">
        <f t="shared" si="15"/>
        <v>0</v>
      </c>
      <c r="BG140" s="104">
        <f t="shared" si="16"/>
        <v>0</v>
      </c>
      <c r="BH140" s="104">
        <f t="shared" si="17"/>
        <v>0</v>
      </c>
      <c r="BI140" s="104">
        <f t="shared" si="18"/>
        <v>0</v>
      </c>
      <c r="BJ140" s="11" t="s">
        <v>71</v>
      </c>
      <c r="BK140" s="104">
        <f t="shared" si="19"/>
        <v>0</v>
      </c>
      <c r="BL140" s="11" t="s">
        <v>81</v>
      </c>
      <c r="BM140" s="103" t="s">
        <v>180</v>
      </c>
    </row>
    <row r="141" spans="2:65" s="1" customFormat="1" ht="16.5" customHeight="1">
      <c r="B141" s="91"/>
      <c r="C141" s="92" t="s">
        <v>67</v>
      </c>
      <c r="D141" s="92" t="s">
        <v>147</v>
      </c>
      <c r="E141" s="93" t="s">
        <v>183</v>
      </c>
      <c r="F141" s="94" t="s">
        <v>195</v>
      </c>
      <c r="G141" s="95" t="s">
        <v>196</v>
      </c>
      <c r="H141" s="96">
        <v>22</v>
      </c>
      <c r="I141" s="97"/>
      <c r="J141" s="97">
        <f t="shared" si="10"/>
        <v>0</v>
      </c>
      <c r="K141" s="98"/>
      <c r="L141" s="23"/>
      <c r="M141" s="99" t="s">
        <v>1</v>
      </c>
      <c r="N141" s="100" t="s">
        <v>32</v>
      </c>
      <c r="O141" s="101">
        <v>0</v>
      </c>
      <c r="P141" s="101">
        <f t="shared" si="11"/>
        <v>0</v>
      </c>
      <c r="Q141" s="101">
        <v>0</v>
      </c>
      <c r="R141" s="101">
        <f t="shared" si="12"/>
        <v>0</v>
      </c>
      <c r="S141" s="101">
        <v>0</v>
      </c>
      <c r="T141" s="102">
        <f t="shared" si="13"/>
        <v>0</v>
      </c>
      <c r="AR141" s="103" t="s">
        <v>81</v>
      </c>
      <c r="AT141" s="103" t="s">
        <v>147</v>
      </c>
      <c r="AU141" s="103" t="s">
        <v>75</v>
      </c>
      <c r="AY141" s="11" t="s">
        <v>144</v>
      </c>
      <c r="BE141" s="104">
        <f t="shared" si="14"/>
        <v>0</v>
      </c>
      <c r="BF141" s="104">
        <f t="shared" si="15"/>
        <v>0</v>
      </c>
      <c r="BG141" s="104">
        <f t="shared" si="16"/>
        <v>0</v>
      </c>
      <c r="BH141" s="104">
        <f t="shared" si="17"/>
        <v>0</v>
      </c>
      <c r="BI141" s="104">
        <f t="shared" si="18"/>
        <v>0</v>
      </c>
      <c r="BJ141" s="11" t="s">
        <v>71</v>
      </c>
      <c r="BK141" s="104">
        <f t="shared" si="19"/>
        <v>0</v>
      </c>
      <c r="BL141" s="11" t="s">
        <v>81</v>
      </c>
      <c r="BM141" s="103" t="s">
        <v>185</v>
      </c>
    </row>
    <row r="142" spans="2:65" s="1" customFormat="1" ht="16.5" customHeight="1">
      <c r="B142" s="91"/>
      <c r="C142" s="92" t="s">
        <v>67</v>
      </c>
      <c r="D142" s="92" t="s">
        <v>147</v>
      </c>
      <c r="E142" s="93" t="s">
        <v>162</v>
      </c>
      <c r="F142" s="94" t="s">
        <v>204</v>
      </c>
      <c r="G142" s="95" t="s">
        <v>187</v>
      </c>
      <c r="H142" s="96">
        <v>120</v>
      </c>
      <c r="I142" s="97"/>
      <c r="J142" s="97">
        <f t="shared" si="10"/>
        <v>0</v>
      </c>
      <c r="K142" s="98"/>
      <c r="L142" s="23"/>
      <c r="M142" s="105" t="s">
        <v>1</v>
      </c>
      <c r="N142" s="106" t="s">
        <v>32</v>
      </c>
      <c r="O142" s="107">
        <v>0</v>
      </c>
      <c r="P142" s="107">
        <f t="shared" si="11"/>
        <v>0</v>
      </c>
      <c r="Q142" s="107">
        <v>0</v>
      </c>
      <c r="R142" s="107">
        <f t="shared" si="12"/>
        <v>0</v>
      </c>
      <c r="S142" s="107">
        <v>0</v>
      </c>
      <c r="T142" s="108">
        <f t="shared" si="13"/>
        <v>0</v>
      </c>
      <c r="AR142" s="103" t="s">
        <v>81</v>
      </c>
      <c r="AT142" s="103" t="s">
        <v>147</v>
      </c>
      <c r="AU142" s="103" t="s">
        <v>75</v>
      </c>
      <c r="AY142" s="11" t="s">
        <v>144</v>
      </c>
      <c r="BE142" s="104">
        <f t="shared" si="14"/>
        <v>0</v>
      </c>
      <c r="BF142" s="104">
        <f t="shared" si="15"/>
        <v>0</v>
      </c>
      <c r="BG142" s="104">
        <f t="shared" si="16"/>
        <v>0</v>
      </c>
      <c r="BH142" s="104">
        <f t="shared" si="17"/>
        <v>0</v>
      </c>
      <c r="BI142" s="104">
        <f t="shared" si="18"/>
        <v>0</v>
      </c>
      <c r="BJ142" s="11" t="s">
        <v>71</v>
      </c>
      <c r="BK142" s="104">
        <f t="shared" si="19"/>
        <v>0</v>
      </c>
      <c r="BL142" s="11" t="s">
        <v>81</v>
      </c>
      <c r="BM142" s="103" t="s">
        <v>188</v>
      </c>
    </row>
    <row r="143" spans="2:65" s="1" customFormat="1" ht="6.95" customHeight="1">
      <c r="B143" s="31"/>
      <c r="C143" s="32"/>
      <c r="D143" s="32"/>
      <c r="E143" s="32"/>
      <c r="F143" s="32"/>
      <c r="G143" s="32"/>
      <c r="H143" s="32"/>
      <c r="I143" s="32"/>
      <c r="J143" s="32"/>
      <c r="K143" s="32"/>
      <c r="L143" s="23"/>
    </row>
  </sheetData>
  <autoFilter ref="C118:K142" xr:uid="{00000000-0009-0000-0000-000001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5"/>
  <sheetViews>
    <sheetView showGridLines="0" workbookViewId="0">
      <selection activeCell="F12" sqref="F1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1" t="s">
        <v>103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75</v>
      </c>
    </row>
    <row r="4" spans="2:46" ht="24.95" customHeight="1">
      <c r="B4" s="14"/>
      <c r="D4" s="15" t="s">
        <v>118</v>
      </c>
      <c r="L4" s="14"/>
      <c r="M4" s="52" t="s">
        <v>10</v>
      </c>
      <c r="AT4" s="11" t="s">
        <v>3</v>
      </c>
    </row>
    <row r="5" spans="2:46" ht="6.95" customHeight="1">
      <c r="B5" s="14"/>
      <c r="L5" s="14"/>
    </row>
    <row r="6" spans="2:46" ht="12" customHeight="1">
      <c r="B6" s="14"/>
      <c r="D6" s="20" t="s">
        <v>389</v>
      </c>
      <c r="L6" s="14"/>
    </row>
    <row r="7" spans="2:46" ht="26.25" customHeight="1">
      <c r="B7" s="14"/>
      <c r="E7" s="216" t="str">
        <f>'Rekapitulace stavby'!K6</f>
        <v>Údržba smíšených výsadeb v Nemocnici České Budějovice, a.s. na rok 2026</v>
      </c>
      <c r="F7" s="217"/>
      <c r="G7" s="217"/>
      <c r="H7" s="217"/>
      <c r="L7" s="14"/>
    </row>
    <row r="8" spans="2:46" s="1" customFormat="1" ht="12" customHeight="1">
      <c r="B8" s="23"/>
      <c r="D8" s="20" t="s">
        <v>119</v>
      </c>
      <c r="L8" s="23"/>
    </row>
    <row r="9" spans="2:46" s="1" customFormat="1" ht="16.5" customHeight="1">
      <c r="B9" s="23"/>
      <c r="E9" s="209" t="s">
        <v>375</v>
      </c>
      <c r="F9" s="215"/>
      <c r="G9" s="215"/>
      <c r="H9" s="215"/>
      <c r="L9" s="23"/>
    </row>
    <row r="10" spans="2:46" s="1" customFormat="1">
      <c r="B10" s="23"/>
      <c r="L10" s="23"/>
    </row>
    <row r="11" spans="2:46" s="1" customFormat="1" ht="12" customHeight="1">
      <c r="B11" s="23"/>
      <c r="D11" s="20" t="s">
        <v>14</v>
      </c>
      <c r="F11" s="18" t="s">
        <v>1</v>
      </c>
      <c r="I11" s="20" t="s">
        <v>15</v>
      </c>
      <c r="J11" s="18" t="s">
        <v>1</v>
      </c>
      <c r="L11" s="23"/>
    </row>
    <row r="12" spans="2:46" s="1" customFormat="1" ht="12" customHeight="1">
      <c r="B12" s="23"/>
      <c r="D12" s="20" t="s">
        <v>16</v>
      </c>
      <c r="F12" s="18" t="s">
        <v>17</v>
      </c>
      <c r="I12" s="20" t="s">
        <v>18</v>
      </c>
      <c r="J12" s="39" t="str">
        <f>'Rekapitulace stavby'!AN8</f>
        <v>vyplní účastník</v>
      </c>
      <c r="L12" s="23"/>
    </row>
    <row r="13" spans="2:46" s="1" customFormat="1" ht="10.9" customHeight="1">
      <c r="B13" s="23"/>
      <c r="L13" s="23"/>
    </row>
    <row r="14" spans="2:46" s="1" customFormat="1" ht="12" customHeight="1">
      <c r="B14" s="23"/>
      <c r="D14" s="20" t="s">
        <v>19</v>
      </c>
      <c r="I14" s="20" t="s">
        <v>20</v>
      </c>
      <c r="J14" s="18" t="str">
        <f>IF('Rekapitulace stavby'!AN10="","",'Rekapitulace stavby'!AN10)</f>
        <v>26068877</v>
      </c>
      <c r="L14" s="23"/>
    </row>
    <row r="15" spans="2:46" s="1" customFormat="1" ht="18" customHeight="1">
      <c r="B15" s="23"/>
      <c r="E15" s="18" t="str">
        <f>IF('Rekapitulace stavby'!E11="","",'Rekapitulace stavby'!E11)</f>
        <v>Nemocnice České Budějovice, a.s.</v>
      </c>
      <c r="I15" s="20" t="s">
        <v>22</v>
      </c>
      <c r="J15" s="18" t="str">
        <f>IF('Rekapitulace stavby'!AN11="","",'Rekapitulace stavby'!AN11)</f>
        <v>CZ26068877</v>
      </c>
      <c r="L15" s="23"/>
    </row>
    <row r="16" spans="2:46" s="1" customFormat="1" ht="6.95" customHeight="1">
      <c r="B16" s="23"/>
      <c r="L16" s="23"/>
    </row>
    <row r="17" spans="2:12" s="1" customFormat="1" ht="12" customHeight="1">
      <c r="B17" s="23"/>
      <c r="D17" s="20" t="s">
        <v>24</v>
      </c>
      <c r="I17" s="20"/>
      <c r="J17" s="18" t="str">
        <f>'Rekapitulace stavby'!AN13</f>
        <v/>
      </c>
      <c r="L17" s="23"/>
    </row>
    <row r="18" spans="2:12" s="1" customFormat="1" ht="12.75" customHeight="1">
      <c r="B18" s="23"/>
      <c r="E18" s="200" t="str">
        <f>'Rekapitulace stavby'!E14</f>
        <v xml:space="preserve"> </v>
      </c>
      <c r="F18" s="200"/>
      <c r="G18" s="200"/>
      <c r="H18" s="200"/>
      <c r="I18" s="20"/>
      <c r="J18" s="18" t="str">
        <f>'Rekapitulace stavby'!AN14</f>
        <v/>
      </c>
      <c r="L18" s="23"/>
    </row>
    <row r="19" spans="2:12" s="1" customFormat="1" ht="6.75" hidden="1" customHeight="1">
      <c r="B19" s="23"/>
      <c r="L19" s="23"/>
    </row>
    <row r="20" spans="2:12" s="1" customFormat="1" ht="12" hidden="1" customHeight="1">
      <c r="B20" s="23"/>
      <c r="D20" s="20"/>
      <c r="I20" s="20"/>
      <c r="J20" s="18" t="str">
        <f>IF('Rekapitulace stavby'!AN16="","",'Rekapitulace stavby'!AN16)</f>
        <v/>
      </c>
      <c r="L20" s="23"/>
    </row>
    <row r="21" spans="2:12" s="1" customFormat="1" ht="18" hidden="1" customHeight="1">
      <c r="B21" s="23"/>
      <c r="E21" s="18" t="str">
        <f>IF('Rekapitulace stavby'!E17="","",'Rekapitulace stavby'!E17)</f>
        <v xml:space="preserve"> </v>
      </c>
      <c r="I21" s="20"/>
      <c r="J21" s="18" t="str">
        <f>IF('Rekapitulace stavby'!AN17="","",'Rekapitulace stavby'!AN17)</f>
        <v/>
      </c>
      <c r="L21" s="23"/>
    </row>
    <row r="22" spans="2:12" s="1" customFormat="1" ht="6.75" hidden="1" customHeight="1">
      <c r="B22" s="23"/>
      <c r="L22" s="23"/>
    </row>
    <row r="23" spans="2:12" s="1" customFormat="1" ht="12" hidden="1" customHeight="1">
      <c r="B23" s="23"/>
      <c r="D23" s="20"/>
      <c r="I23" s="20"/>
      <c r="J23" s="18" t="str">
        <f>IF('Rekapitulace stavby'!AN19="","",'Rekapitulace stavby'!AN19)</f>
        <v/>
      </c>
      <c r="L23" s="23"/>
    </row>
    <row r="24" spans="2:12" s="1" customFormat="1" ht="2.25" customHeight="1">
      <c r="B24" s="23"/>
      <c r="E24" s="18" t="str">
        <f>IF('Rekapitulace stavby'!E20="","",'Rekapitulace stavby'!E20)</f>
        <v xml:space="preserve"> </v>
      </c>
      <c r="I24" s="20"/>
      <c r="J24" s="18" t="str">
        <f>IF('Rekapitulace stavby'!AN20="","",'Rekapitulace stavby'!AN20)</f>
        <v/>
      </c>
      <c r="L24" s="23"/>
    </row>
    <row r="25" spans="2:12" s="1" customFormat="1" ht="6.95" customHeight="1">
      <c r="B25" s="23"/>
      <c r="L25" s="23"/>
    </row>
    <row r="26" spans="2:12" s="1" customFormat="1" ht="12" customHeight="1">
      <c r="B26" s="23"/>
      <c r="D26" s="20" t="s">
        <v>26</v>
      </c>
      <c r="L26" s="23"/>
    </row>
    <row r="27" spans="2:12" s="5" customFormat="1" ht="71.25" customHeight="1">
      <c r="B27" s="53"/>
      <c r="E27" s="202" t="s">
        <v>292</v>
      </c>
      <c r="F27" s="202"/>
      <c r="G27" s="202"/>
      <c r="H27" s="202"/>
      <c r="L27" s="53"/>
    </row>
    <row r="28" spans="2:12" s="1" customFormat="1" ht="6.95" customHeight="1">
      <c r="B28" s="23"/>
      <c r="L28" s="23"/>
    </row>
    <row r="29" spans="2:12" s="1" customFormat="1" ht="6.95" customHeight="1">
      <c r="B29" s="23"/>
      <c r="D29" s="40"/>
      <c r="E29" s="40"/>
      <c r="F29" s="40"/>
      <c r="G29" s="40"/>
      <c r="H29" s="40"/>
      <c r="I29" s="40"/>
      <c r="J29" s="40"/>
      <c r="K29" s="40"/>
      <c r="L29" s="23"/>
    </row>
    <row r="30" spans="2:12" s="1" customFormat="1" ht="25.35" customHeight="1">
      <c r="B30" s="23"/>
      <c r="D30" s="162" t="s">
        <v>27</v>
      </c>
      <c r="E30" s="163"/>
      <c r="F30" s="163"/>
      <c r="G30" s="163"/>
      <c r="H30" s="163"/>
      <c r="I30" s="163"/>
      <c r="J30" s="164">
        <f>ROUND(J119, 2)</f>
        <v>0</v>
      </c>
      <c r="L30" s="23"/>
    </row>
    <row r="31" spans="2:12" s="1" customFormat="1" ht="6.95" customHeight="1">
      <c r="B31" s="23"/>
      <c r="D31" s="40"/>
      <c r="E31" s="40"/>
      <c r="F31" s="40"/>
      <c r="G31" s="40"/>
      <c r="H31" s="40"/>
      <c r="I31" s="40"/>
      <c r="J31" s="40"/>
      <c r="K31" s="40"/>
      <c r="L31" s="23"/>
    </row>
    <row r="32" spans="2:12" s="1" customFormat="1" ht="14.45" customHeight="1">
      <c r="B32" s="23"/>
      <c r="F32" s="25" t="s">
        <v>29</v>
      </c>
      <c r="I32" s="25" t="s">
        <v>28</v>
      </c>
      <c r="J32" s="25" t="s">
        <v>30</v>
      </c>
      <c r="L32" s="23"/>
    </row>
    <row r="33" spans="2:12" s="1" customFormat="1" ht="14.45" customHeight="1">
      <c r="B33" s="23"/>
      <c r="D33" s="42" t="s">
        <v>31</v>
      </c>
      <c r="E33" s="20" t="s">
        <v>32</v>
      </c>
      <c r="F33" s="54">
        <f>ROUND((SUM(BE119:BE134)),  2)</f>
        <v>0</v>
      </c>
      <c r="I33" s="55">
        <v>0.21</v>
      </c>
      <c r="J33" s="54">
        <f>ROUND(((SUM(BE119:BE134))*I33),  2)</f>
        <v>0</v>
      </c>
      <c r="L33" s="23"/>
    </row>
    <row r="34" spans="2:12" s="1" customFormat="1" ht="14.45" customHeight="1">
      <c r="B34" s="23"/>
      <c r="E34" s="20" t="s">
        <v>33</v>
      </c>
      <c r="F34" s="54">
        <f>ROUND((SUM(BF119:BF134)),  2)</f>
        <v>0</v>
      </c>
      <c r="I34" s="55">
        <v>0.12</v>
      </c>
      <c r="J34" s="54">
        <f>ROUND(((SUM(BF119:BF134))*I34),  2)</f>
        <v>0</v>
      </c>
      <c r="L34" s="23"/>
    </row>
    <row r="35" spans="2:12" s="1" customFormat="1" ht="14.45" hidden="1" customHeight="1">
      <c r="B35" s="23"/>
      <c r="E35" s="20" t="s">
        <v>34</v>
      </c>
      <c r="F35" s="54">
        <f>ROUND((SUM(BG119:BG134)),  2)</f>
        <v>0</v>
      </c>
      <c r="I35" s="55">
        <v>0.21</v>
      </c>
      <c r="J35" s="54">
        <f>0</f>
        <v>0</v>
      </c>
      <c r="L35" s="23"/>
    </row>
    <row r="36" spans="2:12" s="1" customFormat="1" ht="14.45" hidden="1" customHeight="1">
      <c r="B36" s="23"/>
      <c r="E36" s="20" t="s">
        <v>35</v>
      </c>
      <c r="F36" s="54">
        <f>ROUND((SUM(BH119:BH134)),  2)</f>
        <v>0</v>
      </c>
      <c r="I36" s="55">
        <v>0.12</v>
      </c>
      <c r="J36" s="54">
        <f>0</f>
        <v>0</v>
      </c>
      <c r="L36" s="23"/>
    </row>
    <row r="37" spans="2:12" s="1" customFormat="1" ht="14.45" hidden="1" customHeight="1">
      <c r="B37" s="23"/>
      <c r="E37" s="20" t="s">
        <v>36</v>
      </c>
      <c r="F37" s="54">
        <f>ROUND((SUM(BI119:BI134)),  2)</f>
        <v>0</v>
      </c>
      <c r="I37" s="55">
        <v>0</v>
      </c>
      <c r="J37" s="54">
        <f>0</f>
        <v>0</v>
      </c>
      <c r="L37" s="23"/>
    </row>
    <row r="38" spans="2:12" s="1" customFormat="1" ht="6.95" customHeight="1">
      <c r="B38" s="23"/>
      <c r="L38" s="23"/>
    </row>
    <row r="39" spans="2:12" s="1" customFormat="1" ht="25.35" customHeight="1">
      <c r="B39" s="23"/>
      <c r="C39" s="170"/>
      <c r="D39" s="145" t="s">
        <v>37</v>
      </c>
      <c r="E39" s="146"/>
      <c r="F39" s="146"/>
      <c r="G39" s="171" t="s">
        <v>38</v>
      </c>
      <c r="H39" s="147" t="s">
        <v>39</v>
      </c>
      <c r="I39" s="146"/>
      <c r="J39" s="172">
        <f>SUM(J30:J37)</f>
        <v>0</v>
      </c>
      <c r="K39" s="57"/>
      <c r="L39" s="23"/>
    </row>
    <row r="40" spans="2:12" s="1" customFormat="1" ht="14.45" customHeight="1">
      <c r="B40" s="23"/>
      <c r="L40" s="23"/>
    </row>
    <row r="41" spans="2:12" ht="14.45" customHeight="1">
      <c r="B41" s="14"/>
      <c r="L41" s="14"/>
    </row>
    <row r="42" spans="2:12" ht="14.45" customHeight="1">
      <c r="B42" s="14"/>
      <c r="L42" s="14"/>
    </row>
    <row r="43" spans="2:12" ht="14.45" customHeight="1">
      <c r="B43" s="14"/>
      <c r="L43" s="14"/>
    </row>
    <row r="44" spans="2:12" ht="14.45" customHeight="1">
      <c r="B44" s="14"/>
      <c r="L44" s="14"/>
    </row>
    <row r="45" spans="2:12" ht="14.45" customHeight="1">
      <c r="B45" s="14"/>
      <c r="L45" s="14"/>
    </row>
    <row r="46" spans="2:12" ht="14.45" customHeight="1">
      <c r="B46" s="14"/>
      <c r="L46" s="14"/>
    </row>
    <row r="47" spans="2:12" ht="14.45" customHeight="1">
      <c r="B47" s="14"/>
      <c r="L47" s="14"/>
    </row>
    <row r="48" spans="2:12" ht="14.45" customHeight="1">
      <c r="B48" s="14"/>
      <c r="L48" s="14"/>
    </row>
    <row r="49" spans="2:12" ht="14.45" customHeight="1">
      <c r="B49" s="14"/>
      <c r="L49" s="14"/>
    </row>
    <row r="50" spans="2:12" s="1" customFormat="1" ht="14.45" customHeight="1">
      <c r="B50" s="23"/>
      <c r="D50" s="28" t="s">
        <v>40</v>
      </c>
      <c r="E50" s="29"/>
      <c r="F50" s="29"/>
      <c r="G50" s="28" t="s">
        <v>41</v>
      </c>
      <c r="H50" s="29"/>
      <c r="I50" s="29"/>
      <c r="J50" s="29"/>
      <c r="K50" s="29"/>
      <c r="L50" s="23"/>
    </row>
    <row r="51" spans="2:12">
      <c r="B51" s="14"/>
      <c r="L51" s="14"/>
    </row>
    <row r="52" spans="2:12">
      <c r="B52" s="14"/>
      <c r="L52" s="14"/>
    </row>
    <row r="53" spans="2:12">
      <c r="B53" s="14"/>
      <c r="L53" s="14"/>
    </row>
    <row r="54" spans="2:12">
      <c r="B54" s="14"/>
      <c r="L54" s="14"/>
    </row>
    <row r="55" spans="2:12">
      <c r="B55" s="14"/>
      <c r="L55" s="14"/>
    </row>
    <row r="56" spans="2:12">
      <c r="B56" s="14"/>
      <c r="L56" s="14"/>
    </row>
    <row r="57" spans="2:12">
      <c r="B57" s="14"/>
      <c r="L57" s="14"/>
    </row>
    <row r="58" spans="2:12">
      <c r="B58" s="14"/>
      <c r="L58" s="14"/>
    </row>
    <row r="59" spans="2:12">
      <c r="B59" s="14"/>
      <c r="L59" s="14"/>
    </row>
    <row r="60" spans="2:12">
      <c r="B60" s="14"/>
      <c r="L60" s="14"/>
    </row>
    <row r="61" spans="2:12" s="1" customFormat="1" ht="12.75">
      <c r="B61" s="23"/>
      <c r="D61" s="30" t="s">
        <v>42</v>
      </c>
      <c r="E61" s="24"/>
      <c r="F61" s="58" t="s">
        <v>43</v>
      </c>
      <c r="G61" s="30" t="s">
        <v>42</v>
      </c>
      <c r="H61" s="24"/>
      <c r="I61" s="24"/>
      <c r="J61" s="59" t="s">
        <v>43</v>
      </c>
      <c r="K61" s="24"/>
      <c r="L61" s="23"/>
    </row>
    <row r="62" spans="2:12">
      <c r="B62" s="14"/>
      <c r="L62" s="14"/>
    </row>
    <row r="63" spans="2:12">
      <c r="B63" s="14"/>
      <c r="L63" s="14"/>
    </row>
    <row r="64" spans="2:12">
      <c r="B64" s="14"/>
      <c r="L64" s="14"/>
    </row>
    <row r="65" spans="2:12" s="1" customFormat="1" ht="12.75">
      <c r="B65" s="23"/>
      <c r="D65" s="28" t="s">
        <v>44</v>
      </c>
      <c r="E65" s="29"/>
      <c r="F65" s="29"/>
      <c r="G65" s="28" t="s">
        <v>45</v>
      </c>
      <c r="H65" s="29"/>
      <c r="I65" s="29"/>
      <c r="J65" s="29"/>
      <c r="K65" s="29"/>
      <c r="L65" s="23"/>
    </row>
    <row r="66" spans="2:12">
      <c r="B66" s="14"/>
      <c r="L66" s="14"/>
    </row>
    <row r="67" spans="2:12">
      <c r="B67" s="14"/>
      <c r="L67" s="14"/>
    </row>
    <row r="68" spans="2:12">
      <c r="B68" s="14"/>
      <c r="L68" s="14"/>
    </row>
    <row r="69" spans="2:12">
      <c r="B69" s="14"/>
      <c r="L69" s="14"/>
    </row>
    <row r="70" spans="2:12">
      <c r="B70" s="14"/>
      <c r="L70" s="14"/>
    </row>
    <row r="71" spans="2:12">
      <c r="B71" s="14"/>
      <c r="L71" s="14"/>
    </row>
    <row r="72" spans="2:12">
      <c r="B72" s="14"/>
      <c r="L72" s="14"/>
    </row>
    <row r="73" spans="2:12">
      <c r="B73" s="14"/>
      <c r="L73" s="14"/>
    </row>
    <row r="74" spans="2:12">
      <c r="B74" s="14"/>
      <c r="L74" s="14"/>
    </row>
    <row r="75" spans="2:12">
      <c r="B75" s="14"/>
      <c r="L75" s="14"/>
    </row>
    <row r="76" spans="2:12" s="1" customFormat="1" ht="12.75">
      <c r="B76" s="23"/>
      <c r="D76" s="30" t="s">
        <v>42</v>
      </c>
      <c r="E76" s="24"/>
      <c r="F76" s="58" t="s">
        <v>43</v>
      </c>
      <c r="G76" s="30" t="s">
        <v>42</v>
      </c>
      <c r="H76" s="24"/>
      <c r="I76" s="24"/>
      <c r="J76" s="59" t="s">
        <v>43</v>
      </c>
      <c r="K76" s="24"/>
      <c r="L76" s="23"/>
    </row>
    <row r="77" spans="2:12" s="1" customFormat="1" ht="14.4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23"/>
    </row>
    <row r="81" spans="2:47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23"/>
    </row>
    <row r="82" spans="2:47" s="1" customFormat="1" ht="24.95" customHeight="1">
      <c r="B82" s="23"/>
      <c r="C82" s="15" t="s">
        <v>121</v>
      </c>
      <c r="L82" s="23"/>
    </row>
    <row r="83" spans="2:47" s="1" customFormat="1" ht="6.95" customHeight="1">
      <c r="B83" s="23"/>
      <c r="L83" s="23"/>
    </row>
    <row r="84" spans="2:47" s="1" customFormat="1" ht="12" customHeight="1">
      <c r="B84" s="23"/>
      <c r="C84" s="20" t="s">
        <v>389</v>
      </c>
      <c r="L84" s="23"/>
    </row>
    <row r="85" spans="2:47" s="1" customFormat="1" ht="26.25" customHeight="1">
      <c r="B85" s="23"/>
      <c r="E85" s="216" t="str">
        <f>E7</f>
        <v>Údržba smíšených výsadeb v Nemocnici České Budějovice, a.s. na rok 2026</v>
      </c>
      <c r="F85" s="217"/>
      <c r="G85" s="217"/>
      <c r="H85" s="217"/>
      <c r="L85" s="23"/>
    </row>
    <row r="86" spans="2:47" s="1" customFormat="1" ht="12" customHeight="1">
      <c r="B86" s="23"/>
      <c r="C86" s="20" t="s">
        <v>119</v>
      </c>
      <c r="L86" s="23"/>
    </row>
    <row r="87" spans="2:47" s="1" customFormat="1" ht="16.5" customHeight="1">
      <c r="B87" s="23"/>
      <c r="E87" s="209" t="str">
        <f>E9</f>
        <v xml:space="preserve">1a - Záhon - přední parkoviště - u brány </v>
      </c>
      <c r="F87" s="215"/>
      <c r="G87" s="215"/>
      <c r="H87" s="215"/>
      <c r="L87" s="23"/>
    </row>
    <row r="88" spans="2:47" s="1" customFormat="1" ht="6.95" customHeight="1">
      <c r="B88" s="23"/>
      <c r="L88" s="23"/>
    </row>
    <row r="89" spans="2:47" s="1" customFormat="1" ht="12" customHeight="1">
      <c r="B89" s="23"/>
      <c r="C89" s="20" t="s">
        <v>16</v>
      </c>
      <c r="F89" s="18" t="str">
        <f>F12</f>
        <v xml:space="preserve"> </v>
      </c>
      <c r="I89" s="20" t="s">
        <v>18</v>
      </c>
      <c r="J89" s="39" t="str">
        <f>IF(J12="","",J12)</f>
        <v>vyplní účastník</v>
      </c>
      <c r="L89" s="23"/>
    </row>
    <row r="90" spans="2:47" s="1" customFormat="1" ht="6.95" customHeight="1">
      <c r="B90" s="23"/>
      <c r="L90" s="23"/>
    </row>
    <row r="91" spans="2:47" s="1" customFormat="1" ht="15.2" customHeight="1">
      <c r="B91" s="23"/>
      <c r="C91" s="20" t="s">
        <v>19</v>
      </c>
      <c r="F91" s="18" t="str">
        <f>E15</f>
        <v>Nemocnice České Budějovice, a.s.</v>
      </c>
      <c r="I91" s="20"/>
      <c r="J91" s="21" t="str">
        <f>E21</f>
        <v xml:space="preserve"> </v>
      </c>
      <c r="L91" s="23"/>
    </row>
    <row r="92" spans="2:47" s="1" customFormat="1" ht="15.2" customHeight="1">
      <c r="B92" s="23"/>
      <c r="C92" s="20" t="s">
        <v>24</v>
      </c>
      <c r="F92" s="18" t="str">
        <f>IF(E18="","",E18)</f>
        <v xml:space="preserve"> </v>
      </c>
      <c r="I92" s="20"/>
      <c r="J92" s="21" t="str">
        <f>E24</f>
        <v xml:space="preserve"> </v>
      </c>
      <c r="L92" s="23"/>
    </row>
    <row r="93" spans="2:47" s="1" customFormat="1" ht="10.35" customHeight="1">
      <c r="B93" s="23"/>
      <c r="L93" s="23"/>
    </row>
    <row r="94" spans="2:47" s="1" customFormat="1" ht="29.25" customHeight="1">
      <c r="B94" s="23"/>
      <c r="C94" s="60" t="s">
        <v>122</v>
      </c>
      <c r="D94" s="56"/>
      <c r="E94" s="56"/>
      <c r="F94" s="56"/>
      <c r="G94" s="56"/>
      <c r="H94" s="56"/>
      <c r="I94" s="56"/>
      <c r="J94" s="61" t="s">
        <v>123</v>
      </c>
      <c r="K94" s="56"/>
      <c r="L94" s="23"/>
    </row>
    <row r="95" spans="2:47" s="1" customFormat="1" ht="10.35" customHeight="1">
      <c r="B95" s="23"/>
      <c r="L95" s="23"/>
    </row>
    <row r="96" spans="2:47" s="1" customFormat="1" ht="22.9" customHeight="1">
      <c r="B96" s="23"/>
      <c r="C96" s="62" t="s">
        <v>124</v>
      </c>
      <c r="J96" s="51">
        <f>J119</f>
        <v>0</v>
      </c>
      <c r="L96" s="23"/>
      <c r="AU96" s="11" t="s">
        <v>125</v>
      </c>
    </row>
    <row r="97" spans="2:12" s="6" customFormat="1" ht="24.95" customHeight="1">
      <c r="B97" s="63"/>
      <c r="D97" s="64" t="s">
        <v>293</v>
      </c>
      <c r="E97" s="65"/>
      <c r="F97" s="65"/>
      <c r="G97" s="65"/>
      <c r="H97" s="65"/>
      <c r="I97" s="65"/>
      <c r="J97" s="66">
        <f>J120</f>
        <v>0</v>
      </c>
      <c r="L97" s="63"/>
    </row>
    <row r="98" spans="2:12" s="7" customFormat="1" ht="19.899999999999999" customHeight="1">
      <c r="B98" s="67"/>
      <c r="D98" s="68" t="s">
        <v>127</v>
      </c>
      <c r="E98" s="69"/>
      <c r="F98" s="69"/>
      <c r="G98" s="69"/>
      <c r="H98" s="69"/>
      <c r="I98" s="69"/>
      <c r="J98" s="70">
        <f>J121</f>
        <v>0</v>
      </c>
      <c r="L98" s="67"/>
    </row>
    <row r="99" spans="2:12" s="7" customFormat="1" ht="19.899999999999999" customHeight="1">
      <c r="B99" s="67"/>
      <c r="D99" s="68" t="s">
        <v>128</v>
      </c>
      <c r="E99" s="69"/>
      <c r="F99" s="69"/>
      <c r="G99" s="69"/>
      <c r="H99" s="69"/>
      <c r="I99" s="69"/>
      <c r="J99" s="70">
        <f>J131</f>
        <v>0</v>
      </c>
      <c r="L99" s="67"/>
    </row>
    <row r="100" spans="2:12" s="1" customFormat="1" ht="21.75" customHeight="1">
      <c r="B100" s="23"/>
      <c r="L100" s="23"/>
    </row>
    <row r="101" spans="2:12" s="1" customFormat="1" ht="6.9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23"/>
    </row>
    <row r="105" spans="2:12" s="1" customFormat="1" ht="6.95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23"/>
    </row>
    <row r="106" spans="2:12" s="1" customFormat="1" ht="24.95" customHeight="1">
      <c r="B106" s="23"/>
      <c r="C106" s="15" t="s">
        <v>129</v>
      </c>
      <c r="L106" s="23"/>
    </row>
    <row r="107" spans="2:12" s="1" customFormat="1" ht="6.95" customHeight="1">
      <c r="B107" s="23"/>
      <c r="L107" s="23"/>
    </row>
    <row r="108" spans="2:12" s="1" customFormat="1" ht="12" customHeight="1">
      <c r="B108" s="23"/>
      <c r="C108" s="20" t="s">
        <v>389</v>
      </c>
      <c r="L108" s="23"/>
    </row>
    <row r="109" spans="2:12" s="1" customFormat="1" ht="26.25" customHeight="1">
      <c r="B109" s="23"/>
      <c r="E109" s="216" t="str">
        <f>E7</f>
        <v>Údržba smíšených výsadeb v Nemocnici České Budějovice, a.s. na rok 2026</v>
      </c>
      <c r="F109" s="217"/>
      <c r="G109" s="217"/>
      <c r="H109" s="217"/>
      <c r="L109" s="23"/>
    </row>
    <row r="110" spans="2:12" s="1" customFormat="1" ht="12" customHeight="1">
      <c r="B110" s="23"/>
      <c r="C110" s="20" t="s">
        <v>119</v>
      </c>
      <c r="L110" s="23"/>
    </row>
    <row r="111" spans="2:12" s="1" customFormat="1" ht="16.5" customHeight="1">
      <c r="B111" s="23"/>
      <c r="E111" s="209" t="str">
        <f>E9</f>
        <v xml:space="preserve">1a - Záhon - přední parkoviště - u brány </v>
      </c>
      <c r="F111" s="215"/>
      <c r="G111" s="215"/>
      <c r="H111" s="215"/>
      <c r="L111" s="23"/>
    </row>
    <row r="112" spans="2:12" s="1" customFormat="1" ht="6.95" customHeight="1">
      <c r="B112" s="23"/>
      <c r="L112" s="23"/>
    </row>
    <row r="113" spans="2:65" s="1" customFormat="1" ht="12" customHeight="1">
      <c r="B113" s="23"/>
      <c r="C113" s="20" t="s">
        <v>16</v>
      </c>
      <c r="F113" s="18" t="str">
        <f>F12</f>
        <v xml:space="preserve"> </v>
      </c>
      <c r="I113" s="20" t="s">
        <v>18</v>
      </c>
      <c r="J113" s="39" t="str">
        <f>IF(J12="","",J12)</f>
        <v>vyplní účastník</v>
      </c>
      <c r="L113" s="23"/>
    </row>
    <row r="114" spans="2:65" s="1" customFormat="1" ht="6.95" customHeight="1">
      <c r="B114" s="23"/>
      <c r="L114" s="23"/>
    </row>
    <row r="115" spans="2:65" s="1" customFormat="1" ht="15.2" customHeight="1">
      <c r="B115" s="23"/>
      <c r="C115" s="20" t="s">
        <v>19</v>
      </c>
      <c r="F115" s="18" t="str">
        <f>E15</f>
        <v>Nemocnice České Budějovice, a.s.</v>
      </c>
      <c r="I115" s="20"/>
      <c r="J115" s="21" t="str">
        <f>E21</f>
        <v xml:space="preserve"> </v>
      </c>
      <c r="L115" s="23"/>
    </row>
    <row r="116" spans="2:65" s="1" customFormat="1" ht="15.2" customHeight="1">
      <c r="B116" s="23"/>
      <c r="C116" s="20" t="s">
        <v>24</v>
      </c>
      <c r="F116" s="18" t="str">
        <f>IF(E18="","",E18)</f>
        <v xml:space="preserve"> </v>
      </c>
      <c r="I116" s="20"/>
      <c r="J116" s="21" t="str">
        <f>E24</f>
        <v xml:space="preserve"> </v>
      </c>
      <c r="L116" s="23"/>
    </row>
    <row r="117" spans="2:65" s="1" customFormat="1" ht="10.35" customHeight="1">
      <c r="B117" s="23"/>
      <c r="L117" s="23"/>
    </row>
    <row r="118" spans="2:65" s="8" customFormat="1" ht="29.25" customHeight="1">
      <c r="B118" s="71"/>
      <c r="C118" s="72" t="s">
        <v>130</v>
      </c>
      <c r="D118" s="73" t="s">
        <v>52</v>
      </c>
      <c r="E118" s="73" t="s">
        <v>48</v>
      </c>
      <c r="F118" s="73" t="s">
        <v>49</v>
      </c>
      <c r="G118" s="73" t="s">
        <v>131</v>
      </c>
      <c r="H118" s="73" t="s">
        <v>132</v>
      </c>
      <c r="I118" s="73" t="s">
        <v>133</v>
      </c>
      <c r="J118" s="74" t="s">
        <v>123</v>
      </c>
      <c r="K118" s="75" t="s">
        <v>134</v>
      </c>
      <c r="L118" s="71"/>
      <c r="M118" s="46" t="s">
        <v>1</v>
      </c>
      <c r="N118" s="47" t="s">
        <v>31</v>
      </c>
      <c r="O118" s="47" t="s">
        <v>135</v>
      </c>
      <c r="P118" s="47" t="s">
        <v>136</v>
      </c>
      <c r="Q118" s="47" t="s">
        <v>137</v>
      </c>
      <c r="R118" s="47" t="s">
        <v>138</v>
      </c>
      <c r="S118" s="47" t="s">
        <v>139</v>
      </c>
      <c r="T118" s="48" t="s">
        <v>140</v>
      </c>
    </row>
    <row r="119" spans="2:65" s="1" customFormat="1" ht="22.9" customHeight="1">
      <c r="B119" s="23"/>
      <c r="C119" s="50" t="s">
        <v>141</v>
      </c>
      <c r="J119" s="76">
        <f>BK119</f>
        <v>0</v>
      </c>
      <c r="L119" s="23"/>
      <c r="M119" s="49"/>
      <c r="N119" s="40"/>
      <c r="O119" s="40"/>
      <c r="P119" s="77">
        <f>P120</f>
        <v>0</v>
      </c>
      <c r="Q119" s="40"/>
      <c r="R119" s="77">
        <f>R120</f>
        <v>0</v>
      </c>
      <c r="S119" s="40"/>
      <c r="T119" s="78">
        <f>T120</f>
        <v>0</v>
      </c>
      <c r="AT119" s="11" t="s">
        <v>66</v>
      </c>
      <c r="AU119" s="11" t="s">
        <v>125</v>
      </c>
      <c r="BK119" s="79">
        <f>BK120</f>
        <v>0</v>
      </c>
    </row>
    <row r="120" spans="2:65" s="9" customFormat="1" ht="25.9" customHeight="1">
      <c r="B120" s="80"/>
      <c r="D120" s="81" t="s">
        <v>66</v>
      </c>
      <c r="E120" s="82" t="s">
        <v>142</v>
      </c>
      <c r="F120" s="82" t="s">
        <v>294</v>
      </c>
      <c r="J120" s="83">
        <f>BK120</f>
        <v>0</v>
      </c>
      <c r="L120" s="80"/>
      <c r="M120" s="84"/>
      <c r="P120" s="85">
        <f>P121+P131</f>
        <v>0</v>
      </c>
      <c r="R120" s="85">
        <f>R121+R131</f>
        <v>0</v>
      </c>
      <c r="T120" s="86">
        <f>T121+T131</f>
        <v>0</v>
      </c>
      <c r="AR120" s="81" t="s">
        <v>71</v>
      </c>
      <c r="AT120" s="87" t="s">
        <v>66</v>
      </c>
      <c r="AU120" s="87" t="s">
        <v>67</v>
      </c>
      <c r="AY120" s="81" t="s">
        <v>144</v>
      </c>
      <c r="BK120" s="88">
        <f>BK121+BK131</f>
        <v>0</v>
      </c>
    </row>
    <row r="121" spans="2:65" s="9" customFormat="1" ht="22.9" customHeight="1">
      <c r="B121" s="80"/>
      <c r="D121" s="81" t="s">
        <v>66</v>
      </c>
      <c r="E121" s="89" t="s">
        <v>145</v>
      </c>
      <c r="F121" s="89" t="s">
        <v>146</v>
      </c>
      <c r="J121" s="90">
        <f>BK121</f>
        <v>0</v>
      </c>
      <c r="L121" s="80"/>
      <c r="M121" s="84"/>
      <c r="P121" s="85">
        <f>SUM(P122:P130)</f>
        <v>0</v>
      </c>
      <c r="R121" s="85">
        <f>SUM(R122:R130)</f>
        <v>0</v>
      </c>
      <c r="T121" s="86">
        <f>SUM(T122:T130)</f>
        <v>0</v>
      </c>
      <c r="AR121" s="81" t="s">
        <v>71</v>
      </c>
      <c r="AT121" s="87" t="s">
        <v>66</v>
      </c>
      <c r="AU121" s="87" t="s">
        <v>71</v>
      </c>
      <c r="AY121" s="81" t="s">
        <v>144</v>
      </c>
      <c r="BK121" s="88">
        <f>SUM(BK122:BK130)</f>
        <v>0</v>
      </c>
    </row>
    <row r="122" spans="2:65" s="1" customFormat="1" ht="24.2" customHeight="1">
      <c r="B122" s="91"/>
      <c r="C122" s="92" t="s">
        <v>67</v>
      </c>
      <c r="D122" s="92" t="s">
        <v>147</v>
      </c>
      <c r="E122" s="93" t="s">
        <v>71</v>
      </c>
      <c r="F122" s="94" t="s">
        <v>295</v>
      </c>
      <c r="G122" s="95" t="s">
        <v>149</v>
      </c>
      <c r="H122" s="96">
        <v>48</v>
      </c>
      <c r="I122" s="97"/>
      <c r="J122" s="97">
        <f t="shared" ref="J122:J130" si="0">ROUND(I122*H122,2)</f>
        <v>0</v>
      </c>
      <c r="K122" s="98"/>
      <c r="L122" s="23"/>
      <c r="M122" s="99" t="s">
        <v>1</v>
      </c>
      <c r="N122" s="100" t="s">
        <v>32</v>
      </c>
      <c r="O122" s="101">
        <v>0</v>
      </c>
      <c r="P122" s="101">
        <f t="shared" ref="P122:P130" si="1">O122*H122</f>
        <v>0</v>
      </c>
      <c r="Q122" s="101">
        <v>0</v>
      </c>
      <c r="R122" s="101">
        <f t="shared" ref="R122:R130" si="2">Q122*H122</f>
        <v>0</v>
      </c>
      <c r="S122" s="101">
        <v>0</v>
      </c>
      <c r="T122" s="102">
        <f t="shared" ref="T122:T130" si="3">S122*H122</f>
        <v>0</v>
      </c>
      <c r="AR122" s="103" t="s">
        <v>81</v>
      </c>
      <c r="AT122" s="103" t="s">
        <v>147</v>
      </c>
      <c r="AU122" s="103" t="s">
        <v>75</v>
      </c>
      <c r="AY122" s="11" t="s">
        <v>144</v>
      </c>
      <c r="BE122" s="104">
        <f t="shared" ref="BE122:BE130" si="4">IF(N122="základní",J122,0)</f>
        <v>0</v>
      </c>
      <c r="BF122" s="104">
        <f t="shared" ref="BF122:BF130" si="5">IF(N122="snížená",J122,0)</f>
        <v>0</v>
      </c>
      <c r="BG122" s="104">
        <f t="shared" ref="BG122:BG130" si="6">IF(N122="zákl. přenesená",J122,0)</f>
        <v>0</v>
      </c>
      <c r="BH122" s="104">
        <f t="shared" ref="BH122:BH130" si="7">IF(N122="sníž. přenesená",J122,0)</f>
        <v>0</v>
      </c>
      <c r="BI122" s="104">
        <f t="shared" ref="BI122:BI130" si="8">IF(N122="nulová",J122,0)</f>
        <v>0</v>
      </c>
      <c r="BJ122" s="11" t="s">
        <v>71</v>
      </c>
      <c r="BK122" s="104">
        <f t="shared" ref="BK122:BK130" si="9">ROUND(I122*H122,2)</f>
        <v>0</v>
      </c>
      <c r="BL122" s="11" t="s">
        <v>81</v>
      </c>
      <c r="BM122" s="103" t="s">
        <v>75</v>
      </c>
    </row>
    <row r="123" spans="2:65" s="1" customFormat="1" ht="24.2" customHeight="1">
      <c r="B123" s="91"/>
      <c r="C123" s="92" t="s">
        <v>67</v>
      </c>
      <c r="D123" s="92" t="s">
        <v>147</v>
      </c>
      <c r="E123" s="93" t="s">
        <v>75</v>
      </c>
      <c r="F123" s="94" t="s">
        <v>296</v>
      </c>
      <c r="G123" s="95" t="s">
        <v>149</v>
      </c>
      <c r="H123" s="96">
        <v>32</v>
      </c>
      <c r="I123" s="97"/>
      <c r="J123" s="97">
        <f t="shared" si="0"/>
        <v>0</v>
      </c>
      <c r="K123" s="98"/>
      <c r="L123" s="23"/>
      <c r="M123" s="99" t="s">
        <v>1</v>
      </c>
      <c r="N123" s="100" t="s">
        <v>32</v>
      </c>
      <c r="O123" s="101">
        <v>0</v>
      </c>
      <c r="P123" s="101">
        <f t="shared" si="1"/>
        <v>0</v>
      </c>
      <c r="Q123" s="101">
        <v>0</v>
      </c>
      <c r="R123" s="101">
        <f t="shared" si="2"/>
        <v>0</v>
      </c>
      <c r="S123" s="101">
        <v>0</v>
      </c>
      <c r="T123" s="102">
        <f t="shared" si="3"/>
        <v>0</v>
      </c>
      <c r="AR123" s="103" t="s">
        <v>81</v>
      </c>
      <c r="AT123" s="103" t="s">
        <v>147</v>
      </c>
      <c r="AU123" s="103" t="s">
        <v>75</v>
      </c>
      <c r="AY123" s="11" t="s">
        <v>144</v>
      </c>
      <c r="BE123" s="104">
        <f t="shared" si="4"/>
        <v>0</v>
      </c>
      <c r="BF123" s="104">
        <f t="shared" si="5"/>
        <v>0</v>
      </c>
      <c r="BG123" s="104">
        <f t="shared" si="6"/>
        <v>0</v>
      </c>
      <c r="BH123" s="104">
        <f t="shared" si="7"/>
        <v>0</v>
      </c>
      <c r="BI123" s="104">
        <f t="shared" si="8"/>
        <v>0</v>
      </c>
      <c r="BJ123" s="11" t="s">
        <v>71</v>
      </c>
      <c r="BK123" s="104">
        <f t="shared" si="9"/>
        <v>0</v>
      </c>
      <c r="BL123" s="11" t="s">
        <v>81</v>
      </c>
      <c r="BM123" s="103" t="s">
        <v>81</v>
      </c>
    </row>
    <row r="124" spans="2:65" s="1" customFormat="1" ht="24.2" customHeight="1">
      <c r="B124" s="91"/>
      <c r="C124" s="92" t="s">
        <v>67</v>
      </c>
      <c r="D124" s="92" t="s">
        <v>147</v>
      </c>
      <c r="E124" s="93" t="s">
        <v>78</v>
      </c>
      <c r="F124" s="94" t="s">
        <v>297</v>
      </c>
      <c r="G124" s="95" t="s">
        <v>149</v>
      </c>
      <c r="H124" s="96">
        <v>240</v>
      </c>
      <c r="I124" s="97"/>
      <c r="J124" s="97">
        <f t="shared" si="0"/>
        <v>0</v>
      </c>
      <c r="K124" s="98"/>
      <c r="L124" s="23"/>
      <c r="M124" s="99" t="s">
        <v>1</v>
      </c>
      <c r="N124" s="100" t="s">
        <v>32</v>
      </c>
      <c r="O124" s="101">
        <v>0</v>
      </c>
      <c r="P124" s="101">
        <f t="shared" si="1"/>
        <v>0</v>
      </c>
      <c r="Q124" s="101">
        <v>0</v>
      </c>
      <c r="R124" s="101">
        <f t="shared" si="2"/>
        <v>0</v>
      </c>
      <c r="S124" s="101">
        <v>0</v>
      </c>
      <c r="T124" s="102">
        <f t="shared" si="3"/>
        <v>0</v>
      </c>
      <c r="AR124" s="103" t="s">
        <v>81</v>
      </c>
      <c r="AT124" s="103" t="s">
        <v>147</v>
      </c>
      <c r="AU124" s="103" t="s">
        <v>75</v>
      </c>
      <c r="AY124" s="11" t="s">
        <v>144</v>
      </c>
      <c r="BE124" s="104">
        <f t="shared" si="4"/>
        <v>0</v>
      </c>
      <c r="BF124" s="104">
        <f t="shared" si="5"/>
        <v>0</v>
      </c>
      <c r="BG124" s="104">
        <f t="shared" si="6"/>
        <v>0</v>
      </c>
      <c r="BH124" s="104">
        <f t="shared" si="7"/>
        <v>0</v>
      </c>
      <c r="BI124" s="104">
        <f t="shared" si="8"/>
        <v>0</v>
      </c>
      <c r="BJ124" s="11" t="s">
        <v>71</v>
      </c>
      <c r="BK124" s="104">
        <f t="shared" si="9"/>
        <v>0</v>
      </c>
      <c r="BL124" s="11" t="s">
        <v>81</v>
      </c>
      <c r="BM124" s="103" t="s">
        <v>87</v>
      </c>
    </row>
    <row r="125" spans="2:65" s="1" customFormat="1" ht="24.2" customHeight="1">
      <c r="B125" s="91"/>
      <c r="C125" s="92" t="s">
        <v>67</v>
      </c>
      <c r="D125" s="92" t="s">
        <v>147</v>
      </c>
      <c r="E125" s="93" t="s">
        <v>81</v>
      </c>
      <c r="F125" s="94" t="s">
        <v>298</v>
      </c>
      <c r="G125" s="95" t="s">
        <v>149</v>
      </c>
      <c r="H125" s="96">
        <v>240</v>
      </c>
      <c r="I125" s="97"/>
      <c r="J125" s="97">
        <f t="shared" si="0"/>
        <v>0</v>
      </c>
      <c r="K125" s="98"/>
      <c r="L125" s="23"/>
      <c r="M125" s="99" t="s">
        <v>1</v>
      </c>
      <c r="N125" s="100" t="s">
        <v>32</v>
      </c>
      <c r="O125" s="101">
        <v>0</v>
      </c>
      <c r="P125" s="101">
        <f t="shared" si="1"/>
        <v>0</v>
      </c>
      <c r="Q125" s="101">
        <v>0</v>
      </c>
      <c r="R125" s="101">
        <f t="shared" si="2"/>
        <v>0</v>
      </c>
      <c r="S125" s="101">
        <v>0</v>
      </c>
      <c r="T125" s="102">
        <f t="shared" si="3"/>
        <v>0</v>
      </c>
      <c r="AR125" s="103" t="s">
        <v>81</v>
      </c>
      <c r="AT125" s="103" t="s">
        <v>147</v>
      </c>
      <c r="AU125" s="103" t="s">
        <v>75</v>
      </c>
      <c r="AY125" s="11" t="s">
        <v>144</v>
      </c>
      <c r="BE125" s="104">
        <f t="shared" si="4"/>
        <v>0</v>
      </c>
      <c r="BF125" s="104">
        <f t="shared" si="5"/>
        <v>0</v>
      </c>
      <c r="BG125" s="104">
        <f t="shared" si="6"/>
        <v>0</v>
      </c>
      <c r="BH125" s="104">
        <f t="shared" si="7"/>
        <v>0</v>
      </c>
      <c r="BI125" s="104">
        <f t="shared" si="8"/>
        <v>0</v>
      </c>
      <c r="BJ125" s="11" t="s">
        <v>71</v>
      </c>
      <c r="BK125" s="104">
        <f t="shared" si="9"/>
        <v>0</v>
      </c>
      <c r="BL125" s="11" t="s">
        <v>81</v>
      </c>
      <c r="BM125" s="103" t="s">
        <v>93</v>
      </c>
    </row>
    <row r="126" spans="2:65" s="1" customFormat="1" ht="24.2" customHeight="1">
      <c r="B126" s="91"/>
      <c r="C126" s="92" t="s">
        <v>67</v>
      </c>
      <c r="D126" s="92" t="s">
        <v>147</v>
      </c>
      <c r="E126" s="93" t="s">
        <v>84</v>
      </c>
      <c r="F126" s="94" t="s">
        <v>299</v>
      </c>
      <c r="G126" s="95" t="s">
        <v>149</v>
      </c>
      <c r="H126" s="96">
        <v>64</v>
      </c>
      <c r="I126" s="97"/>
      <c r="J126" s="97">
        <f t="shared" si="0"/>
        <v>0</v>
      </c>
      <c r="K126" s="98"/>
      <c r="L126" s="23"/>
      <c r="M126" s="99" t="s">
        <v>1</v>
      </c>
      <c r="N126" s="100" t="s">
        <v>32</v>
      </c>
      <c r="O126" s="101">
        <v>0</v>
      </c>
      <c r="P126" s="101">
        <f t="shared" si="1"/>
        <v>0</v>
      </c>
      <c r="Q126" s="101">
        <v>0</v>
      </c>
      <c r="R126" s="101">
        <f t="shared" si="2"/>
        <v>0</v>
      </c>
      <c r="S126" s="101">
        <v>0</v>
      </c>
      <c r="T126" s="102">
        <f t="shared" si="3"/>
        <v>0</v>
      </c>
      <c r="AR126" s="103" t="s">
        <v>81</v>
      </c>
      <c r="AT126" s="103" t="s">
        <v>147</v>
      </c>
      <c r="AU126" s="103" t="s">
        <v>75</v>
      </c>
      <c r="AY126" s="11" t="s">
        <v>144</v>
      </c>
      <c r="BE126" s="104">
        <f t="shared" si="4"/>
        <v>0</v>
      </c>
      <c r="BF126" s="104">
        <f t="shared" si="5"/>
        <v>0</v>
      </c>
      <c r="BG126" s="104">
        <f t="shared" si="6"/>
        <v>0</v>
      </c>
      <c r="BH126" s="104">
        <f t="shared" si="7"/>
        <v>0</v>
      </c>
      <c r="BI126" s="104">
        <f t="shared" si="8"/>
        <v>0</v>
      </c>
      <c r="BJ126" s="11" t="s">
        <v>71</v>
      </c>
      <c r="BK126" s="104">
        <f t="shared" si="9"/>
        <v>0</v>
      </c>
      <c r="BL126" s="11" t="s">
        <v>81</v>
      </c>
      <c r="BM126" s="103" t="s">
        <v>99</v>
      </c>
    </row>
    <row r="127" spans="2:65" s="1" customFormat="1" ht="16.5" customHeight="1">
      <c r="B127" s="91"/>
      <c r="C127" s="92" t="s">
        <v>67</v>
      </c>
      <c r="D127" s="92" t="s">
        <v>147</v>
      </c>
      <c r="E127" s="93" t="s">
        <v>87</v>
      </c>
      <c r="F127" s="94" t="s">
        <v>300</v>
      </c>
      <c r="G127" s="95" t="s">
        <v>154</v>
      </c>
      <c r="H127" s="96">
        <v>115</v>
      </c>
      <c r="I127" s="97"/>
      <c r="J127" s="97">
        <f t="shared" si="0"/>
        <v>0</v>
      </c>
      <c r="K127" s="98"/>
      <c r="L127" s="23"/>
      <c r="M127" s="99" t="s">
        <v>1</v>
      </c>
      <c r="N127" s="100" t="s">
        <v>32</v>
      </c>
      <c r="O127" s="101">
        <v>0</v>
      </c>
      <c r="P127" s="101">
        <f t="shared" si="1"/>
        <v>0</v>
      </c>
      <c r="Q127" s="101">
        <v>0</v>
      </c>
      <c r="R127" s="101">
        <f t="shared" si="2"/>
        <v>0</v>
      </c>
      <c r="S127" s="101">
        <v>0</v>
      </c>
      <c r="T127" s="102">
        <f t="shared" si="3"/>
        <v>0</v>
      </c>
      <c r="AR127" s="103" t="s">
        <v>81</v>
      </c>
      <c r="AT127" s="103" t="s">
        <v>147</v>
      </c>
      <c r="AU127" s="103" t="s">
        <v>75</v>
      </c>
      <c r="AY127" s="11" t="s">
        <v>144</v>
      </c>
      <c r="BE127" s="104">
        <f t="shared" si="4"/>
        <v>0</v>
      </c>
      <c r="BF127" s="104">
        <f t="shared" si="5"/>
        <v>0</v>
      </c>
      <c r="BG127" s="104">
        <f t="shared" si="6"/>
        <v>0</v>
      </c>
      <c r="BH127" s="104">
        <f t="shared" si="7"/>
        <v>0</v>
      </c>
      <c r="BI127" s="104">
        <f t="shared" si="8"/>
        <v>0</v>
      </c>
      <c r="BJ127" s="11" t="s">
        <v>71</v>
      </c>
      <c r="BK127" s="104">
        <f t="shared" si="9"/>
        <v>0</v>
      </c>
      <c r="BL127" s="11" t="s">
        <v>81</v>
      </c>
      <c r="BM127" s="103" t="s">
        <v>8</v>
      </c>
    </row>
    <row r="128" spans="2:65" s="1" customFormat="1" ht="24.2" customHeight="1">
      <c r="B128" s="91"/>
      <c r="C128" s="92" t="s">
        <v>67</v>
      </c>
      <c r="D128" s="92" t="s">
        <v>147</v>
      </c>
      <c r="E128" s="93" t="s">
        <v>90</v>
      </c>
      <c r="F128" s="94" t="s">
        <v>301</v>
      </c>
      <c r="G128" s="95" t="s">
        <v>149</v>
      </c>
      <c r="H128" s="96">
        <v>144</v>
      </c>
      <c r="I128" s="97"/>
      <c r="J128" s="97">
        <f t="shared" si="0"/>
        <v>0</v>
      </c>
      <c r="K128" s="98"/>
      <c r="L128" s="23"/>
      <c r="M128" s="99" t="s">
        <v>1</v>
      </c>
      <c r="N128" s="100" t="s">
        <v>32</v>
      </c>
      <c r="O128" s="101">
        <v>0</v>
      </c>
      <c r="P128" s="101">
        <f t="shared" si="1"/>
        <v>0</v>
      </c>
      <c r="Q128" s="101">
        <v>0</v>
      </c>
      <c r="R128" s="101">
        <f t="shared" si="2"/>
        <v>0</v>
      </c>
      <c r="S128" s="101">
        <v>0</v>
      </c>
      <c r="T128" s="102">
        <f t="shared" si="3"/>
        <v>0</v>
      </c>
      <c r="AR128" s="103" t="s">
        <v>81</v>
      </c>
      <c r="AT128" s="103" t="s">
        <v>147</v>
      </c>
      <c r="AU128" s="103" t="s">
        <v>75</v>
      </c>
      <c r="AY128" s="11" t="s">
        <v>144</v>
      </c>
      <c r="BE128" s="104">
        <f t="shared" si="4"/>
        <v>0</v>
      </c>
      <c r="BF128" s="104">
        <f t="shared" si="5"/>
        <v>0</v>
      </c>
      <c r="BG128" s="104">
        <f t="shared" si="6"/>
        <v>0</v>
      </c>
      <c r="BH128" s="104">
        <f t="shared" si="7"/>
        <v>0</v>
      </c>
      <c r="BI128" s="104">
        <f t="shared" si="8"/>
        <v>0</v>
      </c>
      <c r="BJ128" s="11" t="s">
        <v>71</v>
      </c>
      <c r="BK128" s="104">
        <f t="shared" si="9"/>
        <v>0</v>
      </c>
      <c r="BL128" s="11" t="s">
        <v>81</v>
      </c>
      <c r="BM128" s="103" t="s">
        <v>109</v>
      </c>
    </row>
    <row r="129" spans="2:65" s="1" customFormat="1" ht="16.5" customHeight="1">
      <c r="B129" s="91"/>
      <c r="C129" s="92" t="s">
        <v>67</v>
      </c>
      <c r="D129" s="92" t="s">
        <v>147</v>
      </c>
      <c r="E129" s="93" t="s">
        <v>93</v>
      </c>
      <c r="F129" s="94" t="s">
        <v>177</v>
      </c>
      <c r="G129" s="95" t="s">
        <v>168</v>
      </c>
      <c r="H129" s="96">
        <v>1</v>
      </c>
      <c r="I129" s="97"/>
      <c r="J129" s="97">
        <f t="shared" si="0"/>
        <v>0</v>
      </c>
      <c r="K129" s="98"/>
      <c r="L129" s="23"/>
      <c r="M129" s="99" t="s">
        <v>1</v>
      </c>
      <c r="N129" s="100" t="s">
        <v>32</v>
      </c>
      <c r="O129" s="101">
        <v>0</v>
      </c>
      <c r="P129" s="101">
        <f t="shared" si="1"/>
        <v>0</v>
      </c>
      <c r="Q129" s="101">
        <v>0</v>
      </c>
      <c r="R129" s="101">
        <f t="shared" si="2"/>
        <v>0</v>
      </c>
      <c r="S129" s="101">
        <v>0</v>
      </c>
      <c r="T129" s="102">
        <f t="shared" si="3"/>
        <v>0</v>
      </c>
      <c r="AR129" s="103" t="s">
        <v>81</v>
      </c>
      <c r="AT129" s="103" t="s">
        <v>147</v>
      </c>
      <c r="AU129" s="103" t="s">
        <v>75</v>
      </c>
      <c r="AY129" s="11" t="s">
        <v>144</v>
      </c>
      <c r="BE129" s="104">
        <f t="shared" si="4"/>
        <v>0</v>
      </c>
      <c r="BF129" s="104">
        <f t="shared" si="5"/>
        <v>0</v>
      </c>
      <c r="BG129" s="104">
        <f t="shared" si="6"/>
        <v>0</v>
      </c>
      <c r="BH129" s="104">
        <f t="shared" si="7"/>
        <v>0</v>
      </c>
      <c r="BI129" s="104">
        <f t="shared" si="8"/>
        <v>0</v>
      </c>
      <c r="BJ129" s="11" t="s">
        <v>71</v>
      </c>
      <c r="BK129" s="104">
        <f t="shared" si="9"/>
        <v>0</v>
      </c>
      <c r="BL129" s="11" t="s">
        <v>81</v>
      </c>
      <c r="BM129" s="103" t="s">
        <v>115</v>
      </c>
    </row>
    <row r="130" spans="2:65" s="1" customFormat="1" ht="16.5" customHeight="1">
      <c r="B130" s="91"/>
      <c r="C130" s="92" t="s">
        <v>67</v>
      </c>
      <c r="D130" s="92" t="s">
        <v>147</v>
      </c>
      <c r="E130" s="93" t="s">
        <v>96</v>
      </c>
      <c r="F130" s="94" t="s">
        <v>179</v>
      </c>
      <c r="G130" s="95" t="s">
        <v>168</v>
      </c>
      <c r="H130" s="96">
        <v>1</v>
      </c>
      <c r="I130" s="97"/>
      <c r="J130" s="97">
        <f t="shared" si="0"/>
        <v>0</v>
      </c>
      <c r="K130" s="98"/>
      <c r="L130" s="23"/>
      <c r="M130" s="99" t="s">
        <v>1</v>
      </c>
      <c r="N130" s="100" t="s">
        <v>32</v>
      </c>
      <c r="O130" s="101">
        <v>0</v>
      </c>
      <c r="P130" s="101">
        <f t="shared" si="1"/>
        <v>0</v>
      </c>
      <c r="Q130" s="101">
        <v>0</v>
      </c>
      <c r="R130" s="101">
        <f t="shared" si="2"/>
        <v>0</v>
      </c>
      <c r="S130" s="101">
        <v>0</v>
      </c>
      <c r="T130" s="102">
        <f t="shared" si="3"/>
        <v>0</v>
      </c>
      <c r="AR130" s="103" t="s">
        <v>81</v>
      </c>
      <c r="AT130" s="103" t="s">
        <v>147</v>
      </c>
      <c r="AU130" s="103" t="s">
        <v>75</v>
      </c>
      <c r="AY130" s="11" t="s">
        <v>144</v>
      </c>
      <c r="BE130" s="104">
        <f t="shared" si="4"/>
        <v>0</v>
      </c>
      <c r="BF130" s="104">
        <f t="shared" si="5"/>
        <v>0</v>
      </c>
      <c r="BG130" s="104">
        <f t="shared" si="6"/>
        <v>0</v>
      </c>
      <c r="BH130" s="104">
        <f t="shared" si="7"/>
        <v>0</v>
      </c>
      <c r="BI130" s="104">
        <f t="shared" si="8"/>
        <v>0</v>
      </c>
      <c r="BJ130" s="11" t="s">
        <v>71</v>
      </c>
      <c r="BK130" s="104">
        <f t="shared" si="9"/>
        <v>0</v>
      </c>
      <c r="BL130" s="11" t="s">
        <v>81</v>
      </c>
      <c r="BM130" s="103" t="s">
        <v>159</v>
      </c>
    </row>
    <row r="131" spans="2:65" s="9" customFormat="1" ht="22.9" customHeight="1">
      <c r="B131" s="80"/>
      <c r="D131" s="81" t="s">
        <v>66</v>
      </c>
      <c r="E131" s="89" t="s">
        <v>181</v>
      </c>
      <c r="F131" s="89" t="s">
        <v>182</v>
      </c>
      <c r="J131" s="90">
        <f>BK131</f>
        <v>0</v>
      </c>
      <c r="L131" s="80"/>
      <c r="M131" s="84"/>
      <c r="P131" s="85">
        <f>SUM(P132:P134)</f>
        <v>0</v>
      </c>
      <c r="R131" s="85">
        <f>SUM(R132:R134)</f>
        <v>0</v>
      </c>
      <c r="T131" s="86">
        <f>SUM(T132:T134)</f>
        <v>0</v>
      </c>
      <c r="AR131" s="81" t="s">
        <v>71</v>
      </c>
      <c r="AT131" s="87" t="s">
        <v>66</v>
      </c>
      <c r="AU131" s="87" t="s">
        <v>71</v>
      </c>
      <c r="AY131" s="81" t="s">
        <v>144</v>
      </c>
      <c r="BK131" s="88">
        <f>SUM(BK132:BK134)</f>
        <v>0</v>
      </c>
    </row>
    <row r="132" spans="2:65" s="1" customFormat="1" ht="16.5" customHeight="1">
      <c r="B132" s="91"/>
      <c r="C132" s="92" t="s">
        <v>67</v>
      </c>
      <c r="D132" s="92" t="s">
        <v>147</v>
      </c>
      <c r="E132" s="93" t="s">
        <v>99</v>
      </c>
      <c r="F132" s="94" t="s">
        <v>184</v>
      </c>
      <c r="G132" s="95" t="s">
        <v>168</v>
      </c>
      <c r="H132" s="96">
        <v>1</v>
      </c>
      <c r="I132" s="97"/>
      <c r="J132" s="97">
        <f>ROUND(I132*H132,2)</f>
        <v>0</v>
      </c>
      <c r="K132" s="98"/>
      <c r="L132" s="23"/>
      <c r="M132" s="99" t="s">
        <v>1</v>
      </c>
      <c r="N132" s="100" t="s">
        <v>32</v>
      </c>
      <c r="O132" s="101">
        <v>0</v>
      </c>
      <c r="P132" s="101">
        <f>O132*H132</f>
        <v>0</v>
      </c>
      <c r="Q132" s="101">
        <v>0</v>
      </c>
      <c r="R132" s="101">
        <f>Q132*H132</f>
        <v>0</v>
      </c>
      <c r="S132" s="101">
        <v>0</v>
      </c>
      <c r="T132" s="102">
        <f>S132*H132</f>
        <v>0</v>
      </c>
      <c r="AR132" s="103" t="s">
        <v>81</v>
      </c>
      <c r="AT132" s="103" t="s">
        <v>147</v>
      </c>
      <c r="AU132" s="103" t="s">
        <v>75</v>
      </c>
      <c r="AY132" s="11" t="s">
        <v>144</v>
      </c>
      <c r="BE132" s="104">
        <f>IF(N132="základní",J132,0)</f>
        <v>0</v>
      </c>
      <c r="BF132" s="104">
        <f>IF(N132="snížená",J132,0)</f>
        <v>0</v>
      </c>
      <c r="BG132" s="104">
        <f>IF(N132="zákl. přenesená",J132,0)</f>
        <v>0</v>
      </c>
      <c r="BH132" s="104">
        <f>IF(N132="sníž. přenesená",J132,0)</f>
        <v>0</v>
      </c>
      <c r="BI132" s="104">
        <f>IF(N132="nulová",J132,0)</f>
        <v>0</v>
      </c>
      <c r="BJ132" s="11" t="s">
        <v>71</v>
      </c>
      <c r="BK132" s="104">
        <f>ROUND(I132*H132,2)</f>
        <v>0</v>
      </c>
      <c r="BL132" s="11" t="s">
        <v>81</v>
      </c>
      <c r="BM132" s="103" t="s">
        <v>162</v>
      </c>
    </row>
    <row r="133" spans="2:65" s="1" customFormat="1" ht="16.5" customHeight="1">
      <c r="B133" s="91"/>
      <c r="C133" s="92" t="s">
        <v>67</v>
      </c>
      <c r="D133" s="92" t="s">
        <v>147</v>
      </c>
      <c r="E133" s="93" t="s">
        <v>101</v>
      </c>
      <c r="F133" s="94" t="s">
        <v>191</v>
      </c>
      <c r="G133" s="95" t="s">
        <v>192</v>
      </c>
      <c r="H133" s="96">
        <v>1.7</v>
      </c>
      <c r="I133" s="97"/>
      <c r="J133" s="97">
        <f>ROUND(I133*H133,2)</f>
        <v>0</v>
      </c>
      <c r="K133" s="98"/>
      <c r="L133" s="23"/>
      <c r="M133" s="99" t="s">
        <v>1</v>
      </c>
      <c r="N133" s="100" t="s">
        <v>32</v>
      </c>
      <c r="O133" s="101">
        <v>0</v>
      </c>
      <c r="P133" s="101">
        <f>O133*H133</f>
        <v>0</v>
      </c>
      <c r="Q133" s="101">
        <v>0</v>
      </c>
      <c r="R133" s="101">
        <f>Q133*H133</f>
        <v>0</v>
      </c>
      <c r="S133" s="101">
        <v>0</v>
      </c>
      <c r="T133" s="102">
        <f>S133*H133</f>
        <v>0</v>
      </c>
      <c r="AR133" s="103" t="s">
        <v>81</v>
      </c>
      <c r="AT133" s="103" t="s">
        <v>147</v>
      </c>
      <c r="AU133" s="103" t="s">
        <v>75</v>
      </c>
      <c r="AY133" s="11" t="s">
        <v>144</v>
      </c>
      <c r="BE133" s="104">
        <f>IF(N133="základní",J133,0)</f>
        <v>0</v>
      </c>
      <c r="BF133" s="104">
        <f>IF(N133="snížená",J133,0)</f>
        <v>0</v>
      </c>
      <c r="BG133" s="104">
        <f>IF(N133="zákl. přenesená",J133,0)</f>
        <v>0</v>
      </c>
      <c r="BH133" s="104">
        <f>IF(N133="sníž. přenesená",J133,0)</f>
        <v>0</v>
      </c>
      <c r="BI133" s="104">
        <f>IF(N133="nulová",J133,0)</f>
        <v>0</v>
      </c>
      <c r="BJ133" s="11" t="s">
        <v>71</v>
      </c>
      <c r="BK133" s="104">
        <f>ROUND(I133*H133,2)</f>
        <v>0</v>
      </c>
      <c r="BL133" s="11" t="s">
        <v>81</v>
      </c>
      <c r="BM133" s="103" t="s">
        <v>164</v>
      </c>
    </row>
    <row r="134" spans="2:65" s="1" customFormat="1" ht="16.5" customHeight="1">
      <c r="B134" s="91"/>
      <c r="C134" s="92" t="s">
        <v>67</v>
      </c>
      <c r="D134" s="92" t="s">
        <v>147</v>
      </c>
      <c r="E134" s="93" t="s">
        <v>8</v>
      </c>
      <c r="F134" s="94" t="s">
        <v>204</v>
      </c>
      <c r="G134" s="95" t="s">
        <v>187</v>
      </c>
      <c r="H134" s="96">
        <v>27</v>
      </c>
      <c r="I134" s="97"/>
      <c r="J134" s="97">
        <f>ROUND(I134*H134,2)</f>
        <v>0</v>
      </c>
      <c r="K134" s="98"/>
      <c r="L134" s="23"/>
      <c r="M134" s="105" t="s">
        <v>1</v>
      </c>
      <c r="N134" s="106" t="s">
        <v>32</v>
      </c>
      <c r="O134" s="107">
        <v>0</v>
      </c>
      <c r="P134" s="107">
        <f>O134*H134</f>
        <v>0</v>
      </c>
      <c r="Q134" s="107">
        <v>0</v>
      </c>
      <c r="R134" s="107">
        <f>Q134*H134</f>
        <v>0</v>
      </c>
      <c r="S134" s="107">
        <v>0</v>
      </c>
      <c r="T134" s="108">
        <f>S134*H134</f>
        <v>0</v>
      </c>
      <c r="AR134" s="103" t="s">
        <v>81</v>
      </c>
      <c r="AT134" s="103" t="s">
        <v>147</v>
      </c>
      <c r="AU134" s="103" t="s">
        <v>75</v>
      </c>
      <c r="AY134" s="11" t="s">
        <v>144</v>
      </c>
      <c r="BE134" s="104">
        <f>IF(N134="základní",J134,0)</f>
        <v>0</v>
      </c>
      <c r="BF134" s="104">
        <f>IF(N134="snížená",J134,0)</f>
        <v>0</v>
      </c>
      <c r="BG134" s="104">
        <f>IF(N134="zákl. přenesená",J134,0)</f>
        <v>0</v>
      </c>
      <c r="BH134" s="104">
        <f>IF(N134="sníž. přenesená",J134,0)</f>
        <v>0</v>
      </c>
      <c r="BI134" s="104">
        <f>IF(N134="nulová",J134,0)</f>
        <v>0</v>
      </c>
      <c r="BJ134" s="11" t="s">
        <v>71</v>
      </c>
      <c r="BK134" s="104">
        <f>ROUND(I134*H134,2)</f>
        <v>0</v>
      </c>
      <c r="BL134" s="11" t="s">
        <v>81</v>
      </c>
      <c r="BM134" s="103" t="s">
        <v>166</v>
      </c>
    </row>
    <row r="135" spans="2:65" s="1" customFormat="1" ht="6.95" customHeight="1">
      <c r="B135" s="31"/>
      <c r="C135" s="32"/>
      <c r="D135" s="32"/>
      <c r="E135" s="32"/>
      <c r="F135" s="32"/>
      <c r="G135" s="32"/>
      <c r="H135" s="32"/>
      <c r="I135" s="32"/>
      <c r="J135" s="32"/>
      <c r="K135" s="32"/>
      <c r="L135" s="23"/>
    </row>
  </sheetData>
  <autoFilter ref="C118:K134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4"/>
  <sheetViews>
    <sheetView showGridLines="0" workbookViewId="0">
      <selection activeCell="J30" sqref="D30:J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1" t="s">
        <v>98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75</v>
      </c>
    </row>
    <row r="4" spans="2:46" ht="24.95" customHeight="1">
      <c r="B4" s="14"/>
      <c r="D4" s="15" t="s">
        <v>118</v>
      </c>
      <c r="L4" s="14"/>
      <c r="M4" s="52" t="s">
        <v>10</v>
      </c>
      <c r="AT4" s="11" t="s">
        <v>3</v>
      </c>
    </row>
    <row r="5" spans="2:46" ht="6.95" customHeight="1">
      <c r="B5" s="14"/>
      <c r="L5" s="14"/>
    </row>
    <row r="6" spans="2:46" ht="12" customHeight="1">
      <c r="B6" s="14"/>
      <c r="D6" s="20" t="s">
        <v>389</v>
      </c>
      <c r="L6" s="14"/>
    </row>
    <row r="7" spans="2:46" ht="26.25" customHeight="1">
      <c r="B7" s="14"/>
      <c r="E7" s="216" t="str">
        <f>'Rekapitulace stavby'!K6</f>
        <v>Údržba smíšených výsadeb v Nemocnici České Budějovice, a.s. na rok 2026</v>
      </c>
      <c r="F7" s="217"/>
      <c r="G7" s="217"/>
      <c r="H7" s="217"/>
      <c r="L7" s="14"/>
    </row>
    <row r="8" spans="2:46" s="1" customFormat="1" ht="12" customHeight="1">
      <c r="B8" s="23"/>
      <c r="D8" s="20" t="s">
        <v>119</v>
      </c>
      <c r="L8" s="23"/>
    </row>
    <row r="9" spans="2:46" s="1" customFormat="1" ht="16.5" customHeight="1">
      <c r="B9" s="23"/>
      <c r="E9" s="209" t="s">
        <v>376</v>
      </c>
      <c r="F9" s="215"/>
      <c r="G9" s="215"/>
      <c r="H9" s="215"/>
      <c r="L9" s="23"/>
    </row>
    <row r="10" spans="2:46" s="1" customFormat="1">
      <c r="B10" s="23"/>
      <c r="L10" s="23"/>
    </row>
    <row r="11" spans="2:46" s="1" customFormat="1" ht="12" customHeight="1">
      <c r="B11" s="23"/>
      <c r="D11" s="20" t="s">
        <v>14</v>
      </c>
      <c r="F11" s="18" t="s">
        <v>1</v>
      </c>
      <c r="I11" s="20" t="s">
        <v>15</v>
      </c>
      <c r="J11" s="18" t="s">
        <v>1</v>
      </c>
      <c r="L11" s="23"/>
    </row>
    <row r="12" spans="2:46" s="1" customFormat="1" ht="12" customHeight="1">
      <c r="B12" s="23"/>
      <c r="D12" s="20" t="s">
        <v>16</v>
      </c>
      <c r="F12" s="18" t="s">
        <v>17</v>
      </c>
      <c r="I12" s="20" t="s">
        <v>18</v>
      </c>
      <c r="J12" s="39" t="str">
        <f>'Rekapitulace stavby'!AN8</f>
        <v>vyplní účastník</v>
      </c>
      <c r="L12" s="23"/>
    </row>
    <row r="13" spans="2:46" s="1" customFormat="1" ht="10.9" customHeight="1">
      <c r="B13" s="23"/>
      <c r="L13" s="23"/>
    </row>
    <row r="14" spans="2:46" s="1" customFormat="1" ht="12" customHeight="1">
      <c r="B14" s="23"/>
      <c r="D14" s="20" t="s">
        <v>19</v>
      </c>
      <c r="I14" s="20" t="s">
        <v>20</v>
      </c>
      <c r="J14" s="18" t="str">
        <f>IF('Rekapitulace stavby'!AN10="","",'Rekapitulace stavby'!AN10)</f>
        <v>26068877</v>
      </c>
      <c r="L14" s="23"/>
    </row>
    <row r="15" spans="2:46" s="1" customFormat="1" ht="18" customHeight="1">
      <c r="B15" s="23"/>
      <c r="E15" s="18" t="str">
        <f>IF('Rekapitulace stavby'!E11="","",'Rekapitulace stavby'!E11)</f>
        <v>Nemocnice České Budějovice, a.s.</v>
      </c>
      <c r="I15" s="20" t="s">
        <v>22</v>
      </c>
      <c r="J15" s="18" t="str">
        <f>IF('Rekapitulace stavby'!AN11="","",'Rekapitulace stavby'!AN11)</f>
        <v>CZ26068877</v>
      </c>
      <c r="L15" s="23"/>
    </row>
    <row r="16" spans="2:46" s="1" customFormat="1" ht="6.95" customHeight="1">
      <c r="B16" s="23"/>
      <c r="L16" s="23"/>
    </row>
    <row r="17" spans="2:12" s="1" customFormat="1" ht="12" customHeight="1">
      <c r="B17" s="23"/>
      <c r="D17" s="20" t="s">
        <v>24</v>
      </c>
      <c r="I17" s="20" t="s">
        <v>20</v>
      </c>
      <c r="J17" s="18" t="str">
        <f>'Rekapitulace stavby'!AN13</f>
        <v/>
      </c>
      <c r="L17" s="23"/>
    </row>
    <row r="18" spans="2:12" s="1" customFormat="1" ht="18" customHeight="1">
      <c r="B18" s="23"/>
      <c r="E18" s="200" t="str">
        <f>'Rekapitulace stavby'!E14</f>
        <v xml:space="preserve"> </v>
      </c>
      <c r="F18" s="200"/>
      <c r="G18" s="200"/>
      <c r="H18" s="200"/>
      <c r="I18" s="20" t="s">
        <v>22</v>
      </c>
      <c r="J18" s="18" t="str">
        <f>'Rekapitulace stavby'!AN14</f>
        <v/>
      </c>
      <c r="L18" s="23"/>
    </row>
    <row r="19" spans="2:12" s="1" customFormat="1" ht="6.75" hidden="1" customHeight="1">
      <c r="B19" s="23"/>
      <c r="L19" s="23"/>
    </row>
    <row r="20" spans="2:12" s="1" customFormat="1" ht="12" hidden="1" customHeight="1">
      <c r="B20" s="23"/>
      <c r="D20" s="20"/>
      <c r="I20" s="20"/>
      <c r="J20" s="18" t="str">
        <f>IF('Rekapitulace stavby'!AN16="","",'Rekapitulace stavby'!AN16)</f>
        <v/>
      </c>
      <c r="L20" s="23"/>
    </row>
    <row r="21" spans="2:12" s="1" customFormat="1" ht="18" hidden="1" customHeight="1">
      <c r="B21" s="23"/>
      <c r="E21" s="18" t="str">
        <f>IF('Rekapitulace stavby'!E17="","",'Rekapitulace stavby'!E17)</f>
        <v xml:space="preserve"> </v>
      </c>
      <c r="I21" s="20"/>
      <c r="J21" s="18" t="str">
        <f>IF('Rekapitulace stavby'!AN17="","",'Rekapitulace stavby'!AN17)</f>
        <v/>
      </c>
      <c r="L21" s="23"/>
    </row>
    <row r="22" spans="2:12" s="1" customFormat="1" ht="6.75" hidden="1" customHeight="1">
      <c r="B22" s="23"/>
      <c r="L22" s="23"/>
    </row>
    <row r="23" spans="2:12" s="1" customFormat="1" ht="12" hidden="1" customHeight="1">
      <c r="B23" s="23"/>
      <c r="D23" s="20"/>
      <c r="I23" s="20"/>
      <c r="J23" s="18" t="str">
        <f>IF('Rekapitulace stavby'!AN19="","",'Rekapitulace stavby'!AN19)</f>
        <v/>
      </c>
      <c r="L23" s="23"/>
    </row>
    <row r="24" spans="2:12" s="1" customFormat="1" ht="18" hidden="1" customHeight="1">
      <c r="B24" s="23"/>
      <c r="E24" s="18" t="str">
        <f>IF('Rekapitulace stavby'!E20="","",'Rekapitulace stavby'!E20)</f>
        <v xml:space="preserve"> </v>
      </c>
      <c r="I24" s="20"/>
      <c r="J24" s="18" t="str">
        <f>IF('Rekapitulace stavby'!AN20="","",'Rekapitulace stavby'!AN20)</f>
        <v/>
      </c>
      <c r="L24" s="23"/>
    </row>
    <row r="25" spans="2:12" s="1" customFormat="1" ht="18" customHeight="1">
      <c r="B25" s="23"/>
      <c r="L25" s="23"/>
    </row>
    <row r="26" spans="2:12" s="1" customFormat="1" ht="12" customHeight="1">
      <c r="B26" s="23"/>
      <c r="D26" s="20" t="s">
        <v>26</v>
      </c>
      <c r="L26" s="23"/>
    </row>
    <row r="27" spans="2:12" s="5" customFormat="1" ht="119.25" customHeight="1">
      <c r="B27" s="53"/>
      <c r="E27" s="202" t="s">
        <v>268</v>
      </c>
      <c r="F27" s="202"/>
      <c r="G27" s="202"/>
      <c r="H27" s="202"/>
      <c r="L27" s="53"/>
    </row>
    <row r="28" spans="2:12" s="1" customFormat="1" ht="6.95" customHeight="1">
      <c r="B28" s="23"/>
      <c r="L28" s="23"/>
    </row>
    <row r="29" spans="2:12" s="1" customFormat="1" ht="6.95" customHeight="1">
      <c r="B29" s="23"/>
      <c r="D29" s="40"/>
      <c r="E29" s="40"/>
      <c r="F29" s="40"/>
      <c r="G29" s="40"/>
      <c r="H29" s="40"/>
      <c r="I29" s="40"/>
      <c r="J29" s="40"/>
      <c r="K29" s="40"/>
      <c r="L29" s="23"/>
    </row>
    <row r="30" spans="2:12" s="1" customFormat="1" ht="25.35" customHeight="1">
      <c r="B30" s="23"/>
      <c r="C30" s="163"/>
      <c r="D30" s="162" t="s">
        <v>27</v>
      </c>
      <c r="E30" s="163"/>
      <c r="F30" s="163"/>
      <c r="G30" s="163"/>
      <c r="H30" s="163"/>
      <c r="I30" s="163"/>
      <c r="J30" s="164">
        <f>ROUND(J119, 2)</f>
        <v>0</v>
      </c>
      <c r="L30" s="23"/>
    </row>
    <row r="31" spans="2:12" s="1" customFormat="1" ht="6.95" customHeight="1">
      <c r="B31" s="23"/>
      <c r="D31" s="40"/>
      <c r="E31" s="40"/>
      <c r="F31" s="40"/>
      <c r="G31" s="40"/>
      <c r="H31" s="40"/>
      <c r="I31" s="40"/>
      <c r="J31" s="40"/>
      <c r="K31" s="40"/>
      <c r="L31" s="23"/>
    </row>
    <row r="32" spans="2:12" s="1" customFormat="1" ht="14.45" customHeight="1">
      <c r="B32" s="23"/>
      <c r="F32" s="25" t="s">
        <v>29</v>
      </c>
      <c r="I32" s="25" t="s">
        <v>28</v>
      </c>
      <c r="J32" s="25" t="s">
        <v>30</v>
      </c>
      <c r="L32" s="23"/>
    </row>
    <row r="33" spans="2:12" s="1" customFormat="1" ht="14.45" customHeight="1">
      <c r="B33" s="23"/>
      <c r="D33" s="42" t="s">
        <v>31</v>
      </c>
      <c r="E33" s="20" t="s">
        <v>32</v>
      </c>
      <c r="F33" s="54">
        <f>ROUND((SUM(BE119:BE143)),  2)</f>
        <v>0</v>
      </c>
      <c r="I33" s="55">
        <v>0.21</v>
      </c>
      <c r="J33" s="54">
        <f>ROUND(((SUM(BE119:BE143))*I33),  2)</f>
        <v>0</v>
      </c>
      <c r="L33" s="23"/>
    </row>
    <row r="34" spans="2:12" s="1" customFormat="1" ht="14.45" customHeight="1">
      <c r="B34" s="23"/>
      <c r="E34" s="20" t="s">
        <v>33</v>
      </c>
      <c r="F34" s="54">
        <f>ROUND((SUM(BF119:BF143)),  2)</f>
        <v>0</v>
      </c>
      <c r="I34" s="55">
        <v>0.12</v>
      </c>
      <c r="J34" s="54">
        <f>ROUND(((SUM(BF119:BF143))*I34),  2)</f>
        <v>0</v>
      </c>
      <c r="L34" s="23"/>
    </row>
    <row r="35" spans="2:12" s="1" customFormat="1" ht="14.45" hidden="1" customHeight="1">
      <c r="B35" s="23"/>
      <c r="E35" s="20" t="s">
        <v>34</v>
      </c>
      <c r="F35" s="54">
        <f>ROUND((SUM(BG119:BG143)),  2)</f>
        <v>0</v>
      </c>
      <c r="I35" s="55">
        <v>0.21</v>
      </c>
      <c r="J35" s="54">
        <f>0</f>
        <v>0</v>
      </c>
      <c r="L35" s="23"/>
    </row>
    <row r="36" spans="2:12" s="1" customFormat="1" ht="14.45" hidden="1" customHeight="1">
      <c r="B36" s="23"/>
      <c r="E36" s="20" t="s">
        <v>35</v>
      </c>
      <c r="F36" s="54">
        <f>ROUND((SUM(BH119:BH143)),  2)</f>
        <v>0</v>
      </c>
      <c r="I36" s="55">
        <v>0.12</v>
      </c>
      <c r="J36" s="54">
        <f>0</f>
        <v>0</v>
      </c>
      <c r="L36" s="23"/>
    </row>
    <row r="37" spans="2:12" s="1" customFormat="1" ht="14.45" hidden="1" customHeight="1">
      <c r="B37" s="23"/>
      <c r="E37" s="20" t="s">
        <v>36</v>
      </c>
      <c r="F37" s="54">
        <f>ROUND((SUM(BI119:BI143)),  2)</f>
        <v>0</v>
      </c>
      <c r="I37" s="55">
        <v>0</v>
      </c>
      <c r="J37" s="54">
        <f>0</f>
        <v>0</v>
      </c>
      <c r="L37" s="23"/>
    </row>
    <row r="38" spans="2:12" s="1" customFormat="1" ht="6.95" customHeight="1">
      <c r="B38" s="23"/>
      <c r="L38" s="23"/>
    </row>
    <row r="39" spans="2:12" s="1" customFormat="1" ht="25.35" customHeight="1">
      <c r="B39" s="23"/>
      <c r="C39" s="170"/>
      <c r="D39" s="145" t="s">
        <v>37</v>
      </c>
      <c r="E39" s="146"/>
      <c r="F39" s="146"/>
      <c r="G39" s="171" t="s">
        <v>38</v>
      </c>
      <c r="H39" s="147" t="s">
        <v>39</v>
      </c>
      <c r="I39" s="146"/>
      <c r="J39" s="172">
        <f>SUM(J30:J37)</f>
        <v>0</v>
      </c>
      <c r="K39" s="57"/>
      <c r="L39" s="23"/>
    </row>
    <row r="40" spans="2:12" s="1" customFormat="1" ht="14.45" customHeight="1">
      <c r="B40" s="23"/>
      <c r="L40" s="23"/>
    </row>
    <row r="41" spans="2:12" ht="14.45" customHeight="1">
      <c r="B41" s="14"/>
      <c r="L41" s="14"/>
    </row>
    <row r="42" spans="2:12" ht="14.45" customHeight="1">
      <c r="B42" s="14"/>
      <c r="L42" s="14"/>
    </row>
    <row r="43" spans="2:12" ht="14.45" customHeight="1">
      <c r="B43" s="14"/>
      <c r="L43" s="14"/>
    </row>
    <row r="44" spans="2:12" ht="14.45" customHeight="1">
      <c r="B44" s="14"/>
      <c r="L44" s="14"/>
    </row>
    <row r="45" spans="2:12" ht="14.45" customHeight="1">
      <c r="B45" s="14"/>
      <c r="L45" s="14"/>
    </row>
    <row r="46" spans="2:12" ht="14.45" customHeight="1">
      <c r="B46" s="14"/>
      <c r="L46" s="14"/>
    </row>
    <row r="47" spans="2:12" ht="14.45" customHeight="1">
      <c r="B47" s="14"/>
      <c r="L47" s="14"/>
    </row>
    <row r="48" spans="2:12" ht="14.45" customHeight="1">
      <c r="B48" s="14"/>
      <c r="L48" s="14"/>
    </row>
    <row r="49" spans="2:12" ht="14.45" customHeight="1">
      <c r="B49" s="14"/>
      <c r="L49" s="14"/>
    </row>
    <row r="50" spans="2:12" s="1" customFormat="1" ht="14.45" customHeight="1">
      <c r="B50" s="23"/>
      <c r="D50" s="28" t="s">
        <v>40</v>
      </c>
      <c r="E50" s="29"/>
      <c r="F50" s="29"/>
      <c r="G50" s="28" t="s">
        <v>41</v>
      </c>
      <c r="H50" s="29"/>
      <c r="I50" s="29"/>
      <c r="J50" s="29"/>
      <c r="K50" s="29"/>
      <c r="L50" s="23"/>
    </row>
    <row r="51" spans="2:12">
      <c r="B51" s="14"/>
      <c r="L51" s="14"/>
    </row>
    <row r="52" spans="2:12">
      <c r="B52" s="14"/>
      <c r="L52" s="14"/>
    </row>
    <row r="53" spans="2:12">
      <c r="B53" s="14"/>
      <c r="L53" s="14"/>
    </row>
    <row r="54" spans="2:12">
      <c r="B54" s="14"/>
      <c r="L54" s="14"/>
    </row>
    <row r="55" spans="2:12">
      <c r="B55" s="14"/>
      <c r="L55" s="14"/>
    </row>
    <row r="56" spans="2:12">
      <c r="B56" s="14"/>
      <c r="L56" s="14"/>
    </row>
    <row r="57" spans="2:12">
      <c r="B57" s="14"/>
      <c r="L57" s="14"/>
    </row>
    <row r="58" spans="2:12">
      <c r="B58" s="14"/>
      <c r="L58" s="14"/>
    </row>
    <row r="59" spans="2:12">
      <c r="B59" s="14"/>
      <c r="L59" s="14"/>
    </row>
    <row r="60" spans="2:12">
      <c r="B60" s="14"/>
      <c r="L60" s="14"/>
    </row>
    <row r="61" spans="2:12" s="1" customFormat="1" ht="12.75">
      <c r="B61" s="23"/>
      <c r="D61" s="30" t="s">
        <v>42</v>
      </c>
      <c r="E61" s="24"/>
      <c r="F61" s="58" t="s">
        <v>43</v>
      </c>
      <c r="G61" s="30" t="s">
        <v>42</v>
      </c>
      <c r="H61" s="24"/>
      <c r="I61" s="24"/>
      <c r="J61" s="59" t="s">
        <v>43</v>
      </c>
      <c r="K61" s="24"/>
      <c r="L61" s="23"/>
    </row>
    <row r="62" spans="2:12">
      <c r="B62" s="14"/>
      <c r="L62" s="14"/>
    </row>
    <row r="63" spans="2:12">
      <c r="B63" s="14"/>
      <c r="L63" s="14"/>
    </row>
    <row r="64" spans="2:12">
      <c r="B64" s="14"/>
      <c r="L64" s="14"/>
    </row>
    <row r="65" spans="2:12" s="1" customFormat="1" ht="12.75">
      <c r="B65" s="23"/>
      <c r="D65" s="28" t="s">
        <v>44</v>
      </c>
      <c r="E65" s="29"/>
      <c r="F65" s="29"/>
      <c r="G65" s="28" t="s">
        <v>45</v>
      </c>
      <c r="H65" s="29"/>
      <c r="I65" s="29"/>
      <c r="J65" s="29"/>
      <c r="K65" s="29"/>
      <c r="L65" s="23"/>
    </row>
    <row r="66" spans="2:12">
      <c r="B66" s="14"/>
      <c r="L66" s="14"/>
    </row>
    <row r="67" spans="2:12">
      <c r="B67" s="14"/>
      <c r="L67" s="14"/>
    </row>
    <row r="68" spans="2:12">
      <c r="B68" s="14"/>
      <c r="L68" s="14"/>
    </row>
    <row r="69" spans="2:12">
      <c r="B69" s="14"/>
      <c r="L69" s="14"/>
    </row>
    <row r="70" spans="2:12">
      <c r="B70" s="14"/>
      <c r="L70" s="14"/>
    </row>
    <row r="71" spans="2:12">
      <c r="B71" s="14"/>
      <c r="L71" s="14"/>
    </row>
    <row r="72" spans="2:12">
      <c r="B72" s="14"/>
      <c r="L72" s="14"/>
    </row>
    <row r="73" spans="2:12">
      <c r="B73" s="14"/>
      <c r="L73" s="14"/>
    </row>
    <row r="74" spans="2:12">
      <c r="B74" s="14"/>
      <c r="L74" s="14"/>
    </row>
    <row r="75" spans="2:12">
      <c r="B75" s="14"/>
      <c r="L75" s="14"/>
    </row>
    <row r="76" spans="2:12" s="1" customFormat="1" ht="12.75">
      <c r="B76" s="23"/>
      <c r="D76" s="30" t="s">
        <v>42</v>
      </c>
      <c r="E76" s="24"/>
      <c r="F76" s="58" t="s">
        <v>43</v>
      </c>
      <c r="G76" s="30" t="s">
        <v>42</v>
      </c>
      <c r="H76" s="24"/>
      <c r="I76" s="24"/>
      <c r="J76" s="59" t="s">
        <v>43</v>
      </c>
      <c r="K76" s="24"/>
      <c r="L76" s="23"/>
    </row>
    <row r="77" spans="2:12" s="1" customFormat="1" ht="14.4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23"/>
    </row>
    <row r="81" spans="2:47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23"/>
    </row>
    <row r="82" spans="2:47" s="1" customFormat="1" ht="24.95" customHeight="1">
      <c r="B82" s="23"/>
      <c r="C82" s="15" t="s">
        <v>121</v>
      </c>
      <c r="L82" s="23"/>
    </row>
    <row r="83" spans="2:47" s="1" customFormat="1" ht="6.95" customHeight="1">
      <c r="B83" s="23"/>
      <c r="L83" s="23"/>
    </row>
    <row r="84" spans="2:47" s="1" customFormat="1" ht="12" customHeight="1">
      <c r="B84" s="23"/>
      <c r="C84" s="20" t="s">
        <v>389</v>
      </c>
      <c r="L84" s="23"/>
    </row>
    <row r="85" spans="2:47" s="1" customFormat="1" ht="26.25" customHeight="1">
      <c r="B85" s="23"/>
      <c r="E85" s="216" t="str">
        <f>E7</f>
        <v>Údržba smíšených výsadeb v Nemocnici České Budějovice, a.s. na rok 2026</v>
      </c>
      <c r="F85" s="217"/>
      <c r="G85" s="217"/>
      <c r="H85" s="217"/>
      <c r="L85" s="23"/>
    </row>
    <row r="86" spans="2:47" s="1" customFormat="1" ht="12" customHeight="1">
      <c r="B86" s="23"/>
      <c r="C86" s="20" t="s">
        <v>119</v>
      </c>
      <c r="L86" s="23"/>
    </row>
    <row r="87" spans="2:47" s="1" customFormat="1" ht="16.5" customHeight="1">
      <c r="B87" s="23"/>
      <c r="E87" s="209" t="str">
        <f>E9</f>
        <v>4 - Pavilon psychiatrie - zahrada - pavilon A</v>
      </c>
      <c r="F87" s="215"/>
      <c r="G87" s="215"/>
      <c r="H87" s="215"/>
      <c r="L87" s="23"/>
    </row>
    <row r="88" spans="2:47" s="1" customFormat="1" ht="6.95" customHeight="1">
      <c r="B88" s="23"/>
      <c r="L88" s="23"/>
    </row>
    <row r="89" spans="2:47" s="1" customFormat="1" ht="12" customHeight="1">
      <c r="B89" s="23"/>
      <c r="C89" s="20" t="s">
        <v>16</v>
      </c>
      <c r="F89" s="18" t="str">
        <f>F12</f>
        <v xml:space="preserve"> </v>
      </c>
      <c r="I89" s="20" t="s">
        <v>18</v>
      </c>
      <c r="J89" s="39" t="str">
        <f>IF(J12="","",J12)</f>
        <v>vyplní účastník</v>
      </c>
      <c r="L89" s="23"/>
    </row>
    <row r="90" spans="2:47" s="1" customFormat="1" ht="6.95" customHeight="1">
      <c r="B90" s="23"/>
      <c r="L90" s="23"/>
    </row>
    <row r="91" spans="2:47" s="1" customFormat="1" ht="15.2" customHeight="1">
      <c r="B91" s="23"/>
      <c r="C91" s="20" t="s">
        <v>19</v>
      </c>
      <c r="F91" s="18" t="str">
        <f>E15</f>
        <v>Nemocnice České Budějovice, a.s.</v>
      </c>
      <c r="I91" s="20"/>
      <c r="J91" s="21" t="str">
        <f>E21</f>
        <v xml:space="preserve"> </v>
      </c>
      <c r="L91" s="23"/>
    </row>
    <row r="92" spans="2:47" s="1" customFormat="1" ht="15.2" customHeight="1">
      <c r="B92" s="23"/>
      <c r="C92" s="20" t="s">
        <v>24</v>
      </c>
      <c r="F92" s="18" t="str">
        <f>IF(E18="","",E18)</f>
        <v xml:space="preserve"> </v>
      </c>
      <c r="I92" s="20"/>
      <c r="J92" s="21" t="str">
        <f>E24</f>
        <v xml:space="preserve"> </v>
      </c>
      <c r="L92" s="23"/>
    </row>
    <row r="93" spans="2:47" s="1" customFormat="1" ht="10.35" customHeight="1">
      <c r="B93" s="23"/>
      <c r="L93" s="23"/>
    </row>
    <row r="94" spans="2:47" s="1" customFormat="1" ht="29.25" customHeight="1">
      <c r="B94" s="23"/>
      <c r="C94" s="60" t="s">
        <v>122</v>
      </c>
      <c r="D94" s="56"/>
      <c r="E94" s="56"/>
      <c r="F94" s="56"/>
      <c r="G94" s="56"/>
      <c r="H94" s="56"/>
      <c r="I94" s="56"/>
      <c r="J94" s="61" t="s">
        <v>123</v>
      </c>
      <c r="K94" s="56"/>
      <c r="L94" s="23"/>
    </row>
    <row r="95" spans="2:47" s="1" customFormat="1" ht="10.35" customHeight="1">
      <c r="B95" s="23"/>
      <c r="L95" s="23"/>
    </row>
    <row r="96" spans="2:47" s="1" customFormat="1" ht="22.9" customHeight="1">
      <c r="B96" s="23"/>
      <c r="C96" s="62" t="s">
        <v>124</v>
      </c>
      <c r="J96" s="51">
        <f>J119</f>
        <v>0</v>
      </c>
      <c r="L96" s="23"/>
      <c r="AU96" s="11" t="s">
        <v>125</v>
      </c>
    </row>
    <row r="97" spans="2:12" s="6" customFormat="1" ht="24.95" customHeight="1">
      <c r="B97" s="63"/>
      <c r="D97" s="64" t="s">
        <v>269</v>
      </c>
      <c r="E97" s="65"/>
      <c r="F97" s="65"/>
      <c r="G97" s="65"/>
      <c r="H97" s="65"/>
      <c r="I97" s="65"/>
      <c r="J97" s="66">
        <f>J120</f>
        <v>0</v>
      </c>
      <c r="L97" s="63"/>
    </row>
    <row r="98" spans="2:12" s="7" customFormat="1" ht="19.899999999999999" customHeight="1">
      <c r="B98" s="67"/>
      <c r="D98" s="68" t="s">
        <v>127</v>
      </c>
      <c r="E98" s="69"/>
      <c r="F98" s="69"/>
      <c r="G98" s="69"/>
      <c r="H98" s="69"/>
      <c r="I98" s="69"/>
      <c r="J98" s="70">
        <f>J121</f>
        <v>0</v>
      </c>
      <c r="L98" s="67"/>
    </row>
    <row r="99" spans="2:12" s="7" customFormat="1" ht="19.899999999999999" customHeight="1">
      <c r="B99" s="67"/>
      <c r="D99" s="68" t="s">
        <v>128</v>
      </c>
      <c r="E99" s="69"/>
      <c r="F99" s="69"/>
      <c r="G99" s="69"/>
      <c r="H99" s="69"/>
      <c r="I99" s="69"/>
      <c r="J99" s="70">
        <f>J136</f>
        <v>0</v>
      </c>
      <c r="L99" s="67"/>
    </row>
    <row r="100" spans="2:12" s="1" customFormat="1" ht="21.75" customHeight="1">
      <c r="B100" s="23"/>
      <c r="L100" s="23"/>
    </row>
    <row r="101" spans="2:12" s="1" customFormat="1" ht="6.9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23"/>
    </row>
    <row r="105" spans="2:12" s="1" customFormat="1" ht="6.95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23"/>
    </row>
    <row r="106" spans="2:12" s="1" customFormat="1" ht="24.95" customHeight="1">
      <c r="B106" s="23"/>
      <c r="C106" s="15" t="s">
        <v>129</v>
      </c>
      <c r="L106" s="23"/>
    </row>
    <row r="107" spans="2:12" s="1" customFormat="1" ht="6.95" customHeight="1">
      <c r="B107" s="23"/>
      <c r="L107" s="23"/>
    </row>
    <row r="108" spans="2:12" s="1" customFormat="1" ht="12" customHeight="1">
      <c r="B108" s="23"/>
      <c r="C108" s="20" t="s">
        <v>389</v>
      </c>
      <c r="L108" s="23"/>
    </row>
    <row r="109" spans="2:12" s="1" customFormat="1" ht="26.25" customHeight="1">
      <c r="B109" s="23"/>
      <c r="E109" s="216" t="str">
        <f>E7</f>
        <v>Údržba smíšených výsadeb v Nemocnici České Budějovice, a.s. na rok 2026</v>
      </c>
      <c r="F109" s="217"/>
      <c r="G109" s="217"/>
      <c r="H109" s="217"/>
      <c r="L109" s="23"/>
    </row>
    <row r="110" spans="2:12" s="1" customFormat="1" ht="12" customHeight="1">
      <c r="B110" s="23"/>
      <c r="C110" s="20" t="s">
        <v>119</v>
      </c>
      <c r="L110" s="23"/>
    </row>
    <row r="111" spans="2:12" s="1" customFormat="1" ht="16.5" customHeight="1">
      <c r="B111" s="23"/>
      <c r="E111" s="209" t="str">
        <f>E9</f>
        <v>4 - Pavilon psychiatrie - zahrada - pavilon A</v>
      </c>
      <c r="F111" s="215"/>
      <c r="G111" s="215"/>
      <c r="H111" s="215"/>
      <c r="L111" s="23"/>
    </row>
    <row r="112" spans="2:12" s="1" customFormat="1" ht="6.95" customHeight="1">
      <c r="B112" s="23"/>
      <c r="L112" s="23"/>
    </row>
    <row r="113" spans="2:65" s="1" customFormat="1" ht="12" customHeight="1">
      <c r="B113" s="23"/>
      <c r="C113" s="20" t="s">
        <v>16</v>
      </c>
      <c r="F113" s="18" t="str">
        <f>F12</f>
        <v xml:space="preserve"> </v>
      </c>
      <c r="I113" s="20" t="s">
        <v>18</v>
      </c>
      <c r="J113" s="39" t="str">
        <f>IF(J12="","",J12)</f>
        <v>vyplní účastník</v>
      </c>
      <c r="L113" s="23"/>
    </row>
    <row r="114" spans="2:65" s="1" customFormat="1" ht="6.95" customHeight="1">
      <c r="B114" s="23"/>
      <c r="L114" s="23"/>
    </row>
    <row r="115" spans="2:65" s="1" customFormat="1" ht="15.2" customHeight="1">
      <c r="B115" s="23"/>
      <c r="C115" s="20" t="s">
        <v>19</v>
      </c>
      <c r="F115" s="18" t="str">
        <f>E15</f>
        <v>Nemocnice České Budějovice, a.s.</v>
      </c>
      <c r="I115" s="20"/>
      <c r="J115" s="21" t="str">
        <f>E21</f>
        <v xml:space="preserve"> </v>
      </c>
      <c r="L115" s="23"/>
    </row>
    <row r="116" spans="2:65" s="1" customFormat="1" ht="15.2" customHeight="1">
      <c r="B116" s="23"/>
      <c r="C116" s="20" t="s">
        <v>24</v>
      </c>
      <c r="F116" s="18" t="str">
        <f>IF(E18="","",E18)</f>
        <v xml:space="preserve"> </v>
      </c>
      <c r="I116" s="20"/>
      <c r="J116" s="21" t="str">
        <f>E24</f>
        <v xml:space="preserve"> </v>
      </c>
      <c r="L116" s="23"/>
    </row>
    <row r="117" spans="2:65" s="1" customFormat="1" ht="10.35" customHeight="1">
      <c r="B117" s="23"/>
      <c r="L117" s="23"/>
    </row>
    <row r="118" spans="2:65" s="8" customFormat="1" ht="29.25" customHeight="1">
      <c r="B118" s="71"/>
      <c r="C118" s="72" t="s">
        <v>130</v>
      </c>
      <c r="D118" s="73" t="s">
        <v>52</v>
      </c>
      <c r="E118" s="73" t="s">
        <v>48</v>
      </c>
      <c r="F118" s="73" t="s">
        <v>49</v>
      </c>
      <c r="G118" s="73" t="s">
        <v>131</v>
      </c>
      <c r="H118" s="73" t="s">
        <v>132</v>
      </c>
      <c r="I118" s="73" t="s">
        <v>133</v>
      </c>
      <c r="J118" s="74" t="s">
        <v>123</v>
      </c>
      <c r="K118" s="75" t="s">
        <v>134</v>
      </c>
      <c r="L118" s="71"/>
      <c r="M118" s="46" t="s">
        <v>1</v>
      </c>
      <c r="N118" s="47" t="s">
        <v>31</v>
      </c>
      <c r="O118" s="47" t="s">
        <v>135</v>
      </c>
      <c r="P118" s="47" t="s">
        <v>136</v>
      </c>
      <c r="Q118" s="47" t="s">
        <v>137</v>
      </c>
      <c r="R118" s="47" t="s">
        <v>138</v>
      </c>
      <c r="S118" s="47" t="s">
        <v>139</v>
      </c>
      <c r="T118" s="48" t="s">
        <v>140</v>
      </c>
    </row>
    <row r="119" spans="2:65" s="1" customFormat="1" ht="22.9" customHeight="1">
      <c r="B119" s="23"/>
      <c r="C119" s="50" t="s">
        <v>141</v>
      </c>
      <c r="J119" s="76">
        <f>BK119</f>
        <v>0</v>
      </c>
      <c r="L119" s="23"/>
      <c r="M119" s="49"/>
      <c r="N119" s="40"/>
      <c r="O119" s="40"/>
      <c r="P119" s="77">
        <f>P120</f>
        <v>0</v>
      </c>
      <c r="Q119" s="40"/>
      <c r="R119" s="77">
        <f>R120</f>
        <v>0</v>
      </c>
      <c r="S119" s="40"/>
      <c r="T119" s="78">
        <f>T120</f>
        <v>0</v>
      </c>
      <c r="AT119" s="11" t="s">
        <v>66</v>
      </c>
      <c r="AU119" s="11" t="s">
        <v>125</v>
      </c>
      <c r="BK119" s="79">
        <f>BK120</f>
        <v>0</v>
      </c>
    </row>
    <row r="120" spans="2:65" s="9" customFormat="1" ht="25.9" customHeight="1">
      <c r="B120" s="80"/>
      <c r="D120" s="81" t="s">
        <v>66</v>
      </c>
      <c r="E120" s="82" t="s">
        <v>142</v>
      </c>
      <c r="F120" s="82" t="s">
        <v>270</v>
      </c>
      <c r="J120" s="83">
        <f>BK120</f>
        <v>0</v>
      </c>
      <c r="L120" s="80"/>
      <c r="M120" s="84"/>
      <c r="P120" s="85">
        <f>P121+P136</f>
        <v>0</v>
      </c>
      <c r="R120" s="85">
        <f>R121+R136</f>
        <v>0</v>
      </c>
      <c r="T120" s="86">
        <f>T121+T136</f>
        <v>0</v>
      </c>
      <c r="AR120" s="81" t="s">
        <v>71</v>
      </c>
      <c r="AT120" s="87" t="s">
        <v>66</v>
      </c>
      <c r="AU120" s="87" t="s">
        <v>67</v>
      </c>
      <c r="AY120" s="81" t="s">
        <v>144</v>
      </c>
      <c r="BK120" s="88">
        <f>BK121+BK136</f>
        <v>0</v>
      </c>
    </row>
    <row r="121" spans="2:65" s="9" customFormat="1" ht="22.9" customHeight="1">
      <c r="B121" s="80"/>
      <c r="D121" s="81" t="s">
        <v>66</v>
      </c>
      <c r="E121" s="89" t="s">
        <v>145</v>
      </c>
      <c r="F121" s="89" t="s">
        <v>146</v>
      </c>
      <c r="J121" s="90">
        <f>BK121</f>
        <v>0</v>
      </c>
      <c r="L121" s="80"/>
      <c r="M121" s="84"/>
      <c r="P121" s="85">
        <f>SUM(P122:P135)</f>
        <v>0</v>
      </c>
      <c r="R121" s="85">
        <f>SUM(R122:R135)</f>
        <v>0</v>
      </c>
      <c r="T121" s="86">
        <f>SUM(T122:T135)</f>
        <v>0</v>
      </c>
      <c r="AR121" s="81" t="s">
        <v>71</v>
      </c>
      <c r="AT121" s="87" t="s">
        <v>66</v>
      </c>
      <c r="AU121" s="87" t="s">
        <v>71</v>
      </c>
      <c r="AY121" s="81" t="s">
        <v>144</v>
      </c>
      <c r="BK121" s="88">
        <f>SUM(BK122:BK135)</f>
        <v>0</v>
      </c>
    </row>
    <row r="122" spans="2:65" s="1" customFormat="1" ht="24.2" customHeight="1">
      <c r="B122" s="91"/>
      <c r="C122" s="92" t="s">
        <v>67</v>
      </c>
      <c r="D122" s="92" t="s">
        <v>147</v>
      </c>
      <c r="E122" s="93" t="s">
        <v>71</v>
      </c>
      <c r="F122" s="94" t="s">
        <v>271</v>
      </c>
      <c r="G122" s="95" t="s">
        <v>149</v>
      </c>
      <c r="H122" s="96">
        <v>238.4</v>
      </c>
      <c r="I122" s="97"/>
      <c r="J122" s="97">
        <f t="shared" ref="J122:J135" si="0">ROUND(I122*H122,2)</f>
        <v>0</v>
      </c>
      <c r="K122" s="98"/>
      <c r="L122" s="23"/>
      <c r="M122" s="99" t="s">
        <v>1</v>
      </c>
      <c r="N122" s="100" t="s">
        <v>32</v>
      </c>
      <c r="O122" s="101">
        <v>0</v>
      </c>
      <c r="P122" s="101">
        <f t="shared" ref="P122:P135" si="1">O122*H122</f>
        <v>0</v>
      </c>
      <c r="Q122" s="101">
        <v>0</v>
      </c>
      <c r="R122" s="101">
        <f t="shared" ref="R122:R135" si="2">Q122*H122</f>
        <v>0</v>
      </c>
      <c r="S122" s="101">
        <v>0</v>
      </c>
      <c r="T122" s="102">
        <f t="shared" ref="T122:T135" si="3">S122*H122</f>
        <v>0</v>
      </c>
      <c r="AR122" s="103" t="s">
        <v>81</v>
      </c>
      <c r="AT122" s="103" t="s">
        <v>147</v>
      </c>
      <c r="AU122" s="103" t="s">
        <v>75</v>
      </c>
      <c r="AY122" s="11" t="s">
        <v>144</v>
      </c>
      <c r="BE122" s="104">
        <f t="shared" ref="BE122:BE135" si="4">IF(N122="základní",J122,0)</f>
        <v>0</v>
      </c>
      <c r="BF122" s="104">
        <f t="shared" ref="BF122:BF135" si="5">IF(N122="snížená",J122,0)</f>
        <v>0</v>
      </c>
      <c r="BG122" s="104">
        <f t="shared" ref="BG122:BG135" si="6">IF(N122="zákl. přenesená",J122,0)</f>
        <v>0</v>
      </c>
      <c r="BH122" s="104">
        <f t="shared" ref="BH122:BH135" si="7">IF(N122="sníž. přenesená",J122,0)</f>
        <v>0</v>
      </c>
      <c r="BI122" s="104">
        <f t="shared" ref="BI122:BI135" si="8">IF(N122="nulová",J122,0)</f>
        <v>0</v>
      </c>
      <c r="BJ122" s="11" t="s">
        <v>71</v>
      </c>
      <c r="BK122" s="104">
        <f t="shared" ref="BK122:BK135" si="9">ROUND(I122*H122,2)</f>
        <v>0</v>
      </c>
      <c r="BL122" s="11" t="s">
        <v>81</v>
      </c>
      <c r="BM122" s="103" t="s">
        <v>75</v>
      </c>
    </row>
    <row r="123" spans="2:65" s="1" customFormat="1" ht="24.2" customHeight="1">
      <c r="B123" s="91"/>
      <c r="C123" s="92" t="s">
        <v>67</v>
      </c>
      <c r="D123" s="92" t="s">
        <v>147</v>
      </c>
      <c r="E123" s="93" t="s">
        <v>75</v>
      </c>
      <c r="F123" s="94" t="s">
        <v>272</v>
      </c>
      <c r="G123" s="95" t="s">
        <v>149</v>
      </c>
      <c r="H123" s="96">
        <v>1668.8</v>
      </c>
      <c r="I123" s="97"/>
      <c r="J123" s="97">
        <f t="shared" si="0"/>
        <v>0</v>
      </c>
      <c r="K123" s="98"/>
      <c r="L123" s="23"/>
      <c r="M123" s="99" t="s">
        <v>1</v>
      </c>
      <c r="N123" s="100" t="s">
        <v>32</v>
      </c>
      <c r="O123" s="101">
        <v>0</v>
      </c>
      <c r="P123" s="101">
        <f t="shared" si="1"/>
        <v>0</v>
      </c>
      <c r="Q123" s="101">
        <v>0</v>
      </c>
      <c r="R123" s="101">
        <f t="shared" si="2"/>
        <v>0</v>
      </c>
      <c r="S123" s="101">
        <v>0</v>
      </c>
      <c r="T123" s="102">
        <f t="shared" si="3"/>
        <v>0</v>
      </c>
      <c r="AR123" s="103" t="s">
        <v>81</v>
      </c>
      <c r="AT123" s="103" t="s">
        <v>147</v>
      </c>
      <c r="AU123" s="103" t="s">
        <v>75</v>
      </c>
      <c r="AY123" s="11" t="s">
        <v>144</v>
      </c>
      <c r="BE123" s="104">
        <f t="shared" si="4"/>
        <v>0</v>
      </c>
      <c r="BF123" s="104">
        <f t="shared" si="5"/>
        <v>0</v>
      </c>
      <c r="BG123" s="104">
        <f t="shared" si="6"/>
        <v>0</v>
      </c>
      <c r="BH123" s="104">
        <f t="shared" si="7"/>
        <v>0</v>
      </c>
      <c r="BI123" s="104">
        <f t="shared" si="8"/>
        <v>0</v>
      </c>
      <c r="BJ123" s="11" t="s">
        <v>71</v>
      </c>
      <c r="BK123" s="104">
        <f t="shared" si="9"/>
        <v>0</v>
      </c>
      <c r="BL123" s="11" t="s">
        <v>81</v>
      </c>
      <c r="BM123" s="103" t="s">
        <v>81</v>
      </c>
    </row>
    <row r="124" spans="2:65" s="1" customFormat="1" ht="24.2" customHeight="1">
      <c r="B124" s="91"/>
      <c r="C124" s="92" t="s">
        <v>67</v>
      </c>
      <c r="D124" s="92" t="s">
        <v>147</v>
      </c>
      <c r="E124" s="93" t="s">
        <v>78</v>
      </c>
      <c r="F124" s="94" t="s">
        <v>273</v>
      </c>
      <c r="G124" s="95" t="s">
        <v>149</v>
      </c>
      <c r="H124" s="96">
        <v>175.8</v>
      </c>
      <c r="I124" s="97"/>
      <c r="J124" s="97">
        <f t="shared" si="0"/>
        <v>0</v>
      </c>
      <c r="K124" s="98"/>
      <c r="L124" s="23"/>
      <c r="M124" s="99" t="s">
        <v>1</v>
      </c>
      <c r="N124" s="100" t="s">
        <v>32</v>
      </c>
      <c r="O124" s="101">
        <v>0</v>
      </c>
      <c r="P124" s="101">
        <f t="shared" si="1"/>
        <v>0</v>
      </c>
      <c r="Q124" s="101">
        <v>0</v>
      </c>
      <c r="R124" s="101">
        <f t="shared" si="2"/>
        <v>0</v>
      </c>
      <c r="S124" s="101">
        <v>0</v>
      </c>
      <c r="T124" s="102">
        <f t="shared" si="3"/>
        <v>0</v>
      </c>
      <c r="AR124" s="103" t="s">
        <v>81</v>
      </c>
      <c r="AT124" s="103" t="s">
        <v>147</v>
      </c>
      <c r="AU124" s="103" t="s">
        <v>75</v>
      </c>
      <c r="AY124" s="11" t="s">
        <v>144</v>
      </c>
      <c r="BE124" s="104">
        <f t="shared" si="4"/>
        <v>0</v>
      </c>
      <c r="BF124" s="104">
        <f t="shared" si="5"/>
        <v>0</v>
      </c>
      <c r="BG124" s="104">
        <f t="shared" si="6"/>
        <v>0</v>
      </c>
      <c r="BH124" s="104">
        <f t="shared" si="7"/>
        <v>0</v>
      </c>
      <c r="BI124" s="104">
        <f t="shared" si="8"/>
        <v>0</v>
      </c>
      <c r="BJ124" s="11" t="s">
        <v>71</v>
      </c>
      <c r="BK124" s="104">
        <f t="shared" si="9"/>
        <v>0</v>
      </c>
      <c r="BL124" s="11" t="s">
        <v>81</v>
      </c>
      <c r="BM124" s="103" t="s">
        <v>87</v>
      </c>
    </row>
    <row r="125" spans="2:65" s="1" customFormat="1" ht="24.2" customHeight="1">
      <c r="B125" s="91"/>
      <c r="C125" s="92" t="s">
        <v>67</v>
      </c>
      <c r="D125" s="92" t="s">
        <v>147</v>
      </c>
      <c r="E125" s="93" t="s">
        <v>81</v>
      </c>
      <c r="F125" s="94" t="s">
        <v>274</v>
      </c>
      <c r="G125" s="95" t="s">
        <v>149</v>
      </c>
      <c r="H125" s="96">
        <v>1668.8</v>
      </c>
      <c r="I125" s="97"/>
      <c r="J125" s="97">
        <f t="shared" si="0"/>
        <v>0</v>
      </c>
      <c r="K125" s="98"/>
      <c r="L125" s="23"/>
      <c r="M125" s="99" t="s">
        <v>1</v>
      </c>
      <c r="N125" s="100" t="s">
        <v>32</v>
      </c>
      <c r="O125" s="101">
        <v>0</v>
      </c>
      <c r="P125" s="101">
        <f t="shared" si="1"/>
        <v>0</v>
      </c>
      <c r="Q125" s="101">
        <v>0</v>
      </c>
      <c r="R125" s="101">
        <f t="shared" si="2"/>
        <v>0</v>
      </c>
      <c r="S125" s="101">
        <v>0</v>
      </c>
      <c r="T125" s="102">
        <f t="shared" si="3"/>
        <v>0</v>
      </c>
      <c r="AR125" s="103" t="s">
        <v>81</v>
      </c>
      <c r="AT125" s="103" t="s">
        <v>147</v>
      </c>
      <c r="AU125" s="103" t="s">
        <v>75</v>
      </c>
      <c r="AY125" s="11" t="s">
        <v>144</v>
      </c>
      <c r="BE125" s="104">
        <f t="shared" si="4"/>
        <v>0</v>
      </c>
      <c r="BF125" s="104">
        <f t="shared" si="5"/>
        <v>0</v>
      </c>
      <c r="BG125" s="104">
        <f t="shared" si="6"/>
        <v>0</v>
      </c>
      <c r="BH125" s="104">
        <f t="shared" si="7"/>
        <v>0</v>
      </c>
      <c r="BI125" s="104">
        <f t="shared" si="8"/>
        <v>0</v>
      </c>
      <c r="BJ125" s="11" t="s">
        <v>71</v>
      </c>
      <c r="BK125" s="104">
        <f t="shared" si="9"/>
        <v>0</v>
      </c>
      <c r="BL125" s="11" t="s">
        <v>81</v>
      </c>
      <c r="BM125" s="103" t="s">
        <v>93</v>
      </c>
    </row>
    <row r="126" spans="2:65" s="1" customFormat="1" ht="16.5" customHeight="1">
      <c r="B126" s="91"/>
      <c r="C126" s="92" t="s">
        <v>67</v>
      </c>
      <c r="D126" s="92" t="s">
        <v>147</v>
      </c>
      <c r="E126" s="93" t="s">
        <v>84</v>
      </c>
      <c r="F126" s="94" t="s">
        <v>275</v>
      </c>
      <c r="G126" s="95" t="s">
        <v>154</v>
      </c>
      <c r="H126" s="96">
        <v>69</v>
      </c>
      <c r="I126" s="97"/>
      <c r="J126" s="97">
        <f t="shared" si="0"/>
        <v>0</v>
      </c>
      <c r="K126" s="98"/>
      <c r="L126" s="23"/>
      <c r="M126" s="99" t="s">
        <v>1</v>
      </c>
      <c r="N126" s="100" t="s">
        <v>32</v>
      </c>
      <c r="O126" s="101">
        <v>0</v>
      </c>
      <c r="P126" s="101">
        <f t="shared" si="1"/>
        <v>0</v>
      </c>
      <c r="Q126" s="101">
        <v>0</v>
      </c>
      <c r="R126" s="101">
        <f t="shared" si="2"/>
        <v>0</v>
      </c>
      <c r="S126" s="101">
        <v>0</v>
      </c>
      <c r="T126" s="102">
        <f t="shared" si="3"/>
        <v>0</v>
      </c>
      <c r="AR126" s="103" t="s">
        <v>81</v>
      </c>
      <c r="AT126" s="103" t="s">
        <v>147</v>
      </c>
      <c r="AU126" s="103" t="s">
        <v>75</v>
      </c>
      <c r="AY126" s="11" t="s">
        <v>144</v>
      </c>
      <c r="BE126" s="104">
        <f t="shared" si="4"/>
        <v>0</v>
      </c>
      <c r="BF126" s="104">
        <f t="shared" si="5"/>
        <v>0</v>
      </c>
      <c r="BG126" s="104">
        <f t="shared" si="6"/>
        <v>0</v>
      </c>
      <c r="BH126" s="104">
        <f t="shared" si="7"/>
        <v>0</v>
      </c>
      <c r="BI126" s="104">
        <f t="shared" si="8"/>
        <v>0</v>
      </c>
      <c r="BJ126" s="11" t="s">
        <v>71</v>
      </c>
      <c r="BK126" s="104">
        <f t="shared" si="9"/>
        <v>0</v>
      </c>
      <c r="BL126" s="11" t="s">
        <v>81</v>
      </c>
      <c r="BM126" s="103" t="s">
        <v>99</v>
      </c>
    </row>
    <row r="127" spans="2:65" s="1" customFormat="1" ht="24.2" customHeight="1">
      <c r="B127" s="91"/>
      <c r="C127" s="92" t="s">
        <v>67</v>
      </c>
      <c r="D127" s="92" t="s">
        <v>147</v>
      </c>
      <c r="E127" s="93" t="s">
        <v>87</v>
      </c>
      <c r="F127" s="94" t="s">
        <v>276</v>
      </c>
      <c r="G127" s="95" t="s">
        <v>149</v>
      </c>
      <c r="H127" s="96">
        <v>703.2</v>
      </c>
      <c r="I127" s="97"/>
      <c r="J127" s="97">
        <f t="shared" si="0"/>
        <v>0</v>
      </c>
      <c r="K127" s="98"/>
      <c r="L127" s="23"/>
      <c r="M127" s="99" t="s">
        <v>1</v>
      </c>
      <c r="N127" s="100" t="s">
        <v>32</v>
      </c>
      <c r="O127" s="101">
        <v>0</v>
      </c>
      <c r="P127" s="101">
        <f t="shared" si="1"/>
        <v>0</v>
      </c>
      <c r="Q127" s="101">
        <v>0</v>
      </c>
      <c r="R127" s="101">
        <f t="shared" si="2"/>
        <v>0</v>
      </c>
      <c r="S127" s="101">
        <v>0</v>
      </c>
      <c r="T127" s="102">
        <f t="shared" si="3"/>
        <v>0</v>
      </c>
      <c r="AR127" s="103" t="s">
        <v>81</v>
      </c>
      <c r="AT127" s="103" t="s">
        <v>147</v>
      </c>
      <c r="AU127" s="103" t="s">
        <v>75</v>
      </c>
      <c r="AY127" s="11" t="s">
        <v>144</v>
      </c>
      <c r="BE127" s="104">
        <f t="shared" si="4"/>
        <v>0</v>
      </c>
      <c r="BF127" s="104">
        <f t="shared" si="5"/>
        <v>0</v>
      </c>
      <c r="BG127" s="104">
        <f t="shared" si="6"/>
        <v>0</v>
      </c>
      <c r="BH127" s="104">
        <f t="shared" si="7"/>
        <v>0</v>
      </c>
      <c r="BI127" s="104">
        <f t="shared" si="8"/>
        <v>0</v>
      </c>
      <c r="BJ127" s="11" t="s">
        <v>71</v>
      </c>
      <c r="BK127" s="104">
        <f t="shared" si="9"/>
        <v>0</v>
      </c>
      <c r="BL127" s="11" t="s">
        <v>81</v>
      </c>
      <c r="BM127" s="103" t="s">
        <v>8</v>
      </c>
    </row>
    <row r="128" spans="2:65" s="1" customFormat="1" ht="24.2" customHeight="1">
      <c r="B128" s="91"/>
      <c r="C128" s="92" t="s">
        <v>67</v>
      </c>
      <c r="D128" s="92" t="s">
        <v>147</v>
      </c>
      <c r="E128" s="93" t="s">
        <v>90</v>
      </c>
      <c r="F128" s="94" t="s">
        <v>277</v>
      </c>
      <c r="G128" s="95" t="s">
        <v>154</v>
      </c>
      <c r="H128" s="96">
        <v>73</v>
      </c>
      <c r="I128" s="97"/>
      <c r="J128" s="97">
        <f t="shared" si="0"/>
        <v>0</v>
      </c>
      <c r="K128" s="98"/>
      <c r="L128" s="23"/>
      <c r="M128" s="99" t="s">
        <v>1</v>
      </c>
      <c r="N128" s="100" t="s">
        <v>32</v>
      </c>
      <c r="O128" s="101">
        <v>0</v>
      </c>
      <c r="P128" s="101">
        <f t="shared" si="1"/>
        <v>0</v>
      </c>
      <c r="Q128" s="101">
        <v>0</v>
      </c>
      <c r="R128" s="101">
        <f t="shared" si="2"/>
        <v>0</v>
      </c>
      <c r="S128" s="101">
        <v>0</v>
      </c>
      <c r="T128" s="102">
        <f t="shared" si="3"/>
        <v>0</v>
      </c>
      <c r="AR128" s="103" t="s">
        <v>81</v>
      </c>
      <c r="AT128" s="103" t="s">
        <v>147</v>
      </c>
      <c r="AU128" s="103" t="s">
        <v>75</v>
      </c>
      <c r="AY128" s="11" t="s">
        <v>144</v>
      </c>
      <c r="BE128" s="104">
        <f t="shared" si="4"/>
        <v>0</v>
      </c>
      <c r="BF128" s="104">
        <f t="shared" si="5"/>
        <v>0</v>
      </c>
      <c r="BG128" s="104">
        <f t="shared" si="6"/>
        <v>0</v>
      </c>
      <c r="BH128" s="104">
        <f t="shared" si="7"/>
        <v>0</v>
      </c>
      <c r="BI128" s="104">
        <f t="shared" si="8"/>
        <v>0</v>
      </c>
      <c r="BJ128" s="11" t="s">
        <v>71</v>
      </c>
      <c r="BK128" s="104">
        <f t="shared" si="9"/>
        <v>0</v>
      </c>
      <c r="BL128" s="11" t="s">
        <v>81</v>
      </c>
      <c r="BM128" s="103" t="s">
        <v>109</v>
      </c>
    </row>
    <row r="129" spans="2:65" s="1" customFormat="1" ht="24.2" customHeight="1">
      <c r="B129" s="91"/>
      <c r="C129" s="92" t="s">
        <v>67</v>
      </c>
      <c r="D129" s="92" t="s">
        <v>147</v>
      </c>
      <c r="E129" s="93" t="s">
        <v>93</v>
      </c>
      <c r="F129" s="94" t="s">
        <v>278</v>
      </c>
      <c r="G129" s="95" t="s">
        <v>149</v>
      </c>
      <c r="H129" s="96">
        <v>715.2</v>
      </c>
      <c r="I129" s="97"/>
      <c r="J129" s="97">
        <f t="shared" si="0"/>
        <v>0</v>
      </c>
      <c r="K129" s="98"/>
      <c r="L129" s="23"/>
      <c r="M129" s="99" t="s">
        <v>1</v>
      </c>
      <c r="N129" s="100" t="s">
        <v>32</v>
      </c>
      <c r="O129" s="101">
        <v>0</v>
      </c>
      <c r="P129" s="101">
        <f t="shared" si="1"/>
        <v>0</v>
      </c>
      <c r="Q129" s="101">
        <v>0</v>
      </c>
      <c r="R129" s="101">
        <f t="shared" si="2"/>
        <v>0</v>
      </c>
      <c r="S129" s="101">
        <v>0</v>
      </c>
      <c r="T129" s="102">
        <f t="shared" si="3"/>
        <v>0</v>
      </c>
      <c r="AR129" s="103" t="s">
        <v>81</v>
      </c>
      <c r="AT129" s="103" t="s">
        <v>147</v>
      </c>
      <c r="AU129" s="103" t="s">
        <v>75</v>
      </c>
      <c r="AY129" s="11" t="s">
        <v>144</v>
      </c>
      <c r="BE129" s="104">
        <f t="shared" si="4"/>
        <v>0</v>
      </c>
      <c r="BF129" s="104">
        <f t="shared" si="5"/>
        <v>0</v>
      </c>
      <c r="BG129" s="104">
        <f t="shared" si="6"/>
        <v>0</v>
      </c>
      <c r="BH129" s="104">
        <f t="shared" si="7"/>
        <v>0</v>
      </c>
      <c r="BI129" s="104">
        <f t="shared" si="8"/>
        <v>0</v>
      </c>
      <c r="BJ129" s="11" t="s">
        <v>71</v>
      </c>
      <c r="BK129" s="104">
        <f t="shared" si="9"/>
        <v>0</v>
      </c>
      <c r="BL129" s="11" t="s">
        <v>81</v>
      </c>
      <c r="BM129" s="103" t="s">
        <v>115</v>
      </c>
    </row>
    <row r="130" spans="2:65" s="1" customFormat="1" ht="24.2" customHeight="1">
      <c r="B130" s="91"/>
      <c r="C130" s="92" t="s">
        <v>67</v>
      </c>
      <c r="D130" s="92" t="s">
        <v>147</v>
      </c>
      <c r="E130" s="93" t="s">
        <v>96</v>
      </c>
      <c r="F130" s="94" t="s">
        <v>279</v>
      </c>
      <c r="G130" s="95" t="s">
        <v>149</v>
      </c>
      <c r="H130" s="96">
        <v>175.8</v>
      </c>
      <c r="I130" s="97"/>
      <c r="J130" s="97">
        <f t="shared" si="0"/>
        <v>0</v>
      </c>
      <c r="K130" s="98"/>
      <c r="L130" s="23"/>
      <c r="M130" s="99" t="s">
        <v>1</v>
      </c>
      <c r="N130" s="100" t="s">
        <v>32</v>
      </c>
      <c r="O130" s="101">
        <v>0</v>
      </c>
      <c r="P130" s="101">
        <f t="shared" si="1"/>
        <v>0</v>
      </c>
      <c r="Q130" s="101">
        <v>0</v>
      </c>
      <c r="R130" s="101">
        <f t="shared" si="2"/>
        <v>0</v>
      </c>
      <c r="S130" s="101">
        <v>0</v>
      </c>
      <c r="T130" s="102">
        <f t="shared" si="3"/>
        <v>0</v>
      </c>
      <c r="AR130" s="103" t="s">
        <v>81</v>
      </c>
      <c r="AT130" s="103" t="s">
        <v>147</v>
      </c>
      <c r="AU130" s="103" t="s">
        <v>75</v>
      </c>
      <c r="AY130" s="11" t="s">
        <v>144</v>
      </c>
      <c r="BE130" s="104">
        <f t="shared" si="4"/>
        <v>0</v>
      </c>
      <c r="BF130" s="104">
        <f t="shared" si="5"/>
        <v>0</v>
      </c>
      <c r="BG130" s="104">
        <f t="shared" si="6"/>
        <v>0</v>
      </c>
      <c r="BH130" s="104">
        <f t="shared" si="7"/>
        <v>0</v>
      </c>
      <c r="BI130" s="104">
        <f t="shared" si="8"/>
        <v>0</v>
      </c>
      <c r="BJ130" s="11" t="s">
        <v>71</v>
      </c>
      <c r="BK130" s="104">
        <f t="shared" si="9"/>
        <v>0</v>
      </c>
      <c r="BL130" s="11" t="s">
        <v>81</v>
      </c>
      <c r="BM130" s="103" t="s">
        <v>159</v>
      </c>
    </row>
    <row r="131" spans="2:65" s="1" customFormat="1" ht="24.2" customHeight="1">
      <c r="B131" s="91"/>
      <c r="C131" s="92" t="s">
        <v>67</v>
      </c>
      <c r="D131" s="92" t="s">
        <v>147</v>
      </c>
      <c r="E131" s="93" t="s">
        <v>99</v>
      </c>
      <c r="F131" s="94" t="s">
        <v>280</v>
      </c>
      <c r="G131" s="95" t="s">
        <v>149</v>
      </c>
      <c r="H131" s="96">
        <v>62.6</v>
      </c>
      <c r="I131" s="97"/>
      <c r="J131" s="97">
        <f t="shared" si="0"/>
        <v>0</v>
      </c>
      <c r="K131" s="98"/>
      <c r="L131" s="23"/>
      <c r="M131" s="99" t="s">
        <v>1</v>
      </c>
      <c r="N131" s="100" t="s">
        <v>32</v>
      </c>
      <c r="O131" s="101">
        <v>0</v>
      </c>
      <c r="P131" s="101">
        <f t="shared" si="1"/>
        <v>0</v>
      </c>
      <c r="Q131" s="101">
        <v>0</v>
      </c>
      <c r="R131" s="101">
        <f t="shared" si="2"/>
        <v>0</v>
      </c>
      <c r="S131" s="101">
        <v>0</v>
      </c>
      <c r="T131" s="102">
        <f t="shared" si="3"/>
        <v>0</v>
      </c>
      <c r="AR131" s="103" t="s">
        <v>81</v>
      </c>
      <c r="AT131" s="103" t="s">
        <v>147</v>
      </c>
      <c r="AU131" s="103" t="s">
        <v>75</v>
      </c>
      <c r="AY131" s="11" t="s">
        <v>144</v>
      </c>
      <c r="BE131" s="104">
        <f t="shared" si="4"/>
        <v>0</v>
      </c>
      <c r="BF131" s="104">
        <f t="shared" si="5"/>
        <v>0</v>
      </c>
      <c r="BG131" s="104">
        <f t="shared" si="6"/>
        <v>0</v>
      </c>
      <c r="BH131" s="104">
        <f t="shared" si="7"/>
        <v>0</v>
      </c>
      <c r="BI131" s="104">
        <f t="shared" si="8"/>
        <v>0</v>
      </c>
      <c r="BJ131" s="11" t="s">
        <v>71</v>
      </c>
      <c r="BK131" s="104">
        <f t="shared" si="9"/>
        <v>0</v>
      </c>
      <c r="BL131" s="11" t="s">
        <v>81</v>
      </c>
      <c r="BM131" s="103" t="s">
        <v>162</v>
      </c>
    </row>
    <row r="132" spans="2:65" s="1" customFormat="1" ht="16.5" customHeight="1">
      <c r="B132" s="91"/>
      <c r="C132" s="92" t="s">
        <v>67</v>
      </c>
      <c r="D132" s="92" t="s">
        <v>147</v>
      </c>
      <c r="E132" s="93" t="s">
        <v>101</v>
      </c>
      <c r="F132" s="94" t="s">
        <v>281</v>
      </c>
      <c r="G132" s="95" t="s">
        <v>149</v>
      </c>
      <c r="H132" s="96">
        <v>10041</v>
      </c>
      <c r="I132" s="97"/>
      <c r="J132" s="97">
        <f t="shared" si="0"/>
        <v>0</v>
      </c>
      <c r="K132" s="98"/>
      <c r="L132" s="23"/>
      <c r="M132" s="99" t="s">
        <v>1</v>
      </c>
      <c r="N132" s="100" t="s">
        <v>32</v>
      </c>
      <c r="O132" s="101">
        <v>0</v>
      </c>
      <c r="P132" s="101">
        <f t="shared" si="1"/>
        <v>0</v>
      </c>
      <c r="Q132" s="101">
        <v>0</v>
      </c>
      <c r="R132" s="101">
        <f t="shared" si="2"/>
        <v>0</v>
      </c>
      <c r="S132" s="101">
        <v>0</v>
      </c>
      <c r="T132" s="102">
        <f t="shared" si="3"/>
        <v>0</v>
      </c>
      <c r="AR132" s="103" t="s">
        <v>81</v>
      </c>
      <c r="AT132" s="103" t="s">
        <v>147</v>
      </c>
      <c r="AU132" s="103" t="s">
        <v>75</v>
      </c>
      <c r="AY132" s="11" t="s">
        <v>144</v>
      </c>
      <c r="BE132" s="104">
        <f t="shared" si="4"/>
        <v>0</v>
      </c>
      <c r="BF132" s="104">
        <f t="shared" si="5"/>
        <v>0</v>
      </c>
      <c r="BG132" s="104">
        <f t="shared" si="6"/>
        <v>0</v>
      </c>
      <c r="BH132" s="104">
        <f t="shared" si="7"/>
        <v>0</v>
      </c>
      <c r="BI132" s="104">
        <f t="shared" si="8"/>
        <v>0</v>
      </c>
      <c r="BJ132" s="11" t="s">
        <v>71</v>
      </c>
      <c r="BK132" s="104">
        <f t="shared" si="9"/>
        <v>0</v>
      </c>
      <c r="BL132" s="11" t="s">
        <v>81</v>
      </c>
      <c r="BM132" s="103" t="s">
        <v>164</v>
      </c>
    </row>
    <row r="133" spans="2:65" s="1" customFormat="1" ht="16.5" customHeight="1">
      <c r="B133" s="91"/>
      <c r="C133" s="92" t="s">
        <v>67</v>
      </c>
      <c r="D133" s="92" t="s">
        <v>147</v>
      </c>
      <c r="E133" s="93" t="s">
        <v>8</v>
      </c>
      <c r="F133" s="94" t="s">
        <v>167</v>
      </c>
      <c r="G133" s="95" t="s">
        <v>168</v>
      </c>
      <c r="H133" s="96">
        <v>3</v>
      </c>
      <c r="I133" s="97"/>
      <c r="J133" s="97">
        <f t="shared" si="0"/>
        <v>0</v>
      </c>
      <c r="K133" s="98"/>
      <c r="L133" s="23"/>
      <c r="M133" s="99" t="s">
        <v>1</v>
      </c>
      <c r="N133" s="100" t="s">
        <v>32</v>
      </c>
      <c r="O133" s="101">
        <v>0</v>
      </c>
      <c r="P133" s="101">
        <f t="shared" si="1"/>
        <v>0</v>
      </c>
      <c r="Q133" s="101">
        <v>0</v>
      </c>
      <c r="R133" s="101">
        <f t="shared" si="2"/>
        <v>0</v>
      </c>
      <c r="S133" s="101">
        <v>0</v>
      </c>
      <c r="T133" s="102">
        <f t="shared" si="3"/>
        <v>0</v>
      </c>
      <c r="AR133" s="103" t="s">
        <v>81</v>
      </c>
      <c r="AT133" s="103" t="s">
        <v>147</v>
      </c>
      <c r="AU133" s="103" t="s">
        <v>75</v>
      </c>
      <c r="AY133" s="11" t="s">
        <v>144</v>
      </c>
      <c r="BE133" s="104">
        <f t="shared" si="4"/>
        <v>0</v>
      </c>
      <c r="BF133" s="104">
        <f t="shared" si="5"/>
        <v>0</v>
      </c>
      <c r="BG133" s="104">
        <f t="shared" si="6"/>
        <v>0</v>
      </c>
      <c r="BH133" s="104">
        <f t="shared" si="7"/>
        <v>0</v>
      </c>
      <c r="BI133" s="104">
        <f t="shared" si="8"/>
        <v>0</v>
      </c>
      <c r="BJ133" s="11" t="s">
        <v>71</v>
      </c>
      <c r="BK133" s="104">
        <f t="shared" si="9"/>
        <v>0</v>
      </c>
      <c r="BL133" s="11" t="s">
        <v>81</v>
      </c>
      <c r="BM133" s="103" t="s">
        <v>166</v>
      </c>
    </row>
    <row r="134" spans="2:65" s="1" customFormat="1" ht="16.5" customHeight="1">
      <c r="B134" s="91"/>
      <c r="C134" s="92" t="s">
        <v>67</v>
      </c>
      <c r="D134" s="92" t="s">
        <v>147</v>
      </c>
      <c r="E134" s="93" t="s">
        <v>106</v>
      </c>
      <c r="F134" s="94" t="s">
        <v>177</v>
      </c>
      <c r="G134" s="95" t="s">
        <v>168</v>
      </c>
      <c r="H134" s="96">
        <v>1</v>
      </c>
      <c r="I134" s="97"/>
      <c r="J134" s="97">
        <f t="shared" si="0"/>
        <v>0</v>
      </c>
      <c r="K134" s="98"/>
      <c r="L134" s="23"/>
      <c r="M134" s="99" t="s">
        <v>1</v>
      </c>
      <c r="N134" s="100" t="s">
        <v>32</v>
      </c>
      <c r="O134" s="101">
        <v>0</v>
      </c>
      <c r="P134" s="101">
        <f t="shared" si="1"/>
        <v>0</v>
      </c>
      <c r="Q134" s="101">
        <v>0</v>
      </c>
      <c r="R134" s="101">
        <f t="shared" si="2"/>
        <v>0</v>
      </c>
      <c r="S134" s="101">
        <v>0</v>
      </c>
      <c r="T134" s="102">
        <f t="shared" si="3"/>
        <v>0</v>
      </c>
      <c r="AR134" s="103" t="s">
        <v>81</v>
      </c>
      <c r="AT134" s="103" t="s">
        <v>147</v>
      </c>
      <c r="AU134" s="103" t="s">
        <v>75</v>
      </c>
      <c r="AY134" s="11" t="s">
        <v>144</v>
      </c>
      <c r="BE134" s="104">
        <f t="shared" si="4"/>
        <v>0</v>
      </c>
      <c r="BF134" s="104">
        <f t="shared" si="5"/>
        <v>0</v>
      </c>
      <c r="BG134" s="104">
        <f t="shared" si="6"/>
        <v>0</v>
      </c>
      <c r="BH134" s="104">
        <f t="shared" si="7"/>
        <v>0</v>
      </c>
      <c r="BI134" s="104">
        <f t="shared" si="8"/>
        <v>0</v>
      </c>
      <c r="BJ134" s="11" t="s">
        <v>71</v>
      </c>
      <c r="BK134" s="104">
        <f t="shared" si="9"/>
        <v>0</v>
      </c>
      <c r="BL134" s="11" t="s">
        <v>81</v>
      </c>
      <c r="BM134" s="103" t="s">
        <v>169</v>
      </c>
    </row>
    <row r="135" spans="2:65" s="1" customFormat="1" ht="16.5" customHeight="1">
      <c r="B135" s="91"/>
      <c r="C135" s="92" t="s">
        <v>67</v>
      </c>
      <c r="D135" s="92" t="s">
        <v>147</v>
      </c>
      <c r="E135" s="93" t="s">
        <v>109</v>
      </c>
      <c r="F135" s="94" t="s">
        <v>179</v>
      </c>
      <c r="G135" s="95" t="s">
        <v>168</v>
      </c>
      <c r="H135" s="96">
        <v>1</v>
      </c>
      <c r="I135" s="97"/>
      <c r="J135" s="97">
        <f t="shared" si="0"/>
        <v>0</v>
      </c>
      <c r="K135" s="98"/>
      <c r="L135" s="23"/>
      <c r="M135" s="99" t="s">
        <v>1</v>
      </c>
      <c r="N135" s="100" t="s">
        <v>32</v>
      </c>
      <c r="O135" s="101">
        <v>0</v>
      </c>
      <c r="P135" s="101">
        <f t="shared" si="1"/>
        <v>0</v>
      </c>
      <c r="Q135" s="101">
        <v>0</v>
      </c>
      <c r="R135" s="101">
        <f t="shared" si="2"/>
        <v>0</v>
      </c>
      <c r="S135" s="101">
        <v>0</v>
      </c>
      <c r="T135" s="102">
        <f t="shared" si="3"/>
        <v>0</v>
      </c>
      <c r="AR135" s="103" t="s">
        <v>81</v>
      </c>
      <c r="AT135" s="103" t="s">
        <v>147</v>
      </c>
      <c r="AU135" s="103" t="s">
        <v>75</v>
      </c>
      <c r="AY135" s="11" t="s">
        <v>144</v>
      </c>
      <c r="BE135" s="104">
        <f t="shared" si="4"/>
        <v>0</v>
      </c>
      <c r="BF135" s="104">
        <f t="shared" si="5"/>
        <v>0</v>
      </c>
      <c r="BG135" s="104">
        <f t="shared" si="6"/>
        <v>0</v>
      </c>
      <c r="BH135" s="104">
        <f t="shared" si="7"/>
        <v>0</v>
      </c>
      <c r="BI135" s="104">
        <f t="shared" si="8"/>
        <v>0</v>
      </c>
      <c r="BJ135" s="11" t="s">
        <v>71</v>
      </c>
      <c r="BK135" s="104">
        <f t="shared" si="9"/>
        <v>0</v>
      </c>
      <c r="BL135" s="11" t="s">
        <v>81</v>
      </c>
      <c r="BM135" s="103" t="s">
        <v>171</v>
      </c>
    </row>
    <row r="136" spans="2:65" s="9" customFormat="1" ht="22.9" customHeight="1">
      <c r="B136" s="80"/>
      <c r="D136" s="81" t="s">
        <v>66</v>
      </c>
      <c r="E136" s="89" t="s">
        <v>181</v>
      </c>
      <c r="F136" s="89" t="s">
        <v>182</v>
      </c>
      <c r="J136" s="90">
        <f>BK136</f>
        <v>0</v>
      </c>
      <c r="L136" s="80"/>
      <c r="M136" s="84"/>
      <c r="P136" s="85">
        <f>SUM(P137:P143)</f>
        <v>0</v>
      </c>
      <c r="R136" s="85">
        <f>SUM(R137:R143)</f>
        <v>0</v>
      </c>
      <c r="T136" s="86">
        <f>SUM(T137:T143)</f>
        <v>0</v>
      </c>
      <c r="AR136" s="81" t="s">
        <v>71</v>
      </c>
      <c r="AT136" s="87" t="s">
        <v>66</v>
      </c>
      <c r="AU136" s="87" t="s">
        <v>71</v>
      </c>
      <c r="AY136" s="81" t="s">
        <v>144</v>
      </c>
      <c r="BK136" s="88">
        <f>SUM(BK137:BK143)</f>
        <v>0</v>
      </c>
    </row>
    <row r="137" spans="2:65" s="1" customFormat="1" ht="16.5" customHeight="1">
      <c r="B137" s="91"/>
      <c r="C137" s="92" t="s">
        <v>67</v>
      </c>
      <c r="D137" s="92" t="s">
        <v>147</v>
      </c>
      <c r="E137" s="93" t="s">
        <v>112</v>
      </c>
      <c r="F137" s="94" t="s">
        <v>184</v>
      </c>
      <c r="G137" s="95" t="s">
        <v>168</v>
      </c>
      <c r="H137" s="96">
        <v>1</v>
      </c>
      <c r="I137" s="97"/>
      <c r="J137" s="97">
        <f t="shared" ref="J137:J143" si="10">ROUND(I137*H137,2)</f>
        <v>0</v>
      </c>
      <c r="K137" s="98"/>
      <c r="L137" s="23"/>
      <c r="M137" s="99" t="s">
        <v>1</v>
      </c>
      <c r="N137" s="100" t="s">
        <v>32</v>
      </c>
      <c r="O137" s="101">
        <v>0</v>
      </c>
      <c r="P137" s="101">
        <f t="shared" ref="P137:P143" si="11">O137*H137</f>
        <v>0</v>
      </c>
      <c r="Q137" s="101">
        <v>0</v>
      </c>
      <c r="R137" s="101">
        <f t="shared" ref="R137:R143" si="12">Q137*H137</f>
        <v>0</v>
      </c>
      <c r="S137" s="101">
        <v>0</v>
      </c>
      <c r="T137" s="102">
        <f t="shared" ref="T137:T143" si="13">S137*H137</f>
        <v>0</v>
      </c>
      <c r="AR137" s="103" t="s">
        <v>81</v>
      </c>
      <c r="AT137" s="103" t="s">
        <v>147</v>
      </c>
      <c r="AU137" s="103" t="s">
        <v>75</v>
      </c>
      <c r="AY137" s="11" t="s">
        <v>144</v>
      </c>
      <c r="BE137" s="104">
        <f t="shared" ref="BE137:BE143" si="14">IF(N137="základní",J137,0)</f>
        <v>0</v>
      </c>
      <c r="BF137" s="104">
        <f t="shared" ref="BF137:BF143" si="15">IF(N137="snížená",J137,0)</f>
        <v>0</v>
      </c>
      <c r="BG137" s="104">
        <f t="shared" ref="BG137:BG143" si="16">IF(N137="zákl. přenesená",J137,0)</f>
        <v>0</v>
      </c>
      <c r="BH137" s="104">
        <f t="shared" ref="BH137:BH143" si="17">IF(N137="sníž. přenesená",J137,0)</f>
        <v>0</v>
      </c>
      <c r="BI137" s="104">
        <f t="shared" ref="BI137:BI143" si="18">IF(N137="nulová",J137,0)</f>
        <v>0</v>
      </c>
      <c r="BJ137" s="11" t="s">
        <v>71</v>
      </c>
      <c r="BK137" s="104">
        <f t="shared" ref="BK137:BK143" si="19">ROUND(I137*H137,2)</f>
        <v>0</v>
      </c>
      <c r="BL137" s="11" t="s">
        <v>81</v>
      </c>
      <c r="BM137" s="103" t="s">
        <v>173</v>
      </c>
    </row>
    <row r="138" spans="2:65" s="1" customFormat="1" ht="24.2" customHeight="1">
      <c r="B138" s="91"/>
      <c r="C138" s="92" t="s">
        <v>67</v>
      </c>
      <c r="D138" s="92" t="s">
        <v>147</v>
      </c>
      <c r="E138" s="93" t="s">
        <v>115</v>
      </c>
      <c r="F138" s="94" t="s">
        <v>186</v>
      </c>
      <c r="G138" s="95" t="s">
        <v>187</v>
      </c>
      <c r="H138" s="96">
        <v>85</v>
      </c>
      <c r="I138" s="97"/>
      <c r="J138" s="97">
        <f t="shared" si="10"/>
        <v>0</v>
      </c>
      <c r="K138" s="98"/>
      <c r="L138" s="23"/>
      <c r="M138" s="99" t="s">
        <v>1</v>
      </c>
      <c r="N138" s="100" t="s">
        <v>32</v>
      </c>
      <c r="O138" s="101">
        <v>0</v>
      </c>
      <c r="P138" s="101">
        <f t="shared" si="11"/>
        <v>0</v>
      </c>
      <c r="Q138" s="101">
        <v>0</v>
      </c>
      <c r="R138" s="101">
        <f t="shared" si="12"/>
        <v>0</v>
      </c>
      <c r="S138" s="101">
        <v>0</v>
      </c>
      <c r="T138" s="102">
        <f t="shared" si="13"/>
        <v>0</v>
      </c>
      <c r="AR138" s="103" t="s">
        <v>81</v>
      </c>
      <c r="AT138" s="103" t="s">
        <v>147</v>
      </c>
      <c r="AU138" s="103" t="s">
        <v>75</v>
      </c>
      <c r="AY138" s="11" t="s">
        <v>144</v>
      </c>
      <c r="BE138" s="104">
        <f t="shared" si="14"/>
        <v>0</v>
      </c>
      <c r="BF138" s="104">
        <f t="shared" si="15"/>
        <v>0</v>
      </c>
      <c r="BG138" s="104">
        <f t="shared" si="16"/>
        <v>0</v>
      </c>
      <c r="BH138" s="104">
        <f t="shared" si="17"/>
        <v>0</v>
      </c>
      <c r="BI138" s="104">
        <f t="shared" si="18"/>
        <v>0</v>
      </c>
      <c r="BJ138" s="11" t="s">
        <v>71</v>
      </c>
      <c r="BK138" s="104">
        <f t="shared" si="19"/>
        <v>0</v>
      </c>
      <c r="BL138" s="11" t="s">
        <v>81</v>
      </c>
      <c r="BM138" s="103" t="s">
        <v>175</v>
      </c>
    </row>
    <row r="139" spans="2:65" s="1" customFormat="1" ht="16.5" customHeight="1">
      <c r="B139" s="91"/>
      <c r="C139" s="92" t="s">
        <v>67</v>
      </c>
      <c r="D139" s="92" t="s">
        <v>147</v>
      </c>
      <c r="E139" s="93" t="s">
        <v>176</v>
      </c>
      <c r="F139" s="94" t="s">
        <v>189</v>
      </c>
      <c r="G139" s="95" t="s">
        <v>161</v>
      </c>
      <c r="H139" s="96">
        <v>80</v>
      </c>
      <c r="I139" s="97"/>
      <c r="J139" s="97">
        <f t="shared" si="10"/>
        <v>0</v>
      </c>
      <c r="K139" s="98"/>
      <c r="L139" s="23"/>
      <c r="M139" s="99" t="s">
        <v>1</v>
      </c>
      <c r="N139" s="100" t="s">
        <v>32</v>
      </c>
      <c r="O139" s="101">
        <v>0</v>
      </c>
      <c r="P139" s="101">
        <f t="shared" si="11"/>
        <v>0</v>
      </c>
      <c r="Q139" s="101">
        <v>0</v>
      </c>
      <c r="R139" s="101">
        <f t="shared" si="12"/>
        <v>0</v>
      </c>
      <c r="S139" s="101">
        <v>0</v>
      </c>
      <c r="T139" s="102">
        <f t="shared" si="13"/>
        <v>0</v>
      </c>
      <c r="AR139" s="103" t="s">
        <v>81</v>
      </c>
      <c r="AT139" s="103" t="s">
        <v>147</v>
      </c>
      <c r="AU139" s="103" t="s">
        <v>75</v>
      </c>
      <c r="AY139" s="11" t="s">
        <v>144</v>
      </c>
      <c r="BE139" s="104">
        <f t="shared" si="14"/>
        <v>0</v>
      </c>
      <c r="BF139" s="104">
        <f t="shared" si="15"/>
        <v>0</v>
      </c>
      <c r="BG139" s="104">
        <f t="shared" si="16"/>
        <v>0</v>
      </c>
      <c r="BH139" s="104">
        <f t="shared" si="17"/>
        <v>0</v>
      </c>
      <c r="BI139" s="104">
        <f t="shared" si="18"/>
        <v>0</v>
      </c>
      <c r="BJ139" s="11" t="s">
        <v>71</v>
      </c>
      <c r="BK139" s="104">
        <f t="shared" si="19"/>
        <v>0</v>
      </c>
      <c r="BL139" s="11" t="s">
        <v>81</v>
      </c>
      <c r="BM139" s="103" t="s">
        <v>178</v>
      </c>
    </row>
    <row r="140" spans="2:65" s="1" customFormat="1" ht="16.5" customHeight="1">
      <c r="B140" s="91"/>
      <c r="C140" s="92" t="s">
        <v>67</v>
      </c>
      <c r="D140" s="92" t="s">
        <v>147</v>
      </c>
      <c r="E140" s="93" t="s">
        <v>159</v>
      </c>
      <c r="F140" s="94" t="s">
        <v>195</v>
      </c>
      <c r="G140" s="95" t="s">
        <v>196</v>
      </c>
      <c r="H140" s="96">
        <v>6</v>
      </c>
      <c r="I140" s="97"/>
      <c r="J140" s="97">
        <f t="shared" si="10"/>
        <v>0</v>
      </c>
      <c r="K140" s="98"/>
      <c r="L140" s="23"/>
      <c r="M140" s="99" t="s">
        <v>1</v>
      </c>
      <c r="N140" s="100" t="s">
        <v>32</v>
      </c>
      <c r="O140" s="101">
        <v>0</v>
      </c>
      <c r="P140" s="101">
        <f t="shared" si="11"/>
        <v>0</v>
      </c>
      <c r="Q140" s="101">
        <v>0</v>
      </c>
      <c r="R140" s="101">
        <f t="shared" si="12"/>
        <v>0</v>
      </c>
      <c r="S140" s="101">
        <v>0</v>
      </c>
      <c r="T140" s="102">
        <f t="shared" si="13"/>
        <v>0</v>
      </c>
      <c r="AR140" s="103" t="s">
        <v>81</v>
      </c>
      <c r="AT140" s="103" t="s">
        <v>147</v>
      </c>
      <c r="AU140" s="103" t="s">
        <v>75</v>
      </c>
      <c r="AY140" s="11" t="s">
        <v>144</v>
      </c>
      <c r="BE140" s="104">
        <f t="shared" si="14"/>
        <v>0</v>
      </c>
      <c r="BF140" s="104">
        <f t="shared" si="15"/>
        <v>0</v>
      </c>
      <c r="BG140" s="104">
        <f t="shared" si="16"/>
        <v>0</v>
      </c>
      <c r="BH140" s="104">
        <f t="shared" si="17"/>
        <v>0</v>
      </c>
      <c r="BI140" s="104">
        <f t="shared" si="18"/>
        <v>0</v>
      </c>
      <c r="BJ140" s="11" t="s">
        <v>71</v>
      </c>
      <c r="BK140" s="104">
        <f t="shared" si="19"/>
        <v>0</v>
      </c>
      <c r="BL140" s="11" t="s">
        <v>81</v>
      </c>
      <c r="BM140" s="103" t="s">
        <v>180</v>
      </c>
    </row>
    <row r="141" spans="2:65" s="1" customFormat="1" ht="16.5" customHeight="1">
      <c r="B141" s="91"/>
      <c r="C141" s="92" t="s">
        <v>67</v>
      </c>
      <c r="D141" s="92" t="s">
        <v>147</v>
      </c>
      <c r="E141" s="93" t="s">
        <v>183</v>
      </c>
      <c r="F141" s="94" t="s">
        <v>202</v>
      </c>
      <c r="G141" s="95" t="s">
        <v>199</v>
      </c>
      <c r="H141" s="96">
        <v>13</v>
      </c>
      <c r="I141" s="97"/>
      <c r="J141" s="97">
        <f t="shared" si="10"/>
        <v>0</v>
      </c>
      <c r="K141" s="98"/>
      <c r="L141" s="23"/>
      <c r="M141" s="99" t="s">
        <v>1</v>
      </c>
      <c r="N141" s="100" t="s">
        <v>32</v>
      </c>
      <c r="O141" s="101">
        <v>0</v>
      </c>
      <c r="P141" s="101">
        <f t="shared" si="11"/>
        <v>0</v>
      </c>
      <c r="Q141" s="101">
        <v>0</v>
      </c>
      <c r="R141" s="101">
        <f t="shared" si="12"/>
        <v>0</v>
      </c>
      <c r="S141" s="101">
        <v>0</v>
      </c>
      <c r="T141" s="102">
        <f t="shared" si="13"/>
        <v>0</v>
      </c>
      <c r="AR141" s="103" t="s">
        <v>81</v>
      </c>
      <c r="AT141" s="103" t="s">
        <v>147</v>
      </c>
      <c r="AU141" s="103" t="s">
        <v>75</v>
      </c>
      <c r="AY141" s="11" t="s">
        <v>144</v>
      </c>
      <c r="BE141" s="104">
        <f t="shared" si="14"/>
        <v>0</v>
      </c>
      <c r="BF141" s="104">
        <f t="shared" si="15"/>
        <v>0</v>
      </c>
      <c r="BG141" s="104">
        <f t="shared" si="16"/>
        <v>0</v>
      </c>
      <c r="BH141" s="104">
        <f t="shared" si="17"/>
        <v>0</v>
      </c>
      <c r="BI141" s="104">
        <f t="shared" si="18"/>
        <v>0</v>
      </c>
      <c r="BJ141" s="11" t="s">
        <v>71</v>
      </c>
      <c r="BK141" s="104">
        <f t="shared" si="19"/>
        <v>0</v>
      </c>
      <c r="BL141" s="11" t="s">
        <v>81</v>
      </c>
      <c r="BM141" s="103" t="s">
        <v>185</v>
      </c>
    </row>
    <row r="142" spans="2:65" s="1" customFormat="1" ht="16.5" customHeight="1">
      <c r="B142" s="91"/>
      <c r="C142" s="92" t="s">
        <v>67</v>
      </c>
      <c r="D142" s="92" t="s">
        <v>147</v>
      </c>
      <c r="E142" s="93" t="s">
        <v>162</v>
      </c>
      <c r="F142" s="94" t="s">
        <v>191</v>
      </c>
      <c r="G142" s="95" t="s">
        <v>192</v>
      </c>
      <c r="H142" s="96">
        <v>6.1</v>
      </c>
      <c r="I142" s="97"/>
      <c r="J142" s="97">
        <f t="shared" si="10"/>
        <v>0</v>
      </c>
      <c r="K142" s="98"/>
      <c r="L142" s="23"/>
      <c r="M142" s="99" t="s">
        <v>1</v>
      </c>
      <c r="N142" s="100" t="s">
        <v>32</v>
      </c>
      <c r="O142" s="101">
        <v>0</v>
      </c>
      <c r="P142" s="101">
        <f t="shared" si="11"/>
        <v>0</v>
      </c>
      <c r="Q142" s="101">
        <v>0</v>
      </c>
      <c r="R142" s="101">
        <f t="shared" si="12"/>
        <v>0</v>
      </c>
      <c r="S142" s="101">
        <v>0</v>
      </c>
      <c r="T142" s="102">
        <f t="shared" si="13"/>
        <v>0</v>
      </c>
      <c r="AR142" s="103" t="s">
        <v>81</v>
      </c>
      <c r="AT142" s="103" t="s">
        <v>147</v>
      </c>
      <c r="AU142" s="103" t="s">
        <v>75</v>
      </c>
      <c r="AY142" s="11" t="s">
        <v>144</v>
      </c>
      <c r="BE142" s="104">
        <f t="shared" si="14"/>
        <v>0</v>
      </c>
      <c r="BF142" s="104">
        <f t="shared" si="15"/>
        <v>0</v>
      </c>
      <c r="BG142" s="104">
        <f t="shared" si="16"/>
        <v>0</v>
      </c>
      <c r="BH142" s="104">
        <f t="shared" si="17"/>
        <v>0</v>
      </c>
      <c r="BI142" s="104">
        <f t="shared" si="18"/>
        <v>0</v>
      </c>
      <c r="BJ142" s="11" t="s">
        <v>71</v>
      </c>
      <c r="BK142" s="104">
        <f t="shared" si="19"/>
        <v>0</v>
      </c>
      <c r="BL142" s="11" t="s">
        <v>81</v>
      </c>
      <c r="BM142" s="103" t="s">
        <v>188</v>
      </c>
    </row>
    <row r="143" spans="2:65" s="1" customFormat="1" ht="16.5" customHeight="1">
      <c r="B143" s="91"/>
      <c r="C143" s="92" t="s">
        <v>67</v>
      </c>
      <c r="D143" s="92" t="s">
        <v>147</v>
      </c>
      <c r="E143" s="93" t="s">
        <v>7</v>
      </c>
      <c r="F143" s="94" t="s">
        <v>204</v>
      </c>
      <c r="G143" s="95" t="s">
        <v>187</v>
      </c>
      <c r="H143" s="96">
        <v>122</v>
      </c>
      <c r="I143" s="97"/>
      <c r="J143" s="97">
        <f t="shared" si="10"/>
        <v>0</v>
      </c>
      <c r="K143" s="98"/>
      <c r="L143" s="23"/>
      <c r="M143" s="105" t="s">
        <v>1</v>
      </c>
      <c r="N143" s="106" t="s">
        <v>32</v>
      </c>
      <c r="O143" s="107">
        <v>0</v>
      </c>
      <c r="P143" s="107">
        <f t="shared" si="11"/>
        <v>0</v>
      </c>
      <c r="Q143" s="107">
        <v>0</v>
      </c>
      <c r="R143" s="107">
        <f t="shared" si="12"/>
        <v>0</v>
      </c>
      <c r="S143" s="107">
        <v>0</v>
      </c>
      <c r="T143" s="108">
        <f t="shared" si="13"/>
        <v>0</v>
      </c>
      <c r="AR143" s="103" t="s">
        <v>81</v>
      </c>
      <c r="AT143" s="103" t="s">
        <v>147</v>
      </c>
      <c r="AU143" s="103" t="s">
        <v>75</v>
      </c>
      <c r="AY143" s="11" t="s">
        <v>144</v>
      </c>
      <c r="BE143" s="104">
        <f t="shared" si="14"/>
        <v>0</v>
      </c>
      <c r="BF143" s="104">
        <f t="shared" si="15"/>
        <v>0</v>
      </c>
      <c r="BG143" s="104">
        <f t="shared" si="16"/>
        <v>0</v>
      </c>
      <c r="BH143" s="104">
        <f t="shared" si="17"/>
        <v>0</v>
      </c>
      <c r="BI143" s="104">
        <f t="shared" si="18"/>
        <v>0</v>
      </c>
      <c r="BJ143" s="11" t="s">
        <v>71</v>
      </c>
      <c r="BK143" s="104">
        <f t="shared" si="19"/>
        <v>0</v>
      </c>
      <c r="BL143" s="11" t="s">
        <v>81</v>
      </c>
      <c r="BM143" s="103" t="s">
        <v>190</v>
      </c>
    </row>
    <row r="144" spans="2:65" s="1" customFormat="1" ht="6.95" customHeight="1">
      <c r="B144" s="31"/>
      <c r="C144" s="32"/>
      <c r="D144" s="32"/>
      <c r="E144" s="32"/>
      <c r="F144" s="32"/>
      <c r="G144" s="32"/>
      <c r="H144" s="32"/>
      <c r="I144" s="32"/>
      <c r="J144" s="32"/>
      <c r="K144" s="32"/>
      <c r="L144" s="23"/>
    </row>
  </sheetData>
  <autoFilter ref="C118:K143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7"/>
  <sheetViews>
    <sheetView showGridLines="0" workbookViewId="0">
      <selection activeCell="F16" sqref="F1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1" t="s">
        <v>100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75</v>
      </c>
    </row>
    <row r="4" spans="2:46" ht="24.95" customHeight="1">
      <c r="B4" s="14"/>
      <c r="D4" s="15" t="s">
        <v>118</v>
      </c>
      <c r="L4" s="14"/>
      <c r="M4" s="52" t="s">
        <v>10</v>
      </c>
      <c r="AT4" s="11" t="s">
        <v>3</v>
      </c>
    </row>
    <row r="5" spans="2:46" ht="6.95" customHeight="1">
      <c r="B5" s="14"/>
      <c r="L5" s="14"/>
    </row>
    <row r="6" spans="2:46" ht="12" customHeight="1">
      <c r="B6" s="14"/>
      <c r="D6" s="20" t="s">
        <v>389</v>
      </c>
      <c r="L6" s="14"/>
    </row>
    <row r="7" spans="2:46" ht="26.25" customHeight="1">
      <c r="B7" s="14"/>
      <c r="E7" s="216" t="str">
        <f>'Rekapitulace stavby'!K6</f>
        <v>Údržba smíšených výsadeb v Nemocnici České Budějovice, a.s. na rok 2026</v>
      </c>
      <c r="F7" s="217"/>
      <c r="G7" s="217"/>
      <c r="H7" s="217"/>
      <c r="L7" s="14"/>
    </row>
    <row r="8" spans="2:46" s="1" customFormat="1" ht="12" customHeight="1">
      <c r="B8" s="23"/>
      <c r="D8" s="20" t="s">
        <v>119</v>
      </c>
      <c r="L8" s="23"/>
    </row>
    <row r="9" spans="2:46" s="1" customFormat="1" ht="16.5" customHeight="1">
      <c r="B9" s="23"/>
      <c r="E9" s="209" t="s">
        <v>385</v>
      </c>
      <c r="F9" s="215"/>
      <c r="G9" s="215"/>
      <c r="H9" s="215"/>
      <c r="L9" s="23"/>
    </row>
    <row r="10" spans="2:46" s="1" customFormat="1">
      <c r="B10" s="23"/>
      <c r="L10" s="23"/>
    </row>
    <row r="11" spans="2:46" s="1" customFormat="1" ht="12" customHeight="1">
      <c r="B11" s="23"/>
      <c r="D11" s="20" t="s">
        <v>14</v>
      </c>
      <c r="F11" s="18" t="s">
        <v>1</v>
      </c>
      <c r="I11" s="20" t="s">
        <v>15</v>
      </c>
      <c r="J11" s="18" t="s">
        <v>1</v>
      </c>
      <c r="L11" s="23"/>
    </row>
    <row r="12" spans="2:46" s="1" customFormat="1" ht="12" customHeight="1">
      <c r="B12" s="23"/>
      <c r="D12" s="20" t="s">
        <v>16</v>
      </c>
      <c r="F12" s="18" t="s">
        <v>17</v>
      </c>
      <c r="I12" s="20" t="s">
        <v>18</v>
      </c>
      <c r="J12" s="39" t="str">
        <f>'Rekapitulace stavby'!AN8</f>
        <v>vyplní účastník</v>
      </c>
      <c r="L12" s="23"/>
    </row>
    <row r="13" spans="2:46" s="1" customFormat="1" ht="10.9" customHeight="1">
      <c r="B13" s="23"/>
      <c r="L13" s="23"/>
    </row>
    <row r="14" spans="2:46" s="1" customFormat="1" ht="12" customHeight="1">
      <c r="B14" s="23"/>
      <c r="D14" s="20" t="s">
        <v>19</v>
      </c>
      <c r="I14" s="20" t="s">
        <v>20</v>
      </c>
      <c r="J14" s="18" t="str">
        <f>IF('Rekapitulace stavby'!AN10="","",'Rekapitulace stavby'!AN10)</f>
        <v>26068877</v>
      </c>
      <c r="L14" s="23"/>
    </row>
    <row r="15" spans="2:46" s="1" customFormat="1" ht="18" customHeight="1">
      <c r="B15" s="23"/>
      <c r="E15" s="18" t="str">
        <f>IF('Rekapitulace stavby'!E11="","",'Rekapitulace stavby'!E11)</f>
        <v>Nemocnice České Budějovice, a.s.</v>
      </c>
      <c r="I15" s="20" t="s">
        <v>22</v>
      </c>
      <c r="J15" s="18" t="str">
        <f>IF('Rekapitulace stavby'!AN11="","",'Rekapitulace stavby'!AN11)</f>
        <v>CZ26068877</v>
      </c>
      <c r="L15" s="23"/>
    </row>
    <row r="16" spans="2:46" s="1" customFormat="1" ht="6.95" customHeight="1">
      <c r="B16" s="23"/>
      <c r="L16" s="23"/>
    </row>
    <row r="17" spans="2:12" s="1" customFormat="1" ht="12" customHeight="1">
      <c r="B17" s="23"/>
      <c r="D17" s="20" t="s">
        <v>24</v>
      </c>
      <c r="I17" s="20" t="s">
        <v>20</v>
      </c>
      <c r="J17" s="18" t="str">
        <f>'Rekapitulace stavby'!AN13</f>
        <v/>
      </c>
      <c r="L17" s="23"/>
    </row>
    <row r="18" spans="2:12" s="1" customFormat="1" ht="18" customHeight="1">
      <c r="B18" s="23"/>
      <c r="E18" s="200" t="str">
        <f>'Rekapitulace stavby'!E14</f>
        <v xml:space="preserve"> </v>
      </c>
      <c r="F18" s="200"/>
      <c r="G18" s="200"/>
      <c r="H18" s="200"/>
      <c r="I18" s="20" t="s">
        <v>22</v>
      </c>
      <c r="J18" s="18" t="str">
        <f>'Rekapitulace stavby'!AN14</f>
        <v/>
      </c>
      <c r="L18" s="23"/>
    </row>
    <row r="19" spans="2:12" s="1" customFormat="1" ht="6.75" customHeight="1">
      <c r="B19" s="23"/>
      <c r="L19" s="23"/>
    </row>
    <row r="20" spans="2:12" s="1" customFormat="1" ht="3" customHeight="1">
      <c r="B20" s="23"/>
      <c r="D20" s="20"/>
      <c r="I20" s="20"/>
      <c r="J20" s="18" t="str">
        <f>IF('Rekapitulace stavby'!AN16="","",'Rekapitulace stavby'!AN16)</f>
        <v/>
      </c>
      <c r="L20" s="23"/>
    </row>
    <row r="21" spans="2:12" s="1" customFormat="1" ht="18" hidden="1" customHeight="1">
      <c r="B21" s="23"/>
      <c r="E21" s="18" t="str">
        <f>IF('Rekapitulace stavby'!E17="","",'Rekapitulace stavby'!E17)</f>
        <v xml:space="preserve"> </v>
      </c>
      <c r="I21" s="20"/>
      <c r="J21" s="18" t="str">
        <f>IF('Rekapitulace stavby'!AN17="","",'Rekapitulace stavby'!AN17)</f>
        <v/>
      </c>
      <c r="L21" s="23"/>
    </row>
    <row r="22" spans="2:12" s="1" customFormat="1" ht="6.75" hidden="1" customHeight="1">
      <c r="B22" s="23"/>
      <c r="L22" s="23"/>
    </row>
    <row r="23" spans="2:12" s="1" customFormat="1" ht="4.5" customHeight="1">
      <c r="B23" s="23"/>
      <c r="D23" s="20"/>
      <c r="I23" s="20"/>
      <c r="J23" s="18" t="str">
        <f>IF('Rekapitulace stavby'!AN19="","",'Rekapitulace stavby'!AN19)</f>
        <v/>
      </c>
      <c r="L23" s="23"/>
    </row>
    <row r="24" spans="2:12" s="1" customFormat="1" ht="17.25" customHeight="1">
      <c r="B24" s="23"/>
      <c r="E24" s="18" t="str">
        <f>IF('Rekapitulace stavby'!E20="","",'Rekapitulace stavby'!E20)</f>
        <v xml:space="preserve"> </v>
      </c>
      <c r="I24" s="20"/>
      <c r="J24" s="18" t="str">
        <f>IF('Rekapitulace stavby'!AN20="","",'Rekapitulace stavby'!AN20)</f>
        <v/>
      </c>
      <c r="L24" s="23"/>
    </row>
    <row r="25" spans="2:12" s="1" customFormat="1" ht="6.75" hidden="1" customHeight="1">
      <c r="B25" s="23"/>
      <c r="L25" s="23"/>
    </row>
    <row r="26" spans="2:12" s="1" customFormat="1" ht="12" customHeight="1">
      <c r="B26" s="23"/>
      <c r="D26" s="20" t="s">
        <v>26</v>
      </c>
      <c r="L26" s="23"/>
    </row>
    <row r="27" spans="2:12" s="5" customFormat="1" ht="83.25" customHeight="1">
      <c r="B27" s="53"/>
      <c r="E27" s="202" t="s">
        <v>282</v>
      </c>
      <c r="F27" s="202"/>
      <c r="G27" s="202"/>
      <c r="H27" s="202"/>
      <c r="L27" s="53"/>
    </row>
    <row r="28" spans="2:12" s="1" customFormat="1" ht="6.95" customHeight="1">
      <c r="B28" s="23"/>
      <c r="L28" s="23"/>
    </row>
    <row r="29" spans="2:12" s="1" customFormat="1" ht="6.95" customHeight="1">
      <c r="B29" s="23"/>
      <c r="D29" s="40"/>
      <c r="E29" s="40"/>
      <c r="F29" s="40"/>
      <c r="G29" s="40"/>
      <c r="H29" s="40"/>
      <c r="I29" s="40"/>
      <c r="J29" s="40"/>
      <c r="K29" s="40"/>
      <c r="L29" s="23"/>
    </row>
    <row r="30" spans="2:12" s="1" customFormat="1" ht="25.35" customHeight="1">
      <c r="B30" s="23"/>
      <c r="C30" s="173"/>
      <c r="D30" s="174" t="s">
        <v>27</v>
      </c>
      <c r="E30" s="173"/>
      <c r="F30" s="173"/>
      <c r="G30" s="173"/>
      <c r="H30" s="173"/>
      <c r="I30" s="173"/>
      <c r="J30" s="161">
        <f>ROUND(J119, 2)</f>
        <v>0</v>
      </c>
      <c r="L30" s="23"/>
    </row>
    <row r="31" spans="2:12" s="1" customFormat="1" ht="6.95" customHeight="1">
      <c r="B31" s="23"/>
      <c r="D31" s="40"/>
      <c r="E31" s="40"/>
      <c r="F31" s="40"/>
      <c r="G31" s="40"/>
      <c r="H31" s="40"/>
      <c r="I31" s="40"/>
      <c r="J31" s="40"/>
      <c r="K31" s="40"/>
      <c r="L31" s="23"/>
    </row>
    <row r="32" spans="2:12" s="1" customFormat="1" ht="14.45" customHeight="1">
      <c r="B32" s="23"/>
      <c r="F32" s="25" t="s">
        <v>29</v>
      </c>
      <c r="I32" s="25" t="s">
        <v>28</v>
      </c>
      <c r="J32" s="25" t="s">
        <v>30</v>
      </c>
      <c r="L32" s="23"/>
    </row>
    <row r="33" spans="2:12" s="1" customFormat="1" ht="14.45" customHeight="1">
      <c r="B33" s="23"/>
      <c r="D33" s="42" t="s">
        <v>31</v>
      </c>
      <c r="E33" s="20" t="s">
        <v>32</v>
      </c>
      <c r="F33" s="54">
        <f>ROUND((SUM(BE119:BE136)),  2)</f>
        <v>0</v>
      </c>
      <c r="I33" s="55">
        <v>0.21</v>
      </c>
      <c r="J33" s="54">
        <f>ROUND(((SUM(BE119:BE136))*I33),  2)</f>
        <v>0</v>
      </c>
      <c r="L33" s="23"/>
    </row>
    <row r="34" spans="2:12" s="1" customFormat="1" ht="14.45" customHeight="1">
      <c r="B34" s="23"/>
      <c r="E34" s="20" t="s">
        <v>33</v>
      </c>
      <c r="F34" s="54">
        <f>ROUND((SUM(BF119:BF136)),  2)</f>
        <v>0</v>
      </c>
      <c r="I34" s="55">
        <v>0.12</v>
      </c>
      <c r="J34" s="54">
        <f>ROUND(((SUM(BF119:BF136))*I34),  2)</f>
        <v>0</v>
      </c>
      <c r="L34" s="23"/>
    </row>
    <row r="35" spans="2:12" s="1" customFormat="1" ht="14.45" hidden="1" customHeight="1">
      <c r="B35" s="23"/>
      <c r="E35" s="20" t="s">
        <v>34</v>
      </c>
      <c r="F35" s="54">
        <f>ROUND((SUM(BG119:BG136)),  2)</f>
        <v>0</v>
      </c>
      <c r="I35" s="55">
        <v>0.21</v>
      </c>
      <c r="J35" s="54">
        <f>0</f>
        <v>0</v>
      </c>
      <c r="L35" s="23"/>
    </row>
    <row r="36" spans="2:12" s="1" customFormat="1" ht="14.45" hidden="1" customHeight="1">
      <c r="B36" s="23"/>
      <c r="E36" s="20" t="s">
        <v>35</v>
      </c>
      <c r="F36" s="54">
        <f>ROUND((SUM(BH119:BH136)),  2)</f>
        <v>0</v>
      </c>
      <c r="I36" s="55">
        <v>0.12</v>
      </c>
      <c r="J36" s="54">
        <f>0</f>
        <v>0</v>
      </c>
      <c r="L36" s="23"/>
    </row>
    <row r="37" spans="2:12" s="1" customFormat="1" ht="14.45" hidden="1" customHeight="1">
      <c r="B37" s="23"/>
      <c r="E37" s="20" t="s">
        <v>36</v>
      </c>
      <c r="F37" s="54">
        <f>ROUND((SUM(BI119:BI136)),  2)</f>
        <v>0</v>
      </c>
      <c r="I37" s="55">
        <v>0</v>
      </c>
      <c r="J37" s="54">
        <f>0</f>
        <v>0</v>
      </c>
      <c r="L37" s="23"/>
    </row>
    <row r="38" spans="2:12" s="1" customFormat="1" ht="6.95" customHeight="1">
      <c r="B38" s="23"/>
      <c r="L38" s="23"/>
    </row>
    <row r="39" spans="2:12" s="1" customFormat="1" ht="25.35" customHeight="1">
      <c r="B39" s="23"/>
      <c r="C39" s="170"/>
      <c r="D39" s="145" t="s">
        <v>37</v>
      </c>
      <c r="E39" s="146"/>
      <c r="F39" s="146"/>
      <c r="G39" s="171" t="s">
        <v>38</v>
      </c>
      <c r="H39" s="147" t="s">
        <v>39</v>
      </c>
      <c r="I39" s="146"/>
      <c r="J39" s="172">
        <f>SUM(J30:J37)</f>
        <v>0</v>
      </c>
      <c r="K39" s="57"/>
      <c r="L39" s="23"/>
    </row>
    <row r="40" spans="2:12" s="1" customFormat="1" ht="14.45" customHeight="1">
      <c r="B40" s="23"/>
      <c r="L40" s="23"/>
    </row>
    <row r="41" spans="2:12" ht="14.45" customHeight="1">
      <c r="B41" s="14"/>
      <c r="L41" s="14"/>
    </row>
    <row r="42" spans="2:12" ht="14.45" customHeight="1">
      <c r="B42" s="14"/>
      <c r="L42" s="14"/>
    </row>
    <row r="43" spans="2:12" ht="14.45" customHeight="1">
      <c r="B43" s="14"/>
      <c r="L43" s="14"/>
    </row>
    <row r="44" spans="2:12" ht="14.45" customHeight="1">
      <c r="B44" s="14"/>
      <c r="L44" s="14"/>
    </row>
    <row r="45" spans="2:12" ht="14.45" customHeight="1">
      <c r="B45" s="14"/>
      <c r="L45" s="14"/>
    </row>
    <row r="46" spans="2:12" ht="14.45" customHeight="1">
      <c r="B46" s="14"/>
      <c r="L46" s="14"/>
    </row>
    <row r="47" spans="2:12" ht="14.45" customHeight="1">
      <c r="B47" s="14"/>
      <c r="L47" s="14"/>
    </row>
    <row r="48" spans="2:12" ht="14.45" customHeight="1">
      <c r="B48" s="14"/>
      <c r="L48" s="14"/>
    </row>
    <row r="49" spans="2:12" ht="14.45" customHeight="1">
      <c r="B49" s="14"/>
      <c r="L49" s="14"/>
    </row>
    <row r="50" spans="2:12" s="1" customFormat="1" ht="14.45" customHeight="1">
      <c r="B50" s="23"/>
      <c r="D50" s="28" t="s">
        <v>40</v>
      </c>
      <c r="E50" s="29"/>
      <c r="F50" s="29"/>
      <c r="G50" s="28" t="s">
        <v>41</v>
      </c>
      <c r="H50" s="29"/>
      <c r="I50" s="29"/>
      <c r="J50" s="29"/>
      <c r="K50" s="29"/>
      <c r="L50" s="23"/>
    </row>
    <row r="51" spans="2:12">
      <c r="B51" s="14"/>
      <c r="L51" s="14"/>
    </row>
    <row r="52" spans="2:12">
      <c r="B52" s="14"/>
      <c r="L52" s="14"/>
    </row>
    <row r="53" spans="2:12">
      <c r="B53" s="14"/>
      <c r="L53" s="14"/>
    </row>
    <row r="54" spans="2:12">
      <c r="B54" s="14"/>
      <c r="L54" s="14"/>
    </row>
    <row r="55" spans="2:12">
      <c r="B55" s="14"/>
      <c r="L55" s="14"/>
    </row>
    <row r="56" spans="2:12">
      <c r="B56" s="14"/>
      <c r="L56" s="14"/>
    </row>
    <row r="57" spans="2:12">
      <c r="B57" s="14"/>
      <c r="L57" s="14"/>
    </row>
    <row r="58" spans="2:12">
      <c r="B58" s="14"/>
      <c r="L58" s="14"/>
    </row>
    <row r="59" spans="2:12">
      <c r="B59" s="14"/>
      <c r="L59" s="14"/>
    </row>
    <row r="60" spans="2:12">
      <c r="B60" s="14"/>
      <c r="L60" s="14"/>
    </row>
    <row r="61" spans="2:12" s="1" customFormat="1" ht="12.75">
      <c r="B61" s="23"/>
      <c r="D61" s="30" t="s">
        <v>42</v>
      </c>
      <c r="E61" s="24"/>
      <c r="F61" s="58" t="s">
        <v>43</v>
      </c>
      <c r="G61" s="30" t="s">
        <v>42</v>
      </c>
      <c r="H61" s="24"/>
      <c r="I61" s="24"/>
      <c r="J61" s="59" t="s">
        <v>43</v>
      </c>
      <c r="K61" s="24"/>
      <c r="L61" s="23"/>
    </row>
    <row r="62" spans="2:12">
      <c r="B62" s="14"/>
      <c r="L62" s="14"/>
    </row>
    <row r="63" spans="2:12">
      <c r="B63" s="14"/>
      <c r="L63" s="14"/>
    </row>
    <row r="64" spans="2:12">
      <c r="B64" s="14"/>
      <c r="L64" s="14"/>
    </row>
    <row r="65" spans="2:12" s="1" customFormat="1" ht="12.75">
      <c r="B65" s="23"/>
      <c r="D65" s="28" t="s">
        <v>44</v>
      </c>
      <c r="E65" s="29"/>
      <c r="F65" s="29"/>
      <c r="G65" s="28" t="s">
        <v>45</v>
      </c>
      <c r="H65" s="29"/>
      <c r="I65" s="29"/>
      <c r="J65" s="29"/>
      <c r="K65" s="29"/>
      <c r="L65" s="23"/>
    </row>
    <row r="66" spans="2:12">
      <c r="B66" s="14"/>
      <c r="L66" s="14"/>
    </row>
    <row r="67" spans="2:12">
      <c r="B67" s="14"/>
      <c r="L67" s="14"/>
    </row>
    <row r="68" spans="2:12">
      <c r="B68" s="14"/>
      <c r="L68" s="14"/>
    </row>
    <row r="69" spans="2:12">
      <c r="B69" s="14"/>
      <c r="L69" s="14"/>
    </row>
    <row r="70" spans="2:12">
      <c r="B70" s="14"/>
      <c r="L70" s="14"/>
    </row>
    <row r="71" spans="2:12">
      <c r="B71" s="14"/>
      <c r="L71" s="14"/>
    </row>
    <row r="72" spans="2:12">
      <c r="B72" s="14"/>
      <c r="L72" s="14"/>
    </row>
    <row r="73" spans="2:12">
      <c r="B73" s="14"/>
      <c r="L73" s="14"/>
    </row>
    <row r="74" spans="2:12">
      <c r="B74" s="14"/>
      <c r="L74" s="14"/>
    </row>
    <row r="75" spans="2:12">
      <c r="B75" s="14"/>
      <c r="L75" s="14"/>
    </row>
    <row r="76" spans="2:12" s="1" customFormat="1" ht="12.75">
      <c r="B76" s="23"/>
      <c r="D76" s="30" t="s">
        <v>42</v>
      </c>
      <c r="E76" s="24"/>
      <c r="F76" s="58" t="s">
        <v>43</v>
      </c>
      <c r="G76" s="30" t="s">
        <v>42</v>
      </c>
      <c r="H76" s="24"/>
      <c r="I76" s="24"/>
      <c r="J76" s="59" t="s">
        <v>43</v>
      </c>
      <c r="K76" s="24"/>
      <c r="L76" s="23"/>
    </row>
    <row r="77" spans="2:12" s="1" customFormat="1" ht="14.4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23"/>
    </row>
    <row r="81" spans="2:47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23"/>
    </row>
    <row r="82" spans="2:47" s="1" customFormat="1" ht="24.95" customHeight="1">
      <c r="B82" s="23"/>
      <c r="C82" s="15" t="s">
        <v>121</v>
      </c>
      <c r="L82" s="23"/>
    </row>
    <row r="83" spans="2:47" s="1" customFormat="1" ht="6.95" customHeight="1">
      <c r="B83" s="23"/>
      <c r="L83" s="23"/>
    </row>
    <row r="84" spans="2:47" s="1" customFormat="1" ht="12" customHeight="1">
      <c r="B84" s="23"/>
      <c r="C84" s="20" t="s">
        <v>389</v>
      </c>
      <c r="L84" s="23"/>
    </row>
    <row r="85" spans="2:47" s="1" customFormat="1" ht="26.25" customHeight="1">
      <c r="B85" s="23"/>
      <c r="E85" s="216" t="str">
        <f>E7</f>
        <v>Údržba smíšených výsadeb v Nemocnici České Budějovice, a.s. na rok 2026</v>
      </c>
      <c r="F85" s="217"/>
      <c r="G85" s="217"/>
      <c r="H85" s="217"/>
      <c r="L85" s="23"/>
    </row>
    <row r="86" spans="2:47" s="1" customFormat="1" ht="12" customHeight="1">
      <c r="B86" s="23"/>
      <c r="C86" s="20" t="s">
        <v>119</v>
      </c>
      <c r="L86" s="23"/>
    </row>
    <row r="87" spans="2:47" s="1" customFormat="1" ht="16.5" customHeight="1">
      <c r="B87" s="23"/>
      <c r="E87" s="209" t="str">
        <f>E9</f>
        <v>5 - Technický vjezd u magnetické rezonance</v>
      </c>
      <c r="F87" s="215"/>
      <c r="G87" s="215"/>
      <c r="H87" s="215"/>
      <c r="L87" s="23"/>
    </row>
    <row r="88" spans="2:47" s="1" customFormat="1" ht="6.95" customHeight="1">
      <c r="B88" s="23"/>
      <c r="L88" s="23"/>
    </row>
    <row r="89" spans="2:47" s="1" customFormat="1" ht="12" customHeight="1">
      <c r="B89" s="23"/>
      <c r="C89" s="20" t="s">
        <v>16</v>
      </c>
      <c r="F89" s="18" t="str">
        <f>F12</f>
        <v xml:space="preserve"> </v>
      </c>
      <c r="I89" s="20" t="s">
        <v>18</v>
      </c>
      <c r="J89" s="39" t="str">
        <f>IF(J12="","",J12)</f>
        <v>vyplní účastník</v>
      </c>
      <c r="L89" s="23"/>
    </row>
    <row r="90" spans="2:47" s="1" customFormat="1" ht="6.95" customHeight="1">
      <c r="B90" s="23"/>
      <c r="L90" s="23"/>
    </row>
    <row r="91" spans="2:47" s="1" customFormat="1" ht="15.2" customHeight="1">
      <c r="B91" s="23"/>
      <c r="C91" s="20" t="s">
        <v>19</v>
      </c>
      <c r="F91" s="18" t="str">
        <f>E15</f>
        <v>Nemocnice České Budějovice, a.s.</v>
      </c>
      <c r="I91" s="20"/>
      <c r="J91" s="21" t="str">
        <f>E21</f>
        <v xml:space="preserve"> </v>
      </c>
      <c r="L91" s="23"/>
    </row>
    <row r="92" spans="2:47" s="1" customFormat="1" ht="15.2" customHeight="1">
      <c r="B92" s="23"/>
      <c r="C92" s="20" t="s">
        <v>24</v>
      </c>
      <c r="F92" s="18" t="str">
        <f>IF(E18="","",E18)</f>
        <v xml:space="preserve"> </v>
      </c>
      <c r="I92" s="20"/>
      <c r="J92" s="21" t="str">
        <f>E24</f>
        <v xml:space="preserve"> </v>
      </c>
      <c r="L92" s="23"/>
    </row>
    <row r="93" spans="2:47" s="1" customFormat="1" ht="10.35" customHeight="1">
      <c r="B93" s="23"/>
      <c r="L93" s="23"/>
    </row>
    <row r="94" spans="2:47" s="1" customFormat="1" ht="29.25" customHeight="1">
      <c r="B94" s="23"/>
      <c r="C94" s="60" t="s">
        <v>122</v>
      </c>
      <c r="D94" s="56"/>
      <c r="E94" s="56"/>
      <c r="F94" s="56"/>
      <c r="G94" s="56"/>
      <c r="H94" s="56"/>
      <c r="I94" s="56"/>
      <c r="J94" s="61" t="s">
        <v>123</v>
      </c>
      <c r="K94" s="56"/>
      <c r="L94" s="23"/>
    </row>
    <row r="95" spans="2:47" s="1" customFormat="1" ht="10.35" customHeight="1">
      <c r="B95" s="23"/>
      <c r="L95" s="23"/>
    </row>
    <row r="96" spans="2:47" s="1" customFormat="1" ht="22.9" customHeight="1">
      <c r="B96" s="23"/>
      <c r="C96" s="62" t="s">
        <v>124</v>
      </c>
      <c r="J96" s="51">
        <f>J119</f>
        <v>0</v>
      </c>
      <c r="L96" s="23"/>
      <c r="AU96" s="11" t="s">
        <v>125</v>
      </c>
    </row>
    <row r="97" spans="2:12" s="6" customFormat="1" ht="24.95" customHeight="1">
      <c r="B97" s="63"/>
      <c r="D97" s="64" t="s">
        <v>283</v>
      </c>
      <c r="E97" s="65"/>
      <c r="F97" s="65"/>
      <c r="G97" s="65"/>
      <c r="H97" s="65"/>
      <c r="I97" s="65"/>
      <c r="J97" s="66">
        <f>J120</f>
        <v>0</v>
      </c>
      <c r="L97" s="63"/>
    </row>
    <row r="98" spans="2:12" s="7" customFormat="1" ht="19.899999999999999" customHeight="1">
      <c r="B98" s="67"/>
      <c r="D98" s="68" t="s">
        <v>127</v>
      </c>
      <c r="E98" s="69"/>
      <c r="F98" s="69"/>
      <c r="G98" s="69"/>
      <c r="H98" s="69"/>
      <c r="I98" s="69"/>
      <c r="J98" s="70">
        <f>J121</f>
        <v>0</v>
      </c>
      <c r="L98" s="67"/>
    </row>
    <row r="99" spans="2:12" s="7" customFormat="1" ht="19.899999999999999" customHeight="1">
      <c r="B99" s="67"/>
      <c r="D99" s="68" t="s">
        <v>128</v>
      </c>
      <c r="E99" s="69"/>
      <c r="F99" s="69"/>
      <c r="G99" s="69"/>
      <c r="H99" s="69"/>
      <c r="I99" s="69"/>
      <c r="J99" s="70">
        <f>J132</f>
        <v>0</v>
      </c>
      <c r="L99" s="67"/>
    </row>
    <row r="100" spans="2:12" s="1" customFormat="1" ht="21.75" customHeight="1">
      <c r="B100" s="23"/>
      <c r="L100" s="23"/>
    </row>
    <row r="101" spans="2:12" s="1" customFormat="1" ht="6.9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23"/>
    </row>
    <row r="105" spans="2:12" s="1" customFormat="1" ht="6.95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23"/>
    </row>
    <row r="106" spans="2:12" s="1" customFormat="1" ht="24.95" customHeight="1">
      <c r="B106" s="23"/>
      <c r="C106" s="15" t="s">
        <v>129</v>
      </c>
      <c r="L106" s="23"/>
    </row>
    <row r="107" spans="2:12" s="1" customFormat="1" ht="6.95" customHeight="1">
      <c r="B107" s="23"/>
      <c r="L107" s="23"/>
    </row>
    <row r="108" spans="2:12" s="1" customFormat="1" ht="12" customHeight="1">
      <c r="B108" s="23"/>
      <c r="C108" s="20" t="s">
        <v>389</v>
      </c>
      <c r="L108" s="23"/>
    </row>
    <row r="109" spans="2:12" s="1" customFormat="1" ht="26.25" customHeight="1">
      <c r="B109" s="23"/>
      <c r="E109" s="216" t="str">
        <f>E7</f>
        <v>Údržba smíšených výsadeb v Nemocnici České Budějovice, a.s. na rok 2026</v>
      </c>
      <c r="F109" s="217"/>
      <c r="G109" s="217"/>
      <c r="H109" s="217"/>
      <c r="L109" s="23"/>
    </row>
    <row r="110" spans="2:12" s="1" customFormat="1" ht="12" customHeight="1">
      <c r="B110" s="23"/>
      <c r="C110" s="20" t="s">
        <v>119</v>
      </c>
      <c r="L110" s="23"/>
    </row>
    <row r="111" spans="2:12" s="1" customFormat="1" ht="16.5" customHeight="1">
      <c r="B111" s="23"/>
      <c r="E111" s="209" t="str">
        <f>E9</f>
        <v>5 - Technický vjezd u magnetické rezonance</v>
      </c>
      <c r="F111" s="215"/>
      <c r="G111" s="215"/>
      <c r="H111" s="215"/>
      <c r="L111" s="23"/>
    </row>
    <row r="112" spans="2:12" s="1" customFormat="1" ht="6.95" customHeight="1">
      <c r="B112" s="23"/>
      <c r="L112" s="23"/>
    </row>
    <row r="113" spans="2:65" s="1" customFormat="1" ht="12" customHeight="1">
      <c r="B113" s="23"/>
      <c r="C113" s="20" t="s">
        <v>16</v>
      </c>
      <c r="F113" s="18" t="str">
        <f>F12</f>
        <v xml:space="preserve"> </v>
      </c>
      <c r="I113" s="20" t="s">
        <v>18</v>
      </c>
      <c r="J113" s="39" t="str">
        <f>IF(J12="","",J12)</f>
        <v>vyplní účastník</v>
      </c>
      <c r="L113" s="23"/>
    </row>
    <row r="114" spans="2:65" s="1" customFormat="1" ht="6.95" customHeight="1">
      <c r="B114" s="23"/>
      <c r="L114" s="23"/>
    </row>
    <row r="115" spans="2:65" s="1" customFormat="1" ht="15.2" customHeight="1">
      <c r="B115" s="23"/>
      <c r="C115" s="20" t="s">
        <v>19</v>
      </c>
      <c r="F115" s="18" t="str">
        <f>E15</f>
        <v>Nemocnice České Budějovice, a.s.</v>
      </c>
      <c r="I115" s="20"/>
      <c r="J115" s="21" t="str">
        <f>E21</f>
        <v xml:space="preserve"> </v>
      </c>
      <c r="L115" s="23"/>
    </row>
    <row r="116" spans="2:65" s="1" customFormat="1" ht="15.2" customHeight="1">
      <c r="B116" s="23"/>
      <c r="C116" s="20" t="s">
        <v>24</v>
      </c>
      <c r="F116" s="18" t="str">
        <f>IF(E18="","",E18)</f>
        <v xml:space="preserve"> </v>
      </c>
      <c r="I116" s="20"/>
      <c r="J116" s="21" t="str">
        <f>E24</f>
        <v xml:space="preserve"> </v>
      </c>
      <c r="L116" s="23"/>
    </row>
    <row r="117" spans="2:65" s="1" customFormat="1" ht="10.35" customHeight="1">
      <c r="B117" s="23"/>
      <c r="L117" s="23"/>
    </row>
    <row r="118" spans="2:65" s="8" customFormat="1" ht="29.25" customHeight="1">
      <c r="B118" s="71"/>
      <c r="C118" s="72" t="s">
        <v>130</v>
      </c>
      <c r="D118" s="73" t="s">
        <v>52</v>
      </c>
      <c r="E118" s="73" t="s">
        <v>48</v>
      </c>
      <c r="F118" s="73" t="s">
        <v>49</v>
      </c>
      <c r="G118" s="73" t="s">
        <v>131</v>
      </c>
      <c r="H118" s="73" t="s">
        <v>132</v>
      </c>
      <c r="I118" s="73" t="s">
        <v>133</v>
      </c>
      <c r="J118" s="74" t="s">
        <v>123</v>
      </c>
      <c r="K118" s="75" t="s">
        <v>134</v>
      </c>
      <c r="L118" s="71"/>
      <c r="M118" s="46" t="s">
        <v>1</v>
      </c>
      <c r="N118" s="47" t="s">
        <v>31</v>
      </c>
      <c r="O118" s="47" t="s">
        <v>135</v>
      </c>
      <c r="P118" s="47" t="s">
        <v>136</v>
      </c>
      <c r="Q118" s="47" t="s">
        <v>137</v>
      </c>
      <c r="R118" s="47" t="s">
        <v>138</v>
      </c>
      <c r="S118" s="47" t="s">
        <v>139</v>
      </c>
      <c r="T118" s="48" t="s">
        <v>140</v>
      </c>
    </row>
    <row r="119" spans="2:65" s="1" customFormat="1" ht="22.9" customHeight="1">
      <c r="B119" s="23"/>
      <c r="C119" s="50" t="s">
        <v>141</v>
      </c>
      <c r="J119" s="76">
        <f>BK119</f>
        <v>0</v>
      </c>
      <c r="L119" s="23"/>
      <c r="M119" s="49"/>
      <c r="N119" s="40"/>
      <c r="O119" s="40"/>
      <c r="P119" s="77">
        <f>P120</f>
        <v>0</v>
      </c>
      <c r="Q119" s="40"/>
      <c r="R119" s="77">
        <f>R120</f>
        <v>0</v>
      </c>
      <c r="S119" s="40"/>
      <c r="T119" s="78">
        <f>T120</f>
        <v>0</v>
      </c>
      <c r="AT119" s="11" t="s">
        <v>66</v>
      </c>
      <c r="AU119" s="11" t="s">
        <v>125</v>
      </c>
      <c r="BK119" s="79">
        <f>BK120</f>
        <v>0</v>
      </c>
    </row>
    <row r="120" spans="2:65" s="9" customFormat="1" ht="25.9" customHeight="1">
      <c r="B120" s="80"/>
      <c r="D120" s="81" t="s">
        <v>66</v>
      </c>
      <c r="E120" s="82" t="s">
        <v>142</v>
      </c>
      <c r="F120" s="82" t="s">
        <v>387</v>
      </c>
      <c r="J120" s="83">
        <f>BK120</f>
        <v>0</v>
      </c>
      <c r="L120" s="80"/>
      <c r="M120" s="84"/>
      <c r="P120" s="85">
        <f>P121+P132</f>
        <v>0</v>
      </c>
      <c r="R120" s="85">
        <f>R121+R132</f>
        <v>0</v>
      </c>
      <c r="T120" s="86">
        <f>T121+T132</f>
        <v>0</v>
      </c>
      <c r="AR120" s="81" t="s">
        <v>71</v>
      </c>
      <c r="AT120" s="87" t="s">
        <v>66</v>
      </c>
      <c r="AU120" s="87" t="s">
        <v>67</v>
      </c>
      <c r="AY120" s="81" t="s">
        <v>144</v>
      </c>
      <c r="BK120" s="88">
        <f>BK121+BK132</f>
        <v>0</v>
      </c>
    </row>
    <row r="121" spans="2:65" s="9" customFormat="1" ht="22.9" customHeight="1">
      <c r="B121" s="80"/>
      <c r="D121" s="81" t="s">
        <v>66</v>
      </c>
      <c r="E121" s="89" t="s">
        <v>145</v>
      </c>
      <c r="F121" s="89" t="s">
        <v>146</v>
      </c>
      <c r="J121" s="90">
        <f>BK121</f>
        <v>0</v>
      </c>
      <c r="L121" s="80"/>
      <c r="M121" s="84"/>
      <c r="P121" s="85">
        <f>SUM(P122:P131)</f>
        <v>0</v>
      </c>
      <c r="R121" s="85">
        <f>SUM(R122:R131)</f>
        <v>0</v>
      </c>
      <c r="T121" s="86">
        <f>SUM(T122:T131)</f>
        <v>0</v>
      </c>
      <c r="AR121" s="81" t="s">
        <v>71</v>
      </c>
      <c r="AT121" s="87" t="s">
        <v>66</v>
      </c>
      <c r="AU121" s="87" t="s">
        <v>71</v>
      </c>
      <c r="AY121" s="81" t="s">
        <v>144</v>
      </c>
      <c r="BK121" s="88">
        <f>SUM(BK122:BK131)</f>
        <v>0</v>
      </c>
    </row>
    <row r="122" spans="2:65" s="1" customFormat="1" ht="24.2" customHeight="1">
      <c r="B122" s="91"/>
      <c r="C122" s="92" t="s">
        <v>67</v>
      </c>
      <c r="D122" s="92" t="s">
        <v>147</v>
      </c>
      <c r="E122" s="93" t="s">
        <v>71</v>
      </c>
      <c r="F122" s="94" t="s">
        <v>284</v>
      </c>
      <c r="G122" s="95" t="s">
        <v>149</v>
      </c>
      <c r="H122" s="96">
        <v>141</v>
      </c>
      <c r="I122" s="97"/>
      <c r="J122" s="97">
        <f t="shared" ref="J122:J131" si="0">ROUND(I122*H122,2)</f>
        <v>0</v>
      </c>
      <c r="K122" s="98"/>
      <c r="L122" s="23"/>
      <c r="M122" s="99" t="s">
        <v>1</v>
      </c>
      <c r="N122" s="100" t="s">
        <v>32</v>
      </c>
      <c r="O122" s="101">
        <v>0</v>
      </c>
      <c r="P122" s="101">
        <f t="shared" ref="P122:P131" si="1">O122*H122</f>
        <v>0</v>
      </c>
      <c r="Q122" s="101">
        <v>0</v>
      </c>
      <c r="R122" s="101">
        <f t="shared" ref="R122:R131" si="2">Q122*H122</f>
        <v>0</v>
      </c>
      <c r="S122" s="101">
        <v>0</v>
      </c>
      <c r="T122" s="102">
        <f t="shared" ref="T122:T131" si="3">S122*H122</f>
        <v>0</v>
      </c>
      <c r="AR122" s="103" t="s">
        <v>81</v>
      </c>
      <c r="AT122" s="103" t="s">
        <v>147</v>
      </c>
      <c r="AU122" s="103" t="s">
        <v>75</v>
      </c>
      <c r="AY122" s="11" t="s">
        <v>144</v>
      </c>
      <c r="BE122" s="104">
        <f t="shared" ref="BE122:BE131" si="4">IF(N122="základní",J122,0)</f>
        <v>0</v>
      </c>
      <c r="BF122" s="104">
        <f t="shared" ref="BF122:BF131" si="5">IF(N122="snížená",J122,0)</f>
        <v>0</v>
      </c>
      <c r="BG122" s="104">
        <f t="shared" ref="BG122:BG131" si="6">IF(N122="zákl. přenesená",J122,0)</f>
        <v>0</v>
      </c>
      <c r="BH122" s="104">
        <f t="shared" ref="BH122:BH131" si="7">IF(N122="sníž. přenesená",J122,0)</f>
        <v>0</v>
      </c>
      <c r="BI122" s="104">
        <f t="shared" ref="BI122:BI131" si="8">IF(N122="nulová",J122,0)</f>
        <v>0</v>
      </c>
      <c r="BJ122" s="11" t="s">
        <v>71</v>
      </c>
      <c r="BK122" s="104">
        <f t="shared" ref="BK122:BK131" si="9">ROUND(I122*H122,2)</f>
        <v>0</v>
      </c>
      <c r="BL122" s="11" t="s">
        <v>81</v>
      </c>
      <c r="BM122" s="103" t="s">
        <v>75</v>
      </c>
    </row>
    <row r="123" spans="2:65" s="1" customFormat="1" ht="24.2" customHeight="1">
      <c r="B123" s="91"/>
      <c r="C123" s="92" t="s">
        <v>67</v>
      </c>
      <c r="D123" s="92" t="s">
        <v>147</v>
      </c>
      <c r="E123" s="93" t="s">
        <v>75</v>
      </c>
      <c r="F123" s="94" t="s">
        <v>285</v>
      </c>
      <c r="G123" s="95" t="s">
        <v>149</v>
      </c>
      <c r="H123" s="96">
        <v>65</v>
      </c>
      <c r="I123" s="97"/>
      <c r="J123" s="97">
        <f t="shared" si="0"/>
        <v>0</v>
      </c>
      <c r="K123" s="98"/>
      <c r="L123" s="23"/>
      <c r="M123" s="99" t="s">
        <v>1</v>
      </c>
      <c r="N123" s="100" t="s">
        <v>32</v>
      </c>
      <c r="O123" s="101">
        <v>0</v>
      </c>
      <c r="P123" s="101">
        <f t="shared" si="1"/>
        <v>0</v>
      </c>
      <c r="Q123" s="101">
        <v>0</v>
      </c>
      <c r="R123" s="101">
        <f t="shared" si="2"/>
        <v>0</v>
      </c>
      <c r="S123" s="101">
        <v>0</v>
      </c>
      <c r="T123" s="102">
        <f t="shared" si="3"/>
        <v>0</v>
      </c>
      <c r="AR123" s="103" t="s">
        <v>81</v>
      </c>
      <c r="AT123" s="103" t="s">
        <v>147</v>
      </c>
      <c r="AU123" s="103" t="s">
        <v>75</v>
      </c>
      <c r="AY123" s="11" t="s">
        <v>144</v>
      </c>
      <c r="BE123" s="104">
        <f t="shared" si="4"/>
        <v>0</v>
      </c>
      <c r="BF123" s="104">
        <f t="shared" si="5"/>
        <v>0</v>
      </c>
      <c r="BG123" s="104">
        <f t="shared" si="6"/>
        <v>0</v>
      </c>
      <c r="BH123" s="104">
        <f t="shared" si="7"/>
        <v>0</v>
      </c>
      <c r="BI123" s="104">
        <f t="shared" si="8"/>
        <v>0</v>
      </c>
      <c r="BJ123" s="11" t="s">
        <v>71</v>
      </c>
      <c r="BK123" s="104">
        <f t="shared" si="9"/>
        <v>0</v>
      </c>
      <c r="BL123" s="11" t="s">
        <v>81</v>
      </c>
      <c r="BM123" s="103" t="s">
        <v>81</v>
      </c>
    </row>
    <row r="124" spans="2:65" s="1" customFormat="1" ht="24.2" customHeight="1">
      <c r="B124" s="91"/>
      <c r="C124" s="92" t="s">
        <v>67</v>
      </c>
      <c r="D124" s="92" t="s">
        <v>147</v>
      </c>
      <c r="E124" s="93" t="s">
        <v>78</v>
      </c>
      <c r="F124" s="94" t="s">
        <v>286</v>
      </c>
      <c r="G124" s="95" t="s">
        <v>149</v>
      </c>
      <c r="H124" s="96">
        <v>705</v>
      </c>
      <c r="I124" s="97"/>
      <c r="J124" s="97">
        <f t="shared" si="0"/>
        <v>0</v>
      </c>
      <c r="K124" s="98"/>
      <c r="L124" s="23"/>
      <c r="M124" s="99" t="s">
        <v>1</v>
      </c>
      <c r="N124" s="100" t="s">
        <v>32</v>
      </c>
      <c r="O124" s="101">
        <v>0</v>
      </c>
      <c r="P124" s="101">
        <f t="shared" si="1"/>
        <v>0</v>
      </c>
      <c r="Q124" s="101">
        <v>0</v>
      </c>
      <c r="R124" s="101">
        <f t="shared" si="2"/>
        <v>0</v>
      </c>
      <c r="S124" s="101">
        <v>0</v>
      </c>
      <c r="T124" s="102">
        <f t="shared" si="3"/>
        <v>0</v>
      </c>
      <c r="AR124" s="103" t="s">
        <v>81</v>
      </c>
      <c r="AT124" s="103" t="s">
        <v>147</v>
      </c>
      <c r="AU124" s="103" t="s">
        <v>75</v>
      </c>
      <c r="AY124" s="11" t="s">
        <v>144</v>
      </c>
      <c r="BE124" s="104">
        <f t="shared" si="4"/>
        <v>0</v>
      </c>
      <c r="BF124" s="104">
        <f t="shared" si="5"/>
        <v>0</v>
      </c>
      <c r="BG124" s="104">
        <f t="shared" si="6"/>
        <v>0</v>
      </c>
      <c r="BH124" s="104">
        <f t="shared" si="7"/>
        <v>0</v>
      </c>
      <c r="BI124" s="104">
        <f t="shared" si="8"/>
        <v>0</v>
      </c>
      <c r="BJ124" s="11" t="s">
        <v>71</v>
      </c>
      <c r="BK124" s="104">
        <f t="shared" si="9"/>
        <v>0</v>
      </c>
      <c r="BL124" s="11" t="s">
        <v>81</v>
      </c>
      <c r="BM124" s="103" t="s">
        <v>87</v>
      </c>
    </row>
    <row r="125" spans="2:65" s="1" customFormat="1" ht="24.2" customHeight="1">
      <c r="B125" s="91"/>
      <c r="C125" s="92" t="s">
        <v>67</v>
      </c>
      <c r="D125" s="92" t="s">
        <v>147</v>
      </c>
      <c r="E125" s="93" t="s">
        <v>81</v>
      </c>
      <c r="F125" s="94" t="s">
        <v>287</v>
      </c>
      <c r="G125" s="95" t="s">
        <v>149</v>
      </c>
      <c r="H125" s="96">
        <v>705</v>
      </c>
      <c r="I125" s="97"/>
      <c r="J125" s="97">
        <f t="shared" si="0"/>
        <v>0</v>
      </c>
      <c r="K125" s="98"/>
      <c r="L125" s="23"/>
      <c r="M125" s="99" t="s">
        <v>1</v>
      </c>
      <c r="N125" s="100" t="s">
        <v>32</v>
      </c>
      <c r="O125" s="101">
        <v>0</v>
      </c>
      <c r="P125" s="101">
        <f t="shared" si="1"/>
        <v>0</v>
      </c>
      <c r="Q125" s="101">
        <v>0</v>
      </c>
      <c r="R125" s="101">
        <f t="shared" si="2"/>
        <v>0</v>
      </c>
      <c r="S125" s="101">
        <v>0</v>
      </c>
      <c r="T125" s="102">
        <f t="shared" si="3"/>
        <v>0</v>
      </c>
      <c r="AR125" s="103" t="s">
        <v>81</v>
      </c>
      <c r="AT125" s="103" t="s">
        <v>147</v>
      </c>
      <c r="AU125" s="103" t="s">
        <v>75</v>
      </c>
      <c r="AY125" s="11" t="s">
        <v>144</v>
      </c>
      <c r="BE125" s="104">
        <f t="shared" si="4"/>
        <v>0</v>
      </c>
      <c r="BF125" s="104">
        <f t="shared" si="5"/>
        <v>0</v>
      </c>
      <c r="BG125" s="104">
        <f t="shared" si="6"/>
        <v>0</v>
      </c>
      <c r="BH125" s="104">
        <f t="shared" si="7"/>
        <v>0</v>
      </c>
      <c r="BI125" s="104">
        <f t="shared" si="8"/>
        <v>0</v>
      </c>
      <c r="BJ125" s="11" t="s">
        <v>71</v>
      </c>
      <c r="BK125" s="104">
        <f t="shared" si="9"/>
        <v>0</v>
      </c>
      <c r="BL125" s="11" t="s">
        <v>81</v>
      </c>
      <c r="BM125" s="103" t="s">
        <v>93</v>
      </c>
    </row>
    <row r="126" spans="2:65" s="1" customFormat="1" ht="24.2" customHeight="1">
      <c r="B126" s="91"/>
      <c r="C126" s="92" t="s">
        <v>67</v>
      </c>
      <c r="D126" s="92" t="s">
        <v>147</v>
      </c>
      <c r="E126" s="93" t="s">
        <v>84</v>
      </c>
      <c r="F126" s="94" t="s">
        <v>288</v>
      </c>
      <c r="G126" s="95" t="s">
        <v>149</v>
      </c>
      <c r="H126" s="96">
        <v>130</v>
      </c>
      <c r="I126" s="97"/>
      <c r="J126" s="97">
        <f t="shared" si="0"/>
        <v>0</v>
      </c>
      <c r="K126" s="98"/>
      <c r="L126" s="23"/>
      <c r="M126" s="99" t="s">
        <v>1</v>
      </c>
      <c r="N126" s="100" t="s">
        <v>32</v>
      </c>
      <c r="O126" s="101">
        <v>0</v>
      </c>
      <c r="P126" s="101">
        <f t="shared" si="1"/>
        <v>0</v>
      </c>
      <c r="Q126" s="101">
        <v>0</v>
      </c>
      <c r="R126" s="101">
        <f t="shared" si="2"/>
        <v>0</v>
      </c>
      <c r="S126" s="101">
        <v>0</v>
      </c>
      <c r="T126" s="102">
        <f t="shared" si="3"/>
        <v>0</v>
      </c>
      <c r="AR126" s="103" t="s">
        <v>81</v>
      </c>
      <c r="AT126" s="103" t="s">
        <v>147</v>
      </c>
      <c r="AU126" s="103" t="s">
        <v>75</v>
      </c>
      <c r="AY126" s="11" t="s">
        <v>144</v>
      </c>
      <c r="BE126" s="104">
        <f t="shared" si="4"/>
        <v>0</v>
      </c>
      <c r="BF126" s="104">
        <f t="shared" si="5"/>
        <v>0</v>
      </c>
      <c r="BG126" s="104">
        <f t="shared" si="6"/>
        <v>0</v>
      </c>
      <c r="BH126" s="104">
        <f t="shared" si="7"/>
        <v>0</v>
      </c>
      <c r="BI126" s="104">
        <f t="shared" si="8"/>
        <v>0</v>
      </c>
      <c r="BJ126" s="11" t="s">
        <v>71</v>
      </c>
      <c r="BK126" s="104">
        <f t="shared" si="9"/>
        <v>0</v>
      </c>
      <c r="BL126" s="11" t="s">
        <v>81</v>
      </c>
      <c r="BM126" s="103" t="s">
        <v>99</v>
      </c>
    </row>
    <row r="127" spans="2:65" s="1" customFormat="1" ht="16.5" customHeight="1">
      <c r="B127" s="91"/>
      <c r="C127" s="92" t="s">
        <v>67</v>
      </c>
      <c r="D127" s="92" t="s">
        <v>147</v>
      </c>
      <c r="E127" s="93" t="s">
        <v>87</v>
      </c>
      <c r="F127" s="94" t="s">
        <v>289</v>
      </c>
      <c r="G127" s="95" t="s">
        <v>154</v>
      </c>
      <c r="H127" s="96">
        <v>58</v>
      </c>
      <c r="I127" s="97"/>
      <c r="J127" s="97">
        <f t="shared" si="0"/>
        <v>0</v>
      </c>
      <c r="K127" s="98"/>
      <c r="L127" s="23"/>
      <c r="M127" s="99" t="s">
        <v>1</v>
      </c>
      <c r="N127" s="100" t="s">
        <v>32</v>
      </c>
      <c r="O127" s="101">
        <v>0</v>
      </c>
      <c r="P127" s="101">
        <f t="shared" si="1"/>
        <v>0</v>
      </c>
      <c r="Q127" s="101">
        <v>0</v>
      </c>
      <c r="R127" s="101">
        <f t="shared" si="2"/>
        <v>0</v>
      </c>
      <c r="S127" s="101">
        <v>0</v>
      </c>
      <c r="T127" s="102">
        <f t="shared" si="3"/>
        <v>0</v>
      </c>
      <c r="AR127" s="103" t="s">
        <v>81</v>
      </c>
      <c r="AT127" s="103" t="s">
        <v>147</v>
      </c>
      <c r="AU127" s="103" t="s">
        <v>75</v>
      </c>
      <c r="AY127" s="11" t="s">
        <v>144</v>
      </c>
      <c r="BE127" s="104">
        <f t="shared" si="4"/>
        <v>0</v>
      </c>
      <c r="BF127" s="104">
        <f t="shared" si="5"/>
        <v>0</v>
      </c>
      <c r="BG127" s="104">
        <f t="shared" si="6"/>
        <v>0</v>
      </c>
      <c r="BH127" s="104">
        <f t="shared" si="7"/>
        <v>0</v>
      </c>
      <c r="BI127" s="104">
        <f t="shared" si="8"/>
        <v>0</v>
      </c>
      <c r="BJ127" s="11" t="s">
        <v>71</v>
      </c>
      <c r="BK127" s="104">
        <f t="shared" si="9"/>
        <v>0</v>
      </c>
      <c r="BL127" s="11" t="s">
        <v>81</v>
      </c>
      <c r="BM127" s="103" t="s">
        <v>8</v>
      </c>
    </row>
    <row r="128" spans="2:65" s="1" customFormat="1" ht="24.2" customHeight="1">
      <c r="B128" s="91"/>
      <c r="C128" s="92" t="s">
        <v>67</v>
      </c>
      <c r="D128" s="92" t="s">
        <v>147</v>
      </c>
      <c r="E128" s="93" t="s">
        <v>90</v>
      </c>
      <c r="F128" s="94" t="s">
        <v>290</v>
      </c>
      <c r="G128" s="95" t="s">
        <v>149</v>
      </c>
      <c r="H128" s="96">
        <v>423</v>
      </c>
      <c r="I128" s="97"/>
      <c r="J128" s="97">
        <f t="shared" si="0"/>
        <v>0</v>
      </c>
      <c r="K128" s="98"/>
      <c r="L128" s="23"/>
      <c r="M128" s="99" t="s">
        <v>1</v>
      </c>
      <c r="N128" s="100" t="s">
        <v>32</v>
      </c>
      <c r="O128" s="101">
        <v>0</v>
      </c>
      <c r="P128" s="101">
        <f t="shared" si="1"/>
        <v>0</v>
      </c>
      <c r="Q128" s="101">
        <v>0</v>
      </c>
      <c r="R128" s="101">
        <f t="shared" si="2"/>
        <v>0</v>
      </c>
      <c r="S128" s="101">
        <v>0</v>
      </c>
      <c r="T128" s="102">
        <f t="shared" si="3"/>
        <v>0</v>
      </c>
      <c r="AR128" s="103" t="s">
        <v>81</v>
      </c>
      <c r="AT128" s="103" t="s">
        <v>147</v>
      </c>
      <c r="AU128" s="103" t="s">
        <v>75</v>
      </c>
      <c r="AY128" s="11" t="s">
        <v>144</v>
      </c>
      <c r="BE128" s="104">
        <f t="shared" si="4"/>
        <v>0</v>
      </c>
      <c r="BF128" s="104">
        <f t="shared" si="5"/>
        <v>0</v>
      </c>
      <c r="BG128" s="104">
        <f t="shared" si="6"/>
        <v>0</v>
      </c>
      <c r="BH128" s="104">
        <f t="shared" si="7"/>
        <v>0</v>
      </c>
      <c r="BI128" s="104">
        <f t="shared" si="8"/>
        <v>0</v>
      </c>
      <c r="BJ128" s="11" t="s">
        <v>71</v>
      </c>
      <c r="BK128" s="104">
        <f t="shared" si="9"/>
        <v>0</v>
      </c>
      <c r="BL128" s="11" t="s">
        <v>81</v>
      </c>
      <c r="BM128" s="103" t="s">
        <v>109</v>
      </c>
    </row>
    <row r="129" spans="2:65" s="1" customFormat="1" ht="24.2" customHeight="1">
      <c r="B129" s="91"/>
      <c r="C129" s="92" t="s">
        <v>67</v>
      </c>
      <c r="D129" s="92" t="s">
        <v>147</v>
      </c>
      <c r="E129" s="93" t="s">
        <v>93</v>
      </c>
      <c r="F129" s="94" t="s">
        <v>291</v>
      </c>
      <c r="G129" s="95" t="s">
        <v>149</v>
      </c>
      <c r="H129" s="96">
        <v>141</v>
      </c>
      <c r="I129" s="97"/>
      <c r="J129" s="97">
        <f t="shared" si="0"/>
        <v>0</v>
      </c>
      <c r="K129" s="98"/>
      <c r="L129" s="23"/>
      <c r="M129" s="99" t="s">
        <v>1</v>
      </c>
      <c r="N129" s="100" t="s">
        <v>32</v>
      </c>
      <c r="O129" s="101">
        <v>0</v>
      </c>
      <c r="P129" s="101">
        <f t="shared" si="1"/>
        <v>0</v>
      </c>
      <c r="Q129" s="101">
        <v>0</v>
      </c>
      <c r="R129" s="101">
        <f t="shared" si="2"/>
        <v>0</v>
      </c>
      <c r="S129" s="101">
        <v>0</v>
      </c>
      <c r="T129" s="102">
        <f t="shared" si="3"/>
        <v>0</v>
      </c>
      <c r="AR129" s="103" t="s">
        <v>81</v>
      </c>
      <c r="AT129" s="103" t="s">
        <v>147</v>
      </c>
      <c r="AU129" s="103" t="s">
        <v>75</v>
      </c>
      <c r="AY129" s="11" t="s">
        <v>144</v>
      </c>
      <c r="BE129" s="104">
        <f t="shared" si="4"/>
        <v>0</v>
      </c>
      <c r="BF129" s="104">
        <f t="shared" si="5"/>
        <v>0</v>
      </c>
      <c r="BG129" s="104">
        <f t="shared" si="6"/>
        <v>0</v>
      </c>
      <c r="BH129" s="104">
        <f t="shared" si="7"/>
        <v>0</v>
      </c>
      <c r="BI129" s="104">
        <f t="shared" si="8"/>
        <v>0</v>
      </c>
      <c r="BJ129" s="11" t="s">
        <v>71</v>
      </c>
      <c r="BK129" s="104">
        <f t="shared" si="9"/>
        <v>0</v>
      </c>
      <c r="BL129" s="11" t="s">
        <v>81</v>
      </c>
      <c r="BM129" s="103" t="s">
        <v>115</v>
      </c>
    </row>
    <row r="130" spans="2:65" s="1" customFormat="1" ht="16.5" customHeight="1">
      <c r="B130" s="91"/>
      <c r="C130" s="92" t="s">
        <v>67</v>
      </c>
      <c r="D130" s="92" t="s">
        <v>147</v>
      </c>
      <c r="E130" s="93" t="s">
        <v>96</v>
      </c>
      <c r="F130" s="94" t="s">
        <v>177</v>
      </c>
      <c r="G130" s="95" t="s">
        <v>168</v>
      </c>
      <c r="H130" s="96">
        <v>1</v>
      </c>
      <c r="I130" s="97"/>
      <c r="J130" s="97">
        <f t="shared" si="0"/>
        <v>0</v>
      </c>
      <c r="K130" s="98"/>
      <c r="L130" s="23"/>
      <c r="M130" s="99" t="s">
        <v>1</v>
      </c>
      <c r="N130" s="100" t="s">
        <v>32</v>
      </c>
      <c r="O130" s="101">
        <v>0</v>
      </c>
      <c r="P130" s="101">
        <f t="shared" si="1"/>
        <v>0</v>
      </c>
      <c r="Q130" s="101">
        <v>0</v>
      </c>
      <c r="R130" s="101">
        <f t="shared" si="2"/>
        <v>0</v>
      </c>
      <c r="S130" s="101">
        <v>0</v>
      </c>
      <c r="T130" s="102">
        <f t="shared" si="3"/>
        <v>0</v>
      </c>
      <c r="AR130" s="103" t="s">
        <v>81</v>
      </c>
      <c r="AT130" s="103" t="s">
        <v>147</v>
      </c>
      <c r="AU130" s="103" t="s">
        <v>75</v>
      </c>
      <c r="AY130" s="11" t="s">
        <v>144</v>
      </c>
      <c r="BE130" s="104">
        <f t="shared" si="4"/>
        <v>0</v>
      </c>
      <c r="BF130" s="104">
        <f t="shared" si="5"/>
        <v>0</v>
      </c>
      <c r="BG130" s="104">
        <f t="shared" si="6"/>
        <v>0</v>
      </c>
      <c r="BH130" s="104">
        <f t="shared" si="7"/>
        <v>0</v>
      </c>
      <c r="BI130" s="104">
        <f t="shared" si="8"/>
        <v>0</v>
      </c>
      <c r="BJ130" s="11" t="s">
        <v>71</v>
      </c>
      <c r="BK130" s="104">
        <f t="shared" si="9"/>
        <v>0</v>
      </c>
      <c r="BL130" s="11" t="s">
        <v>81</v>
      </c>
      <c r="BM130" s="103" t="s">
        <v>159</v>
      </c>
    </row>
    <row r="131" spans="2:65" s="1" customFormat="1" ht="16.5" customHeight="1">
      <c r="B131" s="91"/>
      <c r="C131" s="92" t="s">
        <v>67</v>
      </c>
      <c r="D131" s="92" t="s">
        <v>147</v>
      </c>
      <c r="E131" s="93" t="s">
        <v>99</v>
      </c>
      <c r="F131" s="94" t="s">
        <v>179</v>
      </c>
      <c r="G131" s="95" t="s">
        <v>168</v>
      </c>
      <c r="H131" s="96">
        <v>1</v>
      </c>
      <c r="I131" s="97"/>
      <c r="J131" s="97">
        <f t="shared" si="0"/>
        <v>0</v>
      </c>
      <c r="K131" s="98"/>
      <c r="L131" s="23"/>
      <c r="M131" s="99" t="s">
        <v>1</v>
      </c>
      <c r="N131" s="100" t="s">
        <v>32</v>
      </c>
      <c r="O131" s="101">
        <v>0</v>
      </c>
      <c r="P131" s="101">
        <f t="shared" si="1"/>
        <v>0</v>
      </c>
      <c r="Q131" s="101">
        <v>0</v>
      </c>
      <c r="R131" s="101">
        <f t="shared" si="2"/>
        <v>0</v>
      </c>
      <c r="S131" s="101">
        <v>0</v>
      </c>
      <c r="T131" s="102">
        <f t="shared" si="3"/>
        <v>0</v>
      </c>
      <c r="AR131" s="103" t="s">
        <v>81</v>
      </c>
      <c r="AT131" s="103" t="s">
        <v>147</v>
      </c>
      <c r="AU131" s="103" t="s">
        <v>75</v>
      </c>
      <c r="AY131" s="11" t="s">
        <v>144</v>
      </c>
      <c r="BE131" s="104">
        <f t="shared" si="4"/>
        <v>0</v>
      </c>
      <c r="BF131" s="104">
        <f t="shared" si="5"/>
        <v>0</v>
      </c>
      <c r="BG131" s="104">
        <f t="shared" si="6"/>
        <v>0</v>
      </c>
      <c r="BH131" s="104">
        <f t="shared" si="7"/>
        <v>0</v>
      </c>
      <c r="BI131" s="104">
        <f t="shared" si="8"/>
        <v>0</v>
      </c>
      <c r="BJ131" s="11" t="s">
        <v>71</v>
      </c>
      <c r="BK131" s="104">
        <f t="shared" si="9"/>
        <v>0</v>
      </c>
      <c r="BL131" s="11" t="s">
        <v>81</v>
      </c>
      <c r="BM131" s="103" t="s">
        <v>162</v>
      </c>
    </row>
    <row r="132" spans="2:65" s="9" customFormat="1" ht="22.9" customHeight="1">
      <c r="B132" s="80"/>
      <c r="D132" s="81" t="s">
        <v>66</v>
      </c>
      <c r="E132" s="89" t="s">
        <v>181</v>
      </c>
      <c r="F132" s="89" t="s">
        <v>182</v>
      </c>
      <c r="J132" s="90">
        <f>BK132</f>
        <v>0</v>
      </c>
      <c r="L132" s="80"/>
      <c r="M132" s="84"/>
      <c r="P132" s="85">
        <f>SUM(P133:P136)</f>
        <v>0</v>
      </c>
      <c r="R132" s="85">
        <f>SUM(R133:R136)</f>
        <v>0</v>
      </c>
      <c r="T132" s="86">
        <f>SUM(T133:T136)</f>
        <v>0</v>
      </c>
      <c r="AR132" s="81" t="s">
        <v>71</v>
      </c>
      <c r="AT132" s="87" t="s">
        <v>66</v>
      </c>
      <c r="AU132" s="87" t="s">
        <v>71</v>
      </c>
      <c r="AY132" s="81" t="s">
        <v>144</v>
      </c>
      <c r="BK132" s="88">
        <f>SUM(BK133:BK136)</f>
        <v>0</v>
      </c>
    </row>
    <row r="133" spans="2:65" s="1" customFormat="1" ht="16.5" customHeight="1">
      <c r="B133" s="91"/>
      <c r="C133" s="92" t="s">
        <v>67</v>
      </c>
      <c r="D133" s="92" t="s">
        <v>147</v>
      </c>
      <c r="E133" s="93" t="s">
        <v>101</v>
      </c>
      <c r="F133" s="94" t="s">
        <v>184</v>
      </c>
      <c r="G133" s="95" t="s">
        <v>168</v>
      </c>
      <c r="H133" s="96">
        <v>1</v>
      </c>
      <c r="I133" s="97"/>
      <c r="J133" s="97">
        <f>ROUND(I133*H133,2)</f>
        <v>0</v>
      </c>
      <c r="K133" s="98"/>
      <c r="L133" s="23"/>
      <c r="M133" s="99" t="s">
        <v>1</v>
      </c>
      <c r="N133" s="100" t="s">
        <v>32</v>
      </c>
      <c r="O133" s="101">
        <v>0</v>
      </c>
      <c r="P133" s="101">
        <f>O133*H133</f>
        <v>0</v>
      </c>
      <c r="Q133" s="101">
        <v>0</v>
      </c>
      <c r="R133" s="101">
        <f>Q133*H133</f>
        <v>0</v>
      </c>
      <c r="S133" s="101">
        <v>0</v>
      </c>
      <c r="T133" s="102">
        <f>S133*H133</f>
        <v>0</v>
      </c>
      <c r="AR133" s="103" t="s">
        <v>81</v>
      </c>
      <c r="AT133" s="103" t="s">
        <v>147</v>
      </c>
      <c r="AU133" s="103" t="s">
        <v>75</v>
      </c>
      <c r="AY133" s="11" t="s">
        <v>144</v>
      </c>
      <c r="BE133" s="104">
        <f>IF(N133="základní",J133,0)</f>
        <v>0</v>
      </c>
      <c r="BF133" s="104">
        <f>IF(N133="snížená",J133,0)</f>
        <v>0</v>
      </c>
      <c r="BG133" s="104">
        <f>IF(N133="zákl. přenesená",J133,0)</f>
        <v>0</v>
      </c>
      <c r="BH133" s="104">
        <f>IF(N133="sníž. přenesená",J133,0)</f>
        <v>0</v>
      </c>
      <c r="BI133" s="104">
        <f>IF(N133="nulová",J133,0)</f>
        <v>0</v>
      </c>
      <c r="BJ133" s="11" t="s">
        <v>71</v>
      </c>
      <c r="BK133" s="104">
        <f>ROUND(I133*H133,2)</f>
        <v>0</v>
      </c>
      <c r="BL133" s="11" t="s">
        <v>81</v>
      </c>
      <c r="BM133" s="103" t="s">
        <v>164</v>
      </c>
    </row>
    <row r="134" spans="2:65" s="1" customFormat="1" ht="16.5" customHeight="1">
      <c r="B134" s="91"/>
      <c r="C134" s="92" t="s">
        <v>67</v>
      </c>
      <c r="D134" s="92" t="s">
        <v>147</v>
      </c>
      <c r="E134" s="93" t="s">
        <v>8</v>
      </c>
      <c r="F134" s="94" t="s">
        <v>191</v>
      </c>
      <c r="G134" s="95" t="s">
        <v>192</v>
      </c>
      <c r="H134" s="96">
        <v>2.7</v>
      </c>
      <c r="I134" s="97"/>
      <c r="J134" s="97">
        <f>ROUND(I134*H134,2)</f>
        <v>0</v>
      </c>
      <c r="K134" s="98"/>
      <c r="L134" s="23"/>
      <c r="M134" s="99" t="s">
        <v>1</v>
      </c>
      <c r="N134" s="100" t="s">
        <v>32</v>
      </c>
      <c r="O134" s="101">
        <v>0</v>
      </c>
      <c r="P134" s="101">
        <f>O134*H134</f>
        <v>0</v>
      </c>
      <c r="Q134" s="101">
        <v>0</v>
      </c>
      <c r="R134" s="101">
        <f>Q134*H134</f>
        <v>0</v>
      </c>
      <c r="S134" s="101">
        <v>0</v>
      </c>
      <c r="T134" s="102">
        <f>S134*H134</f>
        <v>0</v>
      </c>
      <c r="AR134" s="103" t="s">
        <v>81</v>
      </c>
      <c r="AT134" s="103" t="s">
        <v>147</v>
      </c>
      <c r="AU134" s="103" t="s">
        <v>75</v>
      </c>
      <c r="AY134" s="11" t="s">
        <v>144</v>
      </c>
      <c r="BE134" s="104">
        <f>IF(N134="základní",J134,0)</f>
        <v>0</v>
      </c>
      <c r="BF134" s="104">
        <f>IF(N134="snížená",J134,0)</f>
        <v>0</v>
      </c>
      <c r="BG134" s="104">
        <f>IF(N134="zákl. přenesená",J134,0)</f>
        <v>0</v>
      </c>
      <c r="BH134" s="104">
        <f>IF(N134="sníž. přenesená",J134,0)</f>
        <v>0</v>
      </c>
      <c r="BI134" s="104">
        <f>IF(N134="nulová",J134,0)</f>
        <v>0</v>
      </c>
      <c r="BJ134" s="11" t="s">
        <v>71</v>
      </c>
      <c r="BK134" s="104">
        <f>ROUND(I134*H134,2)</f>
        <v>0</v>
      </c>
      <c r="BL134" s="11" t="s">
        <v>81</v>
      </c>
      <c r="BM134" s="103" t="s">
        <v>166</v>
      </c>
    </row>
    <row r="135" spans="2:65" s="1" customFormat="1" ht="16.5" customHeight="1">
      <c r="B135" s="91"/>
      <c r="C135" s="92" t="s">
        <v>67</v>
      </c>
      <c r="D135" s="92" t="s">
        <v>147</v>
      </c>
      <c r="E135" s="93" t="s">
        <v>106</v>
      </c>
      <c r="F135" s="94" t="s">
        <v>195</v>
      </c>
      <c r="G135" s="95" t="s">
        <v>196</v>
      </c>
      <c r="H135" s="96">
        <v>8</v>
      </c>
      <c r="I135" s="97"/>
      <c r="J135" s="97">
        <f>ROUND(I135*H135,2)</f>
        <v>0</v>
      </c>
      <c r="K135" s="98"/>
      <c r="L135" s="23"/>
      <c r="M135" s="99" t="s">
        <v>1</v>
      </c>
      <c r="N135" s="100" t="s">
        <v>32</v>
      </c>
      <c r="O135" s="101">
        <v>0</v>
      </c>
      <c r="P135" s="101">
        <f>O135*H135</f>
        <v>0</v>
      </c>
      <c r="Q135" s="101">
        <v>0</v>
      </c>
      <c r="R135" s="101">
        <f>Q135*H135</f>
        <v>0</v>
      </c>
      <c r="S135" s="101">
        <v>0</v>
      </c>
      <c r="T135" s="102">
        <f>S135*H135</f>
        <v>0</v>
      </c>
      <c r="AR135" s="103" t="s">
        <v>81</v>
      </c>
      <c r="AT135" s="103" t="s">
        <v>147</v>
      </c>
      <c r="AU135" s="103" t="s">
        <v>75</v>
      </c>
      <c r="AY135" s="11" t="s">
        <v>144</v>
      </c>
      <c r="BE135" s="104">
        <f>IF(N135="základní",J135,0)</f>
        <v>0</v>
      </c>
      <c r="BF135" s="104">
        <f>IF(N135="snížená",J135,0)</f>
        <v>0</v>
      </c>
      <c r="BG135" s="104">
        <f>IF(N135="zákl. přenesená",J135,0)</f>
        <v>0</v>
      </c>
      <c r="BH135" s="104">
        <f>IF(N135="sníž. přenesená",J135,0)</f>
        <v>0</v>
      </c>
      <c r="BI135" s="104">
        <f>IF(N135="nulová",J135,0)</f>
        <v>0</v>
      </c>
      <c r="BJ135" s="11" t="s">
        <v>71</v>
      </c>
      <c r="BK135" s="104">
        <f>ROUND(I135*H135,2)</f>
        <v>0</v>
      </c>
      <c r="BL135" s="11" t="s">
        <v>81</v>
      </c>
      <c r="BM135" s="103" t="s">
        <v>169</v>
      </c>
    </row>
    <row r="136" spans="2:65" s="1" customFormat="1" ht="16.5" customHeight="1">
      <c r="B136" s="91"/>
      <c r="C136" s="92" t="s">
        <v>67</v>
      </c>
      <c r="D136" s="92" t="s">
        <v>147</v>
      </c>
      <c r="E136" s="93" t="s">
        <v>109</v>
      </c>
      <c r="F136" s="94" t="s">
        <v>204</v>
      </c>
      <c r="G136" s="95" t="s">
        <v>187</v>
      </c>
      <c r="H136" s="96">
        <v>73</v>
      </c>
      <c r="I136" s="97"/>
      <c r="J136" s="97">
        <f>ROUND(I136*H136,2)</f>
        <v>0</v>
      </c>
      <c r="K136" s="98"/>
      <c r="L136" s="23"/>
      <c r="M136" s="105" t="s">
        <v>1</v>
      </c>
      <c r="N136" s="106" t="s">
        <v>32</v>
      </c>
      <c r="O136" s="107">
        <v>0</v>
      </c>
      <c r="P136" s="107">
        <f>O136*H136</f>
        <v>0</v>
      </c>
      <c r="Q136" s="107">
        <v>0</v>
      </c>
      <c r="R136" s="107">
        <f>Q136*H136</f>
        <v>0</v>
      </c>
      <c r="S136" s="107">
        <v>0</v>
      </c>
      <c r="T136" s="108">
        <f>S136*H136</f>
        <v>0</v>
      </c>
      <c r="AR136" s="103" t="s">
        <v>81</v>
      </c>
      <c r="AT136" s="103" t="s">
        <v>147</v>
      </c>
      <c r="AU136" s="103" t="s">
        <v>75</v>
      </c>
      <c r="AY136" s="11" t="s">
        <v>144</v>
      </c>
      <c r="BE136" s="104">
        <f>IF(N136="základní",J136,0)</f>
        <v>0</v>
      </c>
      <c r="BF136" s="104">
        <f>IF(N136="snížená",J136,0)</f>
        <v>0</v>
      </c>
      <c r="BG136" s="104">
        <f>IF(N136="zákl. přenesená",J136,0)</f>
        <v>0</v>
      </c>
      <c r="BH136" s="104">
        <f>IF(N136="sníž. přenesená",J136,0)</f>
        <v>0</v>
      </c>
      <c r="BI136" s="104">
        <f>IF(N136="nulová",J136,0)</f>
        <v>0</v>
      </c>
      <c r="BJ136" s="11" t="s">
        <v>71</v>
      </c>
      <c r="BK136" s="104">
        <f>ROUND(I136*H136,2)</f>
        <v>0</v>
      </c>
      <c r="BL136" s="11" t="s">
        <v>81</v>
      </c>
      <c r="BM136" s="103" t="s">
        <v>171</v>
      </c>
    </row>
    <row r="137" spans="2:65" s="1" customFormat="1" ht="6.95" customHeight="1">
      <c r="B137" s="31"/>
      <c r="C137" s="32"/>
      <c r="D137" s="32"/>
      <c r="E137" s="32"/>
      <c r="F137" s="32"/>
      <c r="G137" s="32"/>
      <c r="H137" s="32"/>
      <c r="I137" s="32"/>
      <c r="J137" s="32"/>
      <c r="K137" s="32"/>
      <c r="L137" s="23"/>
    </row>
  </sheetData>
  <autoFilter ref="C118:K136" xr:uid="{00000000-0009-0000-0000-000004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3"/>
  <sheetViews>
    <sheetView showGridLines="0" topLeftCell="A80" workbookViewId="0">
      <selection activeCell="E85" sqref="E85:H8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1" t="s">
        <v>83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75</v>
      </c>
    </row>
    <row r="4" spans="2:46" ht="24.95" customHeight="1">
      <c r="B4" s="14"/>
      <c r="D4" s="15" t="s">
        <v>118</v>
      </c>
      <c r="L4" s="14"/>
      <c r="M4" s="52" t="s">
        <v>10</v>
      </c>
      <c r="AT4" s="11" t="s">
        <v>3</v>
      </c>
    </row>
    <row r="5" spans="2:46" ht="6.95" customHeight="1">
      <c r="B5" s="14"/>
      <c r="L5" s="14"/>
    </row>
    <row r="6" spans="2:46" ht="12" customHeight="1">
      <c r="B6" s="14"/>
      <c r="D6" s="20" t="s">
        <v>389</v>
      </c>
      <c r="L6" s="14"/>
    </row>
    <row r="7" spans="2:46" ht="26.25" customHeight="1">
      <c r="B7" s="14"/>
      <c r="E7" s="216" t="str">
        <f>'Rekapitulace stavby'!K6</f>
        <v>Údržba smíšených výsadeb v Nemocnici České Budějovice, a.s. na rok 2026</v>
      </c>
      <c r="F7" s="217"/>
      <c r="G7" s="217"/>
      <c r="H7" s="217"/>
      <c r="L7" s="14"/>
    </row>
    <row r="8" spans="2:46" s="1" customFormat="1" ht="12" customHeight="1">
      <c r="B8" s="23"/>
      <c r="D8" s="20" t="s">
        <v>119</v>
      </c>
      <c r="L8" s="23"/>
    </row>
    <row r="9" spans="2:46" s="1" customFormat="1" ht="16.5" customHeight="1">
      <c r="B9" s="23"/>
      <c r="E9" s="209" t="s">
        <v>368</v>
      </c>
      <c r="F9" s="215"/>
      <c r="G9" s="215"/>
      <c r="H9" s="215"/>
      <c r="L9" s="23"/>
    </row>
    <row r="10" spans="2:46" s="1" customFormat="1">
      <c r="B10" s="23"/>
      <c r="L10" s="23"/>
    </row>
    <row r="11" spans="2:46" s="1" customFormat="1" ht="12" customHeight="1">
      <c r="B11" s="23"/>
      <c r="D11" s="20" t="s">
        <v>14</v>
      </c>
      <c r="F11" s="18" t="s">
        <v>1</v>
      </c>
      <c r="I11" s="20" t="s">
        <v>15</v>
      </c>
      <c r="J11" s="18" t="s">
        <v>1</v>
      </c>
      <c r="L11" s="23"/>
    </row>
    <row r="12" spans="2:46" s="1" customFormat="1" ht="12" customHeight="1">
      <c r="B12" s="23"/>
      <c r="D12" s="20" t="s">
        <v>16</v>
      </c>
      <c r="F12" s="18" t="s">
        <v>17</v>
      </c>
      <c r="I12" s="20" t="s">
        <v>18</v>
      </c>
      <c r="J12" s="39" t="str">
        <f>'Rekapitulace stavby'!AN8</f>
        <v>vyplní účastník</v>
      </c>
      <c r="L12" s="23"/>
    </row>
    <row r="13" spans="2:46" s="1" customFormat="1" ht="10.9" customHeight="1">
      <c r="B13" s="23"/>
      <c r="L13" s="23"/>
    </row>
    <row r="14" spans="2:46" s="1" customFormat="1" ht="12" customHeight="1">
      <c r="B14" s="23"/>
      <c r="D14" s="20" t="s">
        <v>19</v>
      </c>
      <c r="I14" s="20" t="s">
        <v>20</v>
      </c>
      <c r="J14" s="18" t="str">
        <f>IF('Rekapitulace stavby'!AN10="","",'Rekapitulace stavby'!AN10)</f>
        <v>26068877</v>
      </c>
      <c r="L14" s="23"/>
    </row>
    <row r="15" spans="2:46" s="1" customFormat="1" ht="18" customHeight="1">
      <c r="B15" s="23"/>
      <c r="E15" s="18" t="str">
        <f>IF('Rekapitulace stavby'!E11="","",'Rekapitulace stavby'!E11)</f>
        <v>Nemocnice České Budějovice, a.s.</v>
      </c>
      <c r="I15" s="20" t="s">
        <v>22</v>
      </c>
      <c r="J15" s="18" t="str">
        <f>IF('Rekapitulace stavby'!AN11="","",'Rekapitulace stavby'!AN11)</f>
        <v>CZ26068877</v>
      </c>
      <c r="L15" s="23"/>
    </row>
    <row r="16" spans="2:46" s="1" customFormat="1" ht="6.95" customHeight="1">
      <c r="B16" s="23"/>
      <c r="L16" s="23"/>
    </row>
    <row r="17" spans="2:12" s="1" customFormat="1" ht="12" customHeight="1">
      <c r="B17" s="23"/>
      <c r="D17" s="20" t="s">
        <v>24</v>
      </c>
      <c r="I17" s="20" t="s">
        <v>20</v>
      </c>
      <c r="J17" s="18" t="str">
        <f>'Rekapitulace stavby'!AN13</f>
        <v/>
      </c>
      <c r="L17" s="23"/>
    </row>
    <row r="18" spans="2:12" s="1" customFormat="1" ht="18" customHeight="1">
      <c r="B18" s="23"/>
      <c r="E18" s="200" t="str">
        <f>'Rekapitulace stavby'!E14</f>
        <v xml:space="preserve"> </v>
      </c>
      <c r="F18" s="200"/>
      <c r="G18" s="200"/>
      <c r="H18" s="200"/>
      <c r="I18" s="20" t="s">
        <v>22</v>
      </c>
      <c r="J18" s="18" t="str">
        <f>'Rekapitulace stavby'!AN14</f>
        <v/>
      </c>
      <c r="L18" s="23"/>
    </row>
    <row r="19" spans="2:12" s="1" customFormat="1" ht="6.95" customHeight="1">
      <c r="B19" s="23"/>
      <c r="L19" s="23"/>
    </row>
    <row r="20" spans="2:12" s="1" customFormat="1" ht="4.5" customHeight="1">
      <c r="B20" s="23"/>
      <c r="D20" s="20"/>
      <c r="I20" s="20"/>
      <c r="J20" s="18" t="str">
        <f>IF('Rekapitulace stavby'!AN16="","",'Rekapitulace stavby'!AN16)</f>
        <v/>
      </c>
      <c r="L20" s="23"/>
    </row>
    <row r="21" spans="2:12" s="1" customFormat="1" ht="18" hidden="1" customHeight="1">
      <c r="B21" s="23"/>
      <c r="E21" s="18" t="str">
        <f>IF('Rekapitulace stavby'!E17="","",'Rekapitulace stavby'!E17)</f>
        <v xml:space="preserve"> </v>
      </c>
      <c r="I21" s="20"/>
      <c r="J21" s="18" t="str">
        <f>IF('Rekapitulace stavby'!AN17="","",'Rekapitulace stavby'!AN17)</f>
        <v/>
      </c>
      <c r="L21" s="23"/>
    </row>
    <row r="22" spans="2:12" s="1" customFormat="1" ht="6.75" hidden="1" customHeight="1">
      <c r="B22" s="23"/>
      <c r="L22" s="23"/>
    </row>
    <row r="23" spans="2:12" s="1" customFormat="1" ht="12" hidden="1" customHeight="1">
      <c r="B23" s="23"/>
      <c r="D23" s="20"/>
      <c r="I23" s="20"/>
      <c r="J23" s="18" t="str">
        <f>IF('Rekapitulace stavby'!AN19="","",'Rekapitulace stavby'!AN19)</f>
        <v/>
      </c>
      <c r="L23" s="23"/>
    </row>
    <row r="24" spans="2:12" s="1" customFormat="1" ht="18" hidden="1" customHeight="1">
      <c r="B24" s="23"/>
      <c r="E24" s="18" t="str">
        <f>IF('Rekapitulace stavby'!E20="","",'Rekapitulace stavby'!E20)</f>
        <v xml:space="preserve"> </v>
      </c>
      <c r="I24" s="20"/>
      <c r="J24" s="18" t="str">
        <f>IF('Rekapitulace stavby'!AN20="","",'Rekapitulace stavby'!AN20)</f>
        <v/>
      </c>
      <c r="L24" s="23"/>
    </row>
    <row r="25" spans="2:12" s="1" customFormat="1" ht="6.95" customHeight="1">
      <c r="B25" s="23"/>
      <c r="L25" s="23"/>
    </row>
    <row r="26" spans="2:12" s="1" customFormat="1" ht="12" customHeight="1">
      <c r="B26" s="23"/>
      <c r="D26" s="20" t="s">
        <v>26</v>
      </c>
      <c r="L26" s="23"/>
    </row>
    <row r="27" spans="2:12" s="5" customFormat="1" ht="59.25" customHeight="1">
      <c r="B27" s="53"/>
      <c r="E27" s="202" t="s">
        <v>222</v>
      </c>
      <c r="F27" s="202"/>
      <c r="G27" s="202"/>
      <c r="H27" s="202"/>
      <c r="L27" s="53"/>
    </row>
    <row r="28" spans="2:12" s="1" customFormat="1" ht="6.95" customHeight="1">
      <c r="B28" s="23"/>
      <c r="L28" s="23"/>
    </row>
    <row r="29" spans="2:12" s="1" customFormat="1" ht="6.95" customHeight="1">
      <c r="B29" s="23"/>
      <c r="D29" s="40"/>
      <c r="E29" s="40"/>
      <c r="F29" s="40"/>
      <c r="G29" s="40"/>
      <c r="H29" s="40"/>
      <c r="I29" s="40"/>
      <c r="J29" s="40"/>
      <c r="K29" s="40"/>
      <c r="L29" s="23"/>
    </row>
    <row r="30" spans="2:12" s="1" customFormat="1" ht="25.35" customHeight="1">
      <c r="B30" s="23"/>
      <c r="D30" s="160" t="s">
        <v>27</v>
      </c>
      <c r="E30" s="143"/>
      <c r="F30" s="143"/>
      <c r="G30" s="143"/>
      <c r="H30" s="143"/>
      <c r="I30" s="143"/>
      <c r="J30" s="161">
        <f>ROUND(J119, 2)</f>
        <v>0</v>
      </c>
      <c r="L30" s="23"/>
    </row>
    <row r="31" spans="2:12" s="1" customFormat="1" ht="6.95" customHeight="1">
      <c r="B31" s="23"/>
      <c r="D31" s="40"/>
      <c r="E31" s="40"/>
      <c r="F31" s="40"/>
      <c r="G31" s="40"/>
      <c r="H31" s="40"/>
      <c r="I31" s="40"/>
      <c r="J31" s="40"/>
      <c r="K31" s="40"/>
      <c r="L31" s="23"/>
    </row>
    <row r="32" spans="2:12" s="1" customFormat="1" ht="14.45" customHeight="1">
      <c r="B32" s="23"/>
      <c r="F32" s="25" t="s">
        <v>29</v>
      </c>
      <c r="I32" s="25" t="s">
        <v>28</v>
      </c>
      <c r="J32" s="25" t="s">
        <v>30</v>
      </c>
      <c r="L32" s="23"/>
    </row>
    <row r="33" spans="2:12" s="1" customFormat="1" ht="14.45" customHeight="1">
      <c r="B33" s="23"/>
      <c r="D33" s="42" t="s">
        <v>31</v>
      </c>
      <c r="E33" s="20" t="s">
        <v>32</v>
      </c>
      <c r="F33" s="54">
        <f>ROUND((SUM(BE119:BE132)),  2)</f>
        <v>0</v>
      </c>
      <c r="I33" s="55">
        <v>0.21</v>
      </c>
      <c r="J33" s="54">
        <f>ROUND(((SUM(BE119:BE132))*I33),  2)</f>
        <v>0</v>
      </c>
      <c r="L33" s="23"/>
    </row>
    <row r="34" spans="2:12" s="1" customFormat="1" ht="14.45" customHeight="1">
      <c r="B34" s="23"/>
      <c r="E34" s="20" t="s">
        <v>33</v>
      </c>
      <c r="F34" s="54">
        <f>ROUND((SUM(BF119:BF132)),  2)</f>
        <v>0</v>
      </c>
      <c r="I34" s="55">
        <v>0.12</v>
      </c>
      <c r="J34" s="54">
        <f>ROUND(((SUM(BF119:BF132))*I34),  2)</f>
        <v>0</v>
      </c>
      <c r="L34" s="23"/>
    </row>
    <row r="35" spans="2:12" s="1" customFormat="1" ht="14.45" hidden="1" customHeight="1">
      <c r="B35" s="23"/>
      <c r="E35" s="20" t="s">
        <v>34</v>
      </c>
      <c r="F35" s="54">
        <f>ROUND((SUM(BG119:BG132)),  2)</f>
        <v>0</v>
      </c>
      <c r="I35" s="55">
        <v>0.21</v>
      </c>
      <c r="J35" s="54">
        <f>0</f>
        <v>0</v>
      </c>
      <c r="L35" s="23"/>
    </row>
    <row r="36" spans="2:12" s="1" customFormat="1" ht="14.45" hidden="1" customHeight="1">
      <c r="B36" s="23"/>
      <c r="E36" s="20" t="s">
        <v>35</v>
      </c>
      <c r="F36" s="54">
        <f>ROUND((SUM(BH119:BH132)),  2)</f>
        <v>0</v>
      </c>
      <c r="I36" s="55">
        <v>0.12</v>
      </c>
      <c r="J36" s="54">
        <f>0</f>
        <v>0</v>
      </c>
      <c r="L36" s="23"/>
    </row>
    <row r="37" spans="2:12" s="1" customFormat="1" ht="14.45" hidden="1" customHeight="1">
      <c r="B37" s="23"/>
      <c r="E37" s="20" t="s">
        <v>36</v>
      </c>
      <c r="F37" s="54">
        <f>ROUND((SUM(BI119:BI132)),  2)</f>
        <v>0</v>
      </c>
      <c r="I37" s="55">
        <v>0</v>
      </c>
      <c r="J37" s="54">
        <f>0</f>
        <v>0</v>
      </c>
      <c r="L37" s="23"/>
    </row>
    <row r="38" spans="2:12" s="1" customFormat="1" ht="6.95" customHeight="1">
      <c r="B38" s="23"/>
      <c r="L38" s="23"/>
    </row>
    <row r="39" spans="2:12" s="1" customFormat="1" ht="25.35" customHeight="1">
      <c r="B39" s="23"/>
      <c r="C39" s="159"/>
      <c r="D39" s="165" t="s">
        <v>37</v>
      </c>
      <c r="E39" s="166"/>
      <c r="F39" s="166"/>
      <c r="G39" s="167" t="s">
        <v>38</v>
      </c>
      <c r="H39" s="168" t="s">
        <v>39</v>
      </c>
      <c r="I39" s="166"/>
      <c r="J39" s="169">
        <f>SUM(J30:J37)</f>
        <v>0</v>
      </c>
      <c r="K39" s="57"/>
      <c r="L39" s="23"/>
    </row>
    <row r="40" spans="2:12" s="1" customFormat="1" ht="14.45" customHeight="1">
      <c r="B40" s="23"/>
      <c r="L40" s="23"/>
    </row>
    <row r="41" spans="2:12" ht="14.45" customHeight="1">
      <c r="B41" s="14"/>
      <c r="L41" s="14"/>
    </row>
    <row r="42" spans="2:12" ht="14.45" customHeight="1">
      <c r="B42" s="14"/>
      <c r="L42" s="14"/>
    </row>
    <row r="43" spans="2:12" ht="14.45" customHeight="1">
      <c r="B43" s="14"/>
      <c r="L43" s="14"/>
    </row>
    <row r="44" spans="2:12" ht="14.45" customHeight="1">
      <c r="B44" s="14"/>
      <c r="L44" s="14"/>
    </row>
    <row r="45" spans="2:12" ht="14.45" customHeight="1">
      <c r="B45" s="14"/>
      <c r="L45" s="14"/>
    </row>
    <row r="46" spans="2:12" ht="14.45" customHeight="1">
      <c r="B46" s="14"/>
      <c r="L46" s="14"/>
    </row>
    <row r="47" spans="2:12" ht="14.45" customHeight="1">
      <c r="B47" s="14"/>
      <c r="L47" s="14"/>
    </row>
    <row r="48" spans="2:12" ht="14.45" customHeight="1">
      <c r="B48" s="14"/>
      <c r="L48" s="14"/>
    </row>
    <row r="49" spans="2:12" ht="14.45" customHeight="1">
      <c r="B49" s="14"/>
      <c r="L49" s="14"/>
    </row>
    <row r="50" spans="2:12" s="1" customFormat="1" ht="14.45" customHeight="1">
      <c r="B50" s="23"/>
      <c r="D50" s="28" t="s">
        <v>40</v>
      </c>
      <c r="E50" s="29"/>
      <c r="F50" s="29"/>
      <c r="G50" s="28" t="s">
        <v>41</v>
      </c>
      <c r="H50" s="29"/>
      <c r="I50" s="29"/>
      <c r="J50" s="29"/>
      <c r="K50" s="29"/>
      <c r="L50" s="23"/>
    </row>
    <row r="51" spans="2:12">
      <c r="B51" s="14"/>
      <c r="L51" s="14"/>
    </row>
    <row r="52" spans="2:12">
      <c r="B52" s="14"/>
      <c r="L52" s="14"/>
    </row>
    <row r="53" spans="2:12">
      <c r="B53" s="14"/>
      <c r="L53" s="14"/>
    </row>
    <row r="54" spans="2:12">
      <c r="B54" s="14"/>
      <c r="L54" s="14"/>
    </row>
    <row r="55" spans="2:12">
      <c r="B55" s="14"/>
      <c r="L55" s="14"/>
    </row>
    <row r="56" spans="2:12">
      <c r="B56" s="14"/>
      <c r="L56" s="14"/>
    </row>
    <row r="57" spans="2:12">
      <c r="B57" s="14"/>
      <c r="L57" s="14"/>
    </row>
    <row r="58" spans="2:12">
      <c r="B58" s="14"/>
      <c r="L58" s="14"/>
    </row>
    <row r="59" spans="2:12">
      <c r="B59" s="14"/>
      <c r="L59" s="14"/>
    </row>
    <row r="60" spans="2:12">
      <c r="B60" s="14"/>
      <c r="L60" s="14"/>
    </row>
    <row r="61" spans="2:12" s="1" customFormat="1" ht="12.75">
      <c r="B61" s="23"/>
      <c r="D61" s="30" t="s">
        <v>42</v>
      </c>
      <c r="E61" s="24"/>
      <c r="F61" s="58" t="s">
        <v>43</v>
      </c>
      <c r="G61" s="30" t="s">
        <v>42</v>
      </c>
      <c r="H61" s="24"/>
      <c r="I61" s="24"/>
      <c r="J61" s="59" t="s">
        <v>43</v>
      </c>
      <c r="K61" s="24"/>
      <c r="L61" s="23"/>
    </row>
    <row r="62" spans="2:12">
      <c r="B62" s="14"/>
      <c r="L62" s="14"/>
    </row>
    <row r="63" spans="2:12">
      <c r="B63" s="14"/>
      <c r="L63" s="14"/>
    </row>
    <row r="64" spans="2:12">
      <c r="B64" s="14"/>
      <c r="L64" s="14"/>
    </row>
    <row r="65" spans="2:12" s="1" customFormat="1" ht="12.75">
      <c r="B65" s="23"/>
      <c r="D65" s="28" t="s">
        <v>44</v>
      </c>
      <c r="E65" s="29"/>
      <c r="F65" s="29"/>
      <c r="G65" s="28" t="s">
        <v>45</v>
      </c>
      <c r="H65" s="29"/>
      <c r="I65" s="29"/>
      <c r="J65" s="29"/>
      <c r="K65" s="29"/>
      <c r="L65" s="23"/>
    </row>
    <row r="66" spans="2:12">
      <c r="B66" s="14"/>
      <c r="L66" s="14"/>
    </row>
    <row r="67" spans="2:12">
      <c r="B67" s="14"/>
      <c r="L67" s="14"/>
    </row>
    <row r="68" spans="2:12">
      <c r="B68" s="14"/>
      <c r="L68" s="14"/>
    </row>
    <row r="69" spans="2:12">
      <c r="B69" s="14"/>
      <c r="L69" s="14"/>
    </row>
    <row r="70" spans="2:12">
      <c r="B70" s="14"/>
      <c r="L70" s="14"/>
    </row>
    <row r="71" spans="2:12">
      <c r="B71" s="14"/>
      <c r="L71" s="14"/>
    </row>
    <row r="72" spans="2:12">
      <c r="B72" s="14"/>
      <c r="L72" s="14"/>
    </row>
    <row r="73" spans="2:12">
      <c r="B73" s="14"/>
      <c r="L73" s="14"/>
    </row>
    <row r="74" spans="2:12">
      <c r="B74" s="14"/>
      <c r="L74" s="14"/>
    </row>
    <row r="75" spans="2:12">
      <c r="B75" s="14"/>
      <c r="L75" s="14"/>
    </row>
    <row r="76" spans="2:12" s="1" customFormat="1" ht="12.75">
      <c r="B76" s="23"/>
      <c r="D76" s="30" t="s">
        <v>42</v>
      </c>
      <c r="E76" s="24"/>
      <c r="F76" s="58" t="s">
        <v>43</v>
      </c>
      <c r="G76" s="30" t="s">
        <v>42</v>
      </c>
      <c r="H76" s="24"/>
      <c r="I76" s="24"/>
      <c r="J76" s="59" t="s">
        <v>43</v>
      </c>
      <c r="K76" s="24"/>
      <c r="L76" s="23"/>
    </row>
    <row r="77" spans="2:12" s="1" customFormat="1" ht="14.4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23"/>
    </row>
    <row r="81" spans="2:47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23"/>
    </row>
    <row r="82" spans="2:47" s="1" customFormat="1" ht="24.95" customHeight="1">
      <c r="B82" s="23"/>
      <c r="C82" s="15" t="s">
        <v>121</v>
      </c>
      <c r="L82" s="23"/>
    </row>
    <row r="83" spans="2:47" s="1" customFormat="1" ht="6.95" customHeight="1">
      <c r="B83" s="23"/>
      <c r="L83" s="23"/>
    </row>
    <row r="84" spans="2:47" s="1" customFormat="1" ht="12" customHeight="1">
      <c r="B84" s="23"/>
      <c r="C84" s="20" t="s">
        <v>389</v>
      </c>
      <c r="L84" s="23"/>
    </row>
    <row r="85" spans="2:47" s="1" customFormat="1" ht="26.25" customHeight="1">
      <c r="B85" s="23"/>
      <c r="E85" s="216" t="str">
        <f>E7</f>
        <v>Údržba smíšených výsadeb v Nemocnici České Budějovice, a.s. na rok 2026</v>
      </c>
      <c r="F85" s="217"/>
      <c r="G85" s="217"/>
      <c r="H85" s="217"/>
      <c r="L85" s="23"/>
    </row>
    <row r="86" spans="2:47" s="1" customFormat="1" ht="12" customHeight="1">
      <c r="B86" s="23"/>
      <c r="C86" s="20" t="s">
        <v>119</v>
      </c>
      <c r="L86" s="23"/>
    </row>
    <row r="87" spans="2:47" s="1" customFormat="1" ht="16.5" customHeight="1">
      <c r="B87" s="23"/>
      <c r="E87" s="209" t="str">
        <f>E9</f>
        <v>10 - Pavilon vedení společnosti</v>
      </c>
      <c r="F87" s="215"/>
      <c r="G87" s="215"/>
      <c r="H87" s="215"/>
      <c r="L87" s="23"/>
    </row>
    <row r="88" spans="2:47" s="1" customFormat="1" ht="6.95" customHeight="1">
      <c r="B88" s="23"/>
      <c r="L88" s="23"/>
    </row>
    <row r="89" spans="2:47" s="1" customFormat="1" ht="12" customHeight="1">
      <c r="B89" s="23"/>
      <c r="C89" s="20" t="s">
        <v>16</v>
      </c>
      <c r="F89" s="18" t="str">
        <f>F12</f>
        <v xml:space="preserve"> </v>
      </c>
      <c r="I89" s="20" t="s">
        <v>18</v>
      </c>
      <c r="J89" s="39" t="str">
        <f>IF(J12="","",J12)</f>
        <v>vyplní účastník</v>
      </c>
      <c r="L89" s="23"/>
    </row>
    <row r="90" spans="2:47" s="1" customFormat="1" ht="6.95" customHeight="1">
      <c r="B90" s="23"/>
      <c r="L90" s="23"/>
    </row>
    <row r="91" spans="2:47" s="1" customFormat="1" ht="15.2" customHeight="1">
      <c r="B91" s="23"/>
      <c r="C91" s="20" t="s">
        <v>19</v>
      </c>
      <c r="F91" s="18" t="str">
        <f>E15</f>
        <v>Nemocnice České Budějovice, a.s.</v>
      </c>
      <c r="I91" s="20"/>
      <c r="J91" s="21" t="str">
        <f>E21</f>
        <v xml:space="preserve"> </v>
      </c>
      <c r="L91" s="23"/>
    </row>
    <row r="92" spans="2:47" s="1" customFormat="1" ht="15.2" customHeight="1">
      <c r="B92" s="23"/>
      <c r="C92" s="20" t="s">
        <v>24</v>
      </c>
      <c r="F92" s="18" t="str">
        <f>IF(E18="","",E18)</f>
        <v xml:space="preserve"> </v>
      </c>
      <c r="I92" s="20"/>
      <c r="J92" s="21" t="str">
        <f>E24</f>
        <v xml:space="preserve"> </v>
      </c>
      <c r="L92" s="23"/>
    </row>
    <row r="93" spans="2:47" s="1" customFormat="1" ht="10.35" customHeight="1">
      <c r="B93" s="23"/>
      <c r="L93" s="23"/>
    </row>
    <row r="94" spans="2:47" s="1" customFormat="1" ht="29.25" customHeight="1">
      <c r="B94" s="23"/>
      <c r="C94" s="60" t="s">
        <v>122</v>
      </c>
      <c r="D94" s="56"/>
      <c r="E94" s="56"/>
      <c r="F94" s="56"/>
      <c r="G94" s="56"/>
      <c r="H94" s="56"/>
      <c r="I94" s="56"/>
      <c r="J94" s="61" t="s">
        <v>123</v>
      </c>
      <c r="K94" s="56"/>
      <c r="L94" s="23"/>
    </row>
    <row r="95" spans="2:47" s="1" customFormat="1" ht="10.35" customHeight="1">
      <c r="B95" s="23"/>
      <c r="L95" s="23"/>
    </row>
    <row r="96" spans="2:47" s="1" customFormat="1" ht="22.9" customHeight="1">
      <c r="B96" s="23"/>
      <c r="C96" s="62" t="s">
        <v>124</v>
      </c>
      <c r="J96" s="51">
        <f>J119</f>
        <v>0</v>
      </c>
      <c r="L96" s="23"/>
      <c r="AU96" s="11" t="s">
        <v>125</v>
      </c>
    </row>
    <row r="97" spans="2:12" s="6" customFormat="1" ht="24.95" customHeight="1">
      <c r="B97" s="63"/>
      <c r="D97" s="64" t="s">
        <v>223</v>
      </c>
      <c r="E97" s="65"/>
      <c r="F97" s="65"/>
      <c r="G97" s="65"/>
      <c r="H97" s="65"/>
      <c r="I97" s="65"/>
      <c r="J97" s="66">
        <f>J120</f>
        <v>0</v>
      </c>
      <c r="L97" s="63"/>
    </row>
    <row r="98" spans="2:12" s="7" customFormat="1" ht="19.899999999999999" customHeight="1">
      <c r="B98" s="67"/>
      <c r="D98" s="68" t="s">
        <v>127</v>
      </c>
      <c r="E98" s="69"/>
      <c r="F98" s="69"/>
      <c r="G98" s="69"/>
      <c r="H98" s="69"/>
      <c r="I98" s="69"/>
      <c r="J98" s="70">
        <f>J121</f>
        <v>0</v>
      </c>
      <c r="L98" s="67"/>
    </row>
    <row r="99" spans="2:12" s="7" customFormat="1" ht="19.899999999999999" customHeight="1">
      <c r="B99" s="67"/>
      <c r="D99" s="68" t="s">
        <v>128</v>
      </c>
      <c r="E99" s="69"/>
      <c r="F99" s="69"/>
      <c r="G99" s="69"/>
      <c r="H99" s="69"/>
      <c r="I99" s="69"/>
      <c r="J99" s="70">
        <f>J129</f>
        <v>0</v>
      </c>
      <c r="L99" s="67"/>
    </row>
    <row r="100" spans="2:12" s="1" customFormat="1" ht="21.75" customHeight="1">
      <c r="B100" s="23"/>
      <c r="L100" s="23"/>
    </row>
    <row r="101" spans="2:12" s="1" customFormat="1" ht="6.9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23"/>
    </row>
    <row r="105" spans="2:12" s="1" customFormat="1" ht="6.95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23"/>
    </row>
    <row r="106" spans="2:12" s="1" customFormat="1" ht="24.95" customHeight="1">
      <c r="B106" s="23"/>
      <c r="C106" s="15" t="s">
        <v>129</v>
      </c>
      <c r="L106" s="23"/>
    </row>
    <row r="107" spans="2:12" s="1" customFormat="1" ht="6.95" customHeight="1">
      <c r="B107" s="23"/>
      <c r="L107" s="23"/>
    </row>
    <row r="108" spans="2:12" s="1" customFormat="1" ht="12" customHeight="1">
      <c r="B108" s="23"/>
      <c r="C108" s="20" t="s">
        <v>389</v>
      </c>
      <c r="L108" s="23"/>
    </row>
    <row r="109" spans="2:12" s="1" customFormat="1" ht="26.25" customHeight="1">
      <c r="B109" s="23"/>
      <c r="E109" s="216" t="str">
        <f>E7</f>
        <v>Údržba smíšených výsadeb v Nemocnici České Budějovice, a.s. na rok 2026</v>
      </c>
      <c r="F109" s="217"/>
      <c r="G109" s="217"/>
      <c r="H109" s="217"/>
      <c r="L109" s="23"/>
    </row>
    <row r="110" spans="2:12" s="1" customFormat="1" ht="12" customHeight="1">
      <c r="B110" s="23"/>
      <c r="C110" s="20" t="s">
        <v>119</v>
      </c>
      <c r="L110" s="23"/>
    </row>
    <row r="111" spans="2:12" s="1" customFormat="1" ht="16.5" customHeight="1">
      <c r="B111" s="23"/>
      <c r="E111" s="209" t="str">
        <f>E9</f>
        <v>10 - Pavilon vedení společnosti</v>
      </c>
      <c r="F111" s="215"/>
      <c r="G111" s="215"/>
      <c r="H111" s="215"/>
      <c r="L111" s="23"/>
    </row>
    <row r="112" spans="2:12" s="1" customFormat="1" ht="6.95" customHeight="1">
      <c r="B112" s="23"/>
      <c r="L112" s="23"/>
    </row>
    <row r="113" spans="2:65" s="1" customFormat="1" ht="12" customHeight="1">
      <c r="B113" s="23"/>
      <c r="C113" s="20" t="s">
        <v>16</v>
      </c>
      <c r="F113" s="18" t="str">
        <f>F12</f>
        <v xml:space="preserve"> </v>
      </c>
      <c r="I113" s="20" t="s">
        <v>18</v>
      </c>
      <c r="J113" s="39" t="str">
        <f>IF(J12="","",J12)</f>
        <v>vyplní účastník</v>
      </c>
      <c r="L113" s="23"/>
    </row>
    <row r="114" spans="2:65" s="1" customFormat="1" ht="6.95" customHeight="1">
      <c r="B114" s="23"/>
      <c r="L114" s="23"/>
    </row>
    <row r="115" spans="2:65" s="1" customFormat="1" ht="15.2" customHeight="1">
      <c r="B115" s="23"/>
      <c r="C115" s="20" t="s">
        <v>19</v>
      </c>
      <c r="F115" s="18" t="str">
        <f>E15</f>
        <v>Nemocnice České Budějovice, a.s.</v>
      </c>
      <c r="I115" s="20"/>
      <c r="J115" s="21" t="str">
        <f>E21</f>
        <v xml:space="preserve"> </v>
      </c>
      <c r="L115" s="23"/>
    </row>
    <row r="116" spans="2:65" s="1" customFormat="1" ht="15.2" customHeight="1">
      <c r="B116" s="23"/>
      <c r="C116" s="20" t="s">
        <v>24</v>
      </c>
      <c r="F116" s="18" t="str">
        <f>IF(E18="","",E18)</f>
        <v xml:space="preserve"> </v>
      </c>
      <c r="I116" s="20"/>
      <c r="J116" s="21" t="str">
        <f>E24</f>
        <v xml:space="preserve"> </v>
      </c>
      <c r="L116" s="23"/>
    </row>
    <row r="117" spans="2:65" s="1" customFormat="1" ht="10.35" customHeight="1">
      <c r="B117" s="23"/>
      <c r="L117" s="23"/>
    </row>
    <row r="118" spans="2:65" s="8" customFormat="1" ht="29.25" customHeight="1">
      <c r="B118" s="71"/>
      <c r="C118" s="72" t="s">
        <v>130</v>
      </c>
      <c r="D118" s="73" t="s">
        <v>52</v>
      </c>
      <c r="E118" s="73" t="s">
        <v>48</v>
      </c>
      <c r="F118" s="73" t="s">
        <v>49</v>
      </c>
      <c r="G118" s="73" t="s">
        <v>131</v>
      </c>
      <c r="H118" s="73" t="s">
        <v>132</v>
      </c>
      <c r="I118" s="73" t="s">
        <v>133</v>
      </c>
      <c r="J118" s="74" t="s">
        <v>123</v>
      </c>
      <c r="K118" s="75" t="s">
        <v>134</v>
      </c>
      <c r="L118" s="71"/>
      <c r="M118" s="46" t="s">
        <v>1</v>
      </c>
      <c r="N118" s="47" t="s">
        <v>31</v>
      </c>
      <c r="O118" s="47" t="s">
        <v>135</v>
      </c>
      <c r="P118" s="47" t="s">
        <v>136</v>
      </c>
      <c r="Q118" s="47" t="s">
        <v>137</v>
      </c>
      <c r="R118" s="47" t="s">
        <v>138</v>
      </c>
      <c r="S118" s="47" t="s">
        <v>139</v>
      </c>
      <c r="T118" s="48" t="s">
        <v>140</v>
      </c>
    </row>
    <row r="119" spans="2:65" s="1" customFormat="1" ht="22.9" customHeight="1">
      <c r="B119" s="23"/>
      <c r="C119" s="50" t="s">
        <v>141</v>
      </c>
      <c r="J119" s="76">
        <f>BK119</f>
        <v>0</v>
      </c>
      <c r="L119" s="23"/>
      <c r="M119" s="49"/>
      <c r="N119" s="40"/>
      <c r="O119" s="40"/>
      <c r="P119" s="77">
        <f>P120</f>
        <v>0</v>
      </c>
      <c r="Q119" s="40"/>
      <c r="R119" s="77">
        <f>R120</f>
        <v>0</v>
      </c>
      <c r="S119" s="40"/>
      <c r="T119" s="78">
        <f>T120</f>
        <v>0</v>
      </c>
      <c r="AT119" s="11" t="s">
        <v>66</v>
      </c>
      <c r="AU119" s="11" t="s">
        <v>125</v>
      </c>
      <c r="BK119" s="79">
        <f>BK120</f>
        <v>0</v>
      </c>
    </row>
    <row r="120" spans="2:65" s="9" customFormat="1" ht="25.9" customHeight="1">
      <c r="B120" s="80"/>
      <c r="D120" s="81" t="s">
        <v>66</v>
      </c>
      <c r="E120" s="82" t="s">
        <v>142</v>
      </c>
      <c r="F120" s="82" t="s">
        <v>224</v>
      </c>
      <c r="J120" s="83">
        <f>BK120</f>
        <v>0</v>
      </c>
      <c r="L120" s="80"/>
      <c r="M120" s="84"/>
      <c r="P120" s="85">
        <f>P121+P129</f>
        <v>0</v>
      </c>
      <c r="R120" s="85">
        <f>R121+R129</f>
        <v>0</v>
      </c>
      <c r="T120" s="86">
        <f>T121+T129</f>
        <v>0</v>
      </c>
      <c r="AR120" s="81" t="s">
        <v>71</v>
      </c>
      <c r="AT120" s="87" t="s">
        <v>66</v>
      </c>
      <c r="AU120" s="87" t="s">
        <v>67</v>
      </c>
      <c r="AY120" s="81" t="s">
        <v>144</v>
      </c>
      <c r="BK120" s="88">
        <f>BK121+BK129</f>
        <v>0</v>
      </c>
    </row>
    <row r="121" spans="2:65" s="9" customFormat="1" ht="22.9" customHeight="1">
      <c r="B121" s="80"/>
      <c r="D121" s="81" t="s">
        <v>66</v>
      </c>
      <c r="E121" s="89" t="s">
        <v>145</v>
      </c>
      <c r="F121" s="89" t="s">
        <v>146</v>
      </c>
      <c r="J121" s="90">
        <f>BK121</f>
        <v>0</v>
      </c>
      <c r="L121" s="80"/>
      <c r="M121" s="84"/>
      <c r="P121" s="85">
        <f>SUM(P122:P128)</f>
        <v>0</v>
      </c>
      <c r="R121" s="85">
        <f>SUM(R122:R128)</f>
        <v>0</v>
      </c>
      <c r="T121" s="86">
        <f>SUM(T122:T128)</f>
        <v>0</v>
      </c>
      <c r="AR121" s="81" t="s">
        <v>71</v>
      </c>
      <c r="AT121" s="87" t="s">
        <v>66</v>
      </c>
      <c r="AU121" s="87" t="s">
        <v>71</v>
      </c>
      <c r="AY121" s="81" t="s">
        <v>144</v>
      </c>
      <c r="BK121" s="88">
        <f>SUM(BK122:BK128)</f>
        <v>0</v>
      </c>
    </row>
    <row r="122" spans="2:65" s="1" customFormat="1" ht="24.2" customHeight="1">
      <c r="B122" s="91"/>
      <c r="C122" s="92" t="s">
        <v>67</v>
      </c>
      <c r="D122" s="92" t="s">
        <v>147</v>
      </c>
      <c r="E122" s="93" t="s">
        <v>71</v>
      </c>
      <c r="F122" s="94" t="s">
        <v>225</v>
      </c>
      <c r="G122" s="95" t="s">
        <v>149</v>
      </c>
      <c r="H122" s="96">
        <v>300</v>
      </c>
      <c r="I122" s="97"/>
      <c r="J122" s="97">
        <f t="shared" ref="J122:J128" si="0">ROUND(I122*H122,2)</f>
        <v>0</v>
      </c>
      <c r="K122" s="98"/>
      <c r="L122" s="23"/>
      <c r="M122" s="99" t="s">
        <v>1</v>
      </c>
      <c r="N122" s="100" t="s">
        <v>32</v>
      </c>
      <c r="O122" s="101">
        <v>0</v>
      </c>
      <c r="P122" s="101">
        <f t="shared" ref="P122:P128" si="1">O122*H122</f>
        <v>0</v>
      </c>
      <c r="Q122" s="101">
        <v>0</v>
      </c>
      <c r="R122" s="101">
        <f t="shared" ref="R122:R128" si="2">Q122*H122</f>
        <v>0</v>
      </c>
      <c r="S122" s="101">
        <v>0</v>
      </c>
      <c r="T122" s="102">
        <f t="shared" ref="T122:T128" si="3">S122*H122</f>
        <v>0</v>
      </c>
      <c r="AR122" s="103" t="s">
        <v>81</v>
      </c>
      <c r="AT122" s="103" t="s">
        <v>147</v>
      </c>
      <c r="AU122" s="103" t="s">
        <v>75</v>
      </c>
      <c r="AY122" s="11" t="s">
        <v>144</v>
      </c>
      <c r="BE122" s="104">
        <f t="shared" ref="BE122:BE128" si="4">IF(N122="základní",J122,0)</f>
        <v>0</v>
      </c>
      <c r="BF122" s="104">
        <f t="shared" ref="BF122:BF128" si="5">IF(N122="snížená",J122,0)</f>
        <v>0</v>
      </c>
      <c r="BG122" s="104">
        <f t="shared" ref="BG122:BG128" si="6">IF(N122="zákl. přenesená",J122,0)</f>
        <v>0</v>
      </c>
      <c r="BH122" s="104">
        <f t="shared" ref="BH122:BH128" si="7">IF(N122="sníž. přenesená",J122,0)</f>
        <v>0</v>
      </c>
      <c r="BI122" s="104">
        <f t="shared" ref="BI122:BI128" si="8">IF(N122="nulová",J122,0)</f>
        <v>0</v>
      </c>
      <c r="BJ122" s="11" t="s">
        <v>71</v>
      </c>
      <c r="BK122" s="104">
        <f t="shared" ref="BK122:BK128" si="9">ROUND(I122*H122,2)</f>
        <v>0</v>
      </c>
      <c r="BL122" s="11" t="s">
        <v>81</v>
      </c>
      <c r="BM122" s="103" t="s">
        <v>75</v>
      </c>
    </row>
    <row r="123" spans="2:65" s="1" customFormat="1" ht="24.2" customHeight="1">
      <c r="B123" s="91"/>
      <c r="C123" s="92" t="s">
        <v>67</v>
      </c>
      <c r="D123" s="92" t="s">
        <v>147</v>
      </c>
      <c r="E123" s="93" t="s">
        <v>75</v>
      </c>
      <c r="F123" s="94" t="s">
        <v>226</v>
      </c>
      <c r="G123" s="95" t="s">
        <v>149</v>
      </c>
      <c r="H123" s="96">
        <v>600</v>
      </c>
      <c r="I123" s="97"/>
      <c r="J123" s="97">
        <f t="shared" si="0"/>
        <v>0</v>
      </c>
      <c r="K123" s="98"/>
      <c r="L123" s="23"/>
      <c r="M123" s="99" t="s">
        <v>1</v>
      </c>
      <c r="N123" s="100" t="s">
        <v>32</v>
      </c>
      <c r="O123" s="101">
        <v>0</v>
      </c>
      <c r="P123" s="101">
        <f t="shared" si="1"/>
        <v>0</v>
      </c>
      <c r="Q123" s="101">
        <v>0</v>
      </c>
      <c r="R123" s="101">
        <f t="shared" si="2"/>
        <v>0</v>
      </c>
      <c r="S123" s="101">
        <v>0</v>
      </c>
      <c r="T123" s="102">
        <f t="shared" si="3"/>
        <v>0</v>
      </c>
      <c r="AR123" s="103" t="s">
        <v>81</v>
      </c>
      <c r="AT123" s="103" t="s">
        <v>147</v>
      </c>
      <c r="AU123" s="103" t="s">
        <v>75</v>
      </c>
      <c r="AY123" s="11" t="s">
        <v>144</v>
      </c>
      <c r="BE123" s="104">
        <f t="shared" si="4"/>
        <v>0</v>
      </c>
      <c r="BF123" s="104">
        <f t="shared" si="5"/>
        <v>0</v>
      </c>
      <c r="BG123" s="104">
        <f t="shared" si="6"/>
        <v>0</v>
      </c>
      <c r="BH123" s="104">
        <f t="shared" si="7"/>
        <v>0</v>
      </c>
      <c r="BI123" s="104">
        <f t="shared" si="8"/>
        <v>0</v>
      </c>
      <c r="BJ123" s="11" t="s">
        <v>71</v>
      </c>
      <c r="BK123" s="104">
        <f t="shared" si="9"/>
        <v>0</v>
      </c>
      <c r="BL123" s="11" t="s">
        <v>81</v>
      </c>
      <c r="BM123" s="103" t="s">
        <v>81</v>
      </c>
    </row>
    <row r="124" spans="2:65" s="1" customFormat="1" ht="16.5" customHeight="1">
      <c r="B124" s="91"/>
      <c r="C124" s="92" t="s">
        <v>67</v>
      </c>
      <c r="D124" s="92" t="s">
        <v>147</v>
      </c>
      <c r="E124" s="93" t="s">
        <v>78</v>
      </c>
      <c r="F124" s="94" t="s">
        <v>227</v>
      </c>
      <c r="G124" s="95" t="s">
        <v>154</v>
      </c>
      <c r="H124" s="96">
        <v>126</v>
      </c>
      <c r="I124" s="97"/>
      <c r="J124" s="97">
        <f t="shared" si="0"/>
        <v>0</v>
      </c>
      <c r="K124" s="98"/>
      <c r="L124" s="23"/>
      <c r="M124" s="99" t="s">
        <v>1</v>
      </c>
      <c r="N124" s="100" t="s">
        <v>32</v>
      </c>
      <c r="O124" s="101">
        <v>0</v>
      </c>
      <c r="P124" s="101">
        <f t="shared" si="1"/>
        <v>0</v>
      </c>
      <c r="Q124" s="101">
        <v>0</v>
      </c>
      <c r="R124" s="101">
        <f t="shared" si="2"/>
        <v>0</v>
      </c>
      <c r="S124" s="101">
        <v>0</v>
      </c>
      <c r="T124" s="102">
        <f t="shared" si="3"/>
        <v>0</v>
      </c>
      <c r="AR124" s="103" t="s">
        <v>81</v>
      </c>
      <c r="AT124" s="103" t="s">
        <v>147</v>
      </c>
      <c r="AU124" s="103" t="s">
        <v>75</v>
      </c>
      <c r="AY124" s="11" t="s">
        <v>144</v>
      </c>
      <c r="BE124" s="104">
        <f t="shared" si="4"/>
        <v>0</v>
      </c>
      <c r="BF124" s="104">
        <f t="shared" si="5"/>
        <v>0</v>
      </c>
      <c r="BG124" s="104">
        <f t="shared" si="6"/>
        <v>0</v>
      </c>
      <c r="BH124" s="104">
        <f t="shared" si="7"/>
        <v>0</v>
      </c>
      <c r="BI124" s="104">
        <f t="shared" si="8"/>
        <v>0</v>
      </c>
      <c r="BJ124" s="11" t="s">
        <v>71</v>
      </c>
      <c r="BK124" s="104">
        <f t="shared" si="9"/>
        <v>0</v>
      </c>
      <c r="BL124" s="11" t="s">
        <v>81</v>
      </c>
      <c r="BM124" s="103" t="s">
        <v>87</v>
      </c>
    </row>
    <row r="125" spans="2:65" s="1" customFormat="1" ht="24.2" customHeight="1">
      <c r="B125" s="91"/>
      <c r="C125" s="92" t="s">
        <v>67</v>
      </c>
      <c r="D125" s="92" t="s">
        <v>147</v>
      </c>
      <c r="E125" s="93" t="s">
        <v>81</v>
      </c>
      <c r="F125" s="94" t="s">
        <v>228</v>
      </c>
      <c r="G125" s="95" t="s">
        <v>149</v>
      </c>
      <c r="H125" s="96">
        <v>600</v>
      </c>
      <c r="I125" s="97"/>
      <c r="J125" s="97">
        <f t="shared" si="0"/>
        <v>0</v>
      </c>
      <c r="K125" s="98"/>
      <c r="L125" s="23"/>
      <c r="M125" s="99" t="s">
        <v>1</v>
      </c>
      <c r="N125" s="100" t="s">
        <v>32</v>
      </c>
      <c r="O125" s="101">
        <v>0</v>
      </c>
      <c r="P125" s="101">
        <f t="shared" si="1"/>
        <v>0</v>
      </c>
      <c r="Q125" s="101">
        <v>0</v>
      </c>
      <c r="R125" s="101">
        <f t="shared" si="2"/>
        <v>0</v>
      </c>
      <c r="S125" s="101">
        <v>0</v>
      </c>
      <c r="T125" s="102">
        <f t="shared" si="3"/>
        <v>0</v>
      </c>
      <c r="AR125" s="103" t="s">
        <v>81</v>
      </c>
      <c r="AT125" s="103" t="s">
        <v>147</v>
      </c>
      <c r="AU125" s="103" t="s">
        <v>75</v>
      </c>
      <c r="AY125" s="11" t="s">
        <v>144</v>
      </c>
      <c r="BE125" s="104">
        <f t="shared" si="4"/>
        <v>0</v>
      </c>
      <c r="BF125" s="104">
        <f t="shared" si="5"/>
        <v>0</v>
      </c>
      <c r="BG125" s="104">
        <f t="shared" si="6"/>
        <v>0</v>
      </c>
      <c r="BH125" s="104">
        <f t="shared" si="7"/>
        <v>0</v>
      </c>
      <c r="BI125" s="104">
        <f t="shared" si="8"/>
        <v>0</v>
      </c>
      <c r="BJ125" s="11" t="s">
        <v>71</v>
      </c>
      <c r="BK125" s="104">
        <f t="shared" si="9"/>
        <v>0</v>
      </c>
      <c r="BL125" s="11" t="s">
        <v>81</v>
      </c>
      <c r="BM125" s="103" t="s">
        <v>93</v>
      </c>
    </row>
    <row r="126" spans="2:65" s="1" customFormat="1" ht="21.75" customHeight="1">
      <c r="B126" s="91"/>
      <c r="C126" s="92" t="s">
        <v>67</v>
      </c>
      <c r="D126" s="92" t="s">
        <v>147</v>
      </c>
      <c r="E126" s="93" t="s">
        <v>84</v>
      </c>
      <c r="F126" s="94" t="s">
        <v>229</v>
      </c>
      <c r="G126" s="95" t="s">
        <v>149</v>
      </c>
      <c r="H126" s="96">
        <v>300</v>
      </c>
      <c r="I126" s="97"/>
      <c r="J126" s="97">
        <f t="shared" si="0"/>
        <v>0</v>
      </c>
      <c r="K126" s="98"/>
      <c r="L126" s="23"/>
      <c r="M126" s="99" t="s">
        <v>1</v>
      </c>
      <c r="N126" s="100" t="s">
        <v>32</v>
      </c>
      <c r="O126" s="101">
        <v>0</v>
      </c>
      <c r="P126" s="101">
        <f t="shared" si="1"/>
        <v>0</v>
      </c>
      <c r="Q126" s="101">
        <v>0</v>
      </c>
      <c r="R126" s="101">
        <f t="shared" si="2"/>
        <v>0</v>
      </c>
      <c r="S126" s="101">
        <v>0</v>
      </c>
      <c r="T126" s="102">
        <f t="shared" si="3"/>
        <v>0</v>
      </c>
      <c r="AR126" s="103" t="s">
        <v>81</v>
      </c>
      <c r="AT126" s="103" t="s">
        <v>147</v>
      </c>
      <c r="AU126" s="103" t="s">
        <v>75</v>
      </c>
      <c r="AY126" s="11" t="s">
        <v>144</v>
      </c>
      <c r="BE126" s="104">
        <f t="shared" si="4"/>
        <v>0</v>
      </c>
      <c r="BF126" s="104">
        <f t="shared" si="5"/>
        <v>0</v>
      </c>
      <c r="BG126" s="104">
        <f t="shared" si="6"/>
        <v>0</v>
      </c>
      <c r="BH126" s="104">
        <f t="shared" si="7"/>
        <v>0</v>
      </c>
      <c r="BI126" s="104">
        <f t="shared" si="8"/>
        <v>0</v>
      </c>
      <c r="BJ126" s="11" t="s">
        <v>71</v>
      </c>
      <c r="BK126" s="104">
        <f t="shared" si="9"/>
        <v>0</v>
      </c>
      <c r="BL126" s="11" t="s">
        <v>81</v>
      </c>
      <c r="BM126" s="103" t="s">
        <v>99</v>
      </c>
    </row>
    <row r="127" spans="2:65" s="1" customFormat="1" ht="16.5" customHeight="1">
      <c r="B127" s="91"/>
      <c r="C127" s="92" t="s">
        <v>67</v>
      </c>
      <c r="D127" s="92" t="s">
        <v>147</v>
      </c>
      <c r="E127" s="93" t="s">
        <v>87</v>
      </c>
      <c r="F127" s="94" t="s">
        <v>177</v>
      </c>
      <c r="G127" s="95" t="s">
        <v>168</v>
      </c>
      <c r="H127" s="96">
        <v>1</v>
      </c>
      <c r="I127" s="97"/>
      <c r="J127" s="97">
        <f t="shared" si="0"/>
        <v>0</v>
      </c>
      <c r="K127" s="98"/>
      <c r="L127" s="23"/>
      <c r="M127" s="99" t="s">
        <v>1</v>
      </c>
      <c r="N127" s="100" t="s">
        <v>32</v>
      </c>
      <c r="O127" s="101">
        <v>0</v>
      </c>
      <c r="P127" s="101">
        <f t="shared" si="1"/>
        <v>0</v>
      </c>
      <c r="Q127" s="101">
        <v>0</v>
      </c>
      <c r="R127" s="101">
        <f t="shared" si="2"/>
        <v>0</v>
      </c>
      <c r="S127" s="101">
        <v>0</v>
      </c>
      <c r="T127" s="102">
        <f t="shared" si="3"/>
        <v>0</v>
      </c>
      <c r="AR127" s="103" t="s">
        <v>81</v>
      </c>
      <c r="AT127" s="103" t="s">
        <v>147</v>
      </c>
      <c r="AU127" s="103" t="s">
        <v>75</v>
      </c>
      <c r="AY127" s="11" t="s">
        <v>144</v>
      </c>
      <c r="BE127" s="104">
        <f t="shared" si="4"/>
        <v>0</v>
      </c>
      <c r="BF127" s="104">
        <f t="shared" si="5"/>
        <v>0</v>
      </c>
      <c r="BG127" s="104">
        <f t="shared" si="6"/>
        <v>0</v>
      </c>
      <c r="BH127" s="104">
        <f t="shared" si="7"/>
        <v>0</v>
      </c>
      <c r="BI127" s="104">
        <f t="shared" si="8"/>
        <v>0</v>
      </c>
      <c r="BJ127" s="11" t="s">
        <v>71</v>
      </c>
      <c r="BK127" s="104">
        <f t="shared" si="9"/>
        <v>0</v>
      </c>
      <c r="BL127" s="11" t="s">
        <v>81</v>
      </c>
      <c r="BM127" s="103" t="s">
        <v>8</v>
      </c>
    </row>
    <row r="128" spans="2:65" s="1" customFormat="1" ht="16.5" customHeight="1">
      <c r="B128" s="91"/>
      <c r="C128" s="92" t="s">
        <v>67</v>
      </c>
      <c r="D128" s="92" t="s">
        <v>147</v>
      </c>
      <c r="E128" s="93" t="s">
        <v>90</v>
      </c>
      <c r="F128" s="94" t="s">
        <v>179</v>
      </c>
      <c r="G128" s="95" t="s">
        <v>168</v>
      </c>
      <c r="H128" s="96">
        <v>1</v>
      </c>
      <c r="I128" s="97"/>
      <c r="J128" s="97">
        <f t="shared" si="0"/>
        <v>0</v>
      </c>
      <c r="K128" s="98"/>
      <c r="L128" s="23"/>
      <c r="M128" s="99" t="s">
        <v>1</v>
      </c>
      <c r="N128" s="100" t="s">
        <v>32</v>
      </c>
      <c r="O128" s="101">
        <v>0</v>
      </c>
      <c r="P128" s="101">
        <f t="shared" si="1"/>
        <v>0</v>
      </c>
      <c r="Q128" s="101">
        <v>0</v>
      </c>
      <c r="R128" s="101">
        <f t="shared" si="2"/>
        <v>0</v>
      </c>
      <c r="S128" s="101">
        <v>0</v>
      </c>
      <c r="T128" s="102">
        <f t="shared" si="3"/>
        <v>0</v>
      </c>
      <c r="AR128" s="103" t="s">
        <v>81</v>
      </c>
      <c r="AT128" s="103" t="s">
        <v>147</v>
      </c>
      <c r="AU128" s="103" t="s">
        <v>75</v>
      </c>
      <c r="AY128" s="11" t="s">
        <v>144</v>
      </c>
      <c r="BE128" s="104">
        <f t="shared" si="4"/>
        <v>0</v>
      </c>
      <c r="BF128" s="104">
        <f t="shared" si="5"/>
        <v>0</v>
      </c>
      <c r="BG128" s="104">
        <f t="shared" si="6"/>
        <v>0</v>
      </c>
      <c r="BH128" s="104">
        <f t="shared" si="7"/>
        <v>0</v>
      </c>
      <c r="BI128" s="104">
        <f t="shared" si="8"/>
        <v>0</v>
      </c>
      <c r="BJ128" s="11" t="s">
        <v>71</v>
      </c>
      <c r="BK128" s="104">
        <f t="shared" si="9"/>
        <v>0</v>
      </c>
      <c r="BL128" s="11" t="s">
        <v>81</v>
      </c>
      <c r="BM128" s="103" t="s">
        <v>109</v>
      </c>
    </row>
    <row r="129" spans="2:65" s="9" customFormat="1" ht="22.9" customHeight="1">
      <c r="B129" s="80"/>
      <c r="D129" s="81" t="s">
        <v>66</v>
      </c>
      <c r="E129" s="89" t="s">
        <v>181</v>
      </c>
      <c r="F129" s="89" t="s">
        <v>182</v>
      </c>
      <c r="J129" s="90">
        <f>BK129</f>
        <v>0</v>
      </c>
      <c r="L129" s="80"/>
      <c r="M129" s="84"/>
      <c r="P129" s="85">
        <f>SUM(P130:P132)</f>
        <v>0</v>
      </c>
      <c r="R129" s="85">
        <f>SUM(R130:R132)</f>
        <v>0</v>
      </c>
      <c r="T129" s="86">
        <f>SUM(T130:T132)</f>
        <v>0</v>
      </c>
      <c r="AR129" s="81" t="s">
        <v>71</v>
      </c>
      <c r="AT129" s="87" t="s">
        <v>66</v>
      </c>
      <c r="AU129" s="87" t="s">
        <v>71</v>
      </c>
      <c r="AY129" s="81" t="s">
        <v>144</v>
      </c>
      <c r="BK129" s="88">
        <f>SUM(BK130:BK132)</f>
        <v>0</v>
      </c>
    </row>
    <row r="130" spans="2:65" s="1" customFormat="1" ht="16.5" customHeight="1">
      <c r="B130" s="91"/>
      <c r="C130" s="92" t="s">
        <v>67</v>
      </c>
      <c r="D130" s="92" t="s">
        <v>147</v>
      </c>
      <c r="E130" s="93" t="s">
        <v>93</v>
      </c>
      <c r="F130" s="94" t="s">
        <v>184</v>
      </c>
      <c r="G130" s="95" t="s">
        <v>168</v>
      </c>
      <c r="H130" s="96">
        <v>1</v>
      </c>
      <c r="I130" s="97"/>
      <c r="J130" s="97">
        <f>ROUND(I130*H130,2)</f>
        <v>0</v>
      </c>
      <c r="K130" s="98"/>
      <c r="L130" s="23"/>
      <c r="M130" s="99" t="s">
        <v>1</v>
      </c>
      <c r="N130" s="100" t="s">
        <v>32</v>
      </c>
      <c r="O130" s="101">
        <v>0</v>
      </c>
      <c r="P130" s="101">
        <f>O130*H130</f>
        <v>0</v>
      </c>
      <c r="Q130" s="101">
        <v>0</v>
      </c>
      <c r="R130" s="101">
        <f>Q130*H130</f>
        <v>0</v>
      </c>
      <c r="S130" s="101">
        <v>0</v>
      </c>
      <c r="T130" s="102">
        <f>S130*H130</f>
        <v>0</v>
      </c>
      <c r="AR130" s="103" t="s">
        <v>81</v>
      </c>
      <c r="AT130" s="103" t="s">
        <v>147</v>
      </c>
      <c r="AU130" s="103" t="s">
        <v>75</v>
      </c>
      <c r="AY130" s="11" t="s">
        <v>144</v>
      </c>
      <c r="BE130" s="104">
        <f>IF(N130="základní",J130,0)</f>
        <v>0</v>
      </c>
      <c r="BF130" s="104">
        <f>IF(N130="snížená",J130,0)</f>
        <v>0</v>
      </c>
      <c r="BG130" s="104">
        <f>IF(N130="zákl. přenesená",J130,0)</f>
        <v>0</v>
      </c>
      <c r="BH130" s="104">
        <f>IF(N130="sníž. přenesená",J130,0)</f>
        <v>0</v>
      </c>
      <c r="BI130" s="104">
        <f>IF(N130="nulová",J130,0)</f>
        <v>0</v>
      </c>
      <c r="BJ130" s="11" t="s">
        <v>71</v>
      </c>
      <c r="BK130" s="104">
        <f>ROUND(I130*H130,2)</f>
        <v>0</v>
      </c>
      <c r="BL130" s="11" t="s">
        <v>81</v>
      </c>
      <c r="BM130" s="103" t="s">
        <v>115</v>
      </c>
    </row>
    <row r="131" spans="2:65" s="1" customFormat="1" ht="16.5" customHeight="1">
      <c r="B131" s="91"/>
      <c r="C131" s="92" t="s">
        <v>67</v>
      </c>
      <c r="D131" s="92" t="s">
        <v>147</v>
      </c>
      <c r="E131" s="93" t="s">
        <v>96</v>
      </c>
      <c r="F131" s="94" t="s">
        <v>195</v>
      </c>
      <c r="G131" s="95" t="s">
        <v>196</v>
      </c>
      <c r="H131" s="96">
        <v>25</v>
      </c>
      <c r="I131" s="97"/>
      <c r="J131" s="97">
        <f>ROUND(I131*H131,2)</f>
        <v>0</v>
      </c>
      <c r="K131" s="98"/>
      <c r="L131" s="23"/>
      <c r="M131" s="99" t="s">
        <v>1</v>
      </c>
      <c r="N131" s="100" t="s">
        <v>32</v>
      </c>
      <c r="O131" s="101">
        <v>0</v>
      </c>
      <c r="P131" s="101">
        <f>O131*H131</f>
        <v>0</v>
      </c>
      <c r="Q131" s="101">
        <v>0</v>
      </c>
      <c r="R131" s="101">
        <f>Q131*H131</f>
        <v>0</v>
      </c>
      <c r="S131" s="101">
        <v>0</v>
      </c>
      <c r="T131" s="102">
        <f>S131*H131</f>
        <v>0</v>
      </c>
      <c r="AR131" s="103" t="s">
        <v>81</v>
      </c>
      <c r="AT131" s="103" t="s">
        <v>147</v>
      </c>
      <c r="AU131" s="103" t="s">
        <v>75</v>
      </c>
      <c r="AY131" s="11" t="s">
        <v>144</v>
      </c>
      <c r="BE131" s="104">
        <f>IF(N131="základní",J131,0)</f>
        <v>0</v>
      </c>
      <c r="BF131" s="104">
        <f>IF(N131="snížená",J131,0)</f>
        <v>0</v>
      </c>
      <c r="BG131" s="104">
        <f>IF(N131="zákl. přenesená",J131,0)</f>
        <v>0</v>
      </c>
      <c r="BH131" s="104">
        <f>IF(N131="sníž. přenesená",J131,0)</f>
        <v>0</v>
      </c>
      <c r="BI131" s="104">
        <f>IF(N131="nulová",J131,0)</f>
        <v>0</v>
      </c>
      <c r="BJ131" s="11" t="s">
        <v>71</v>
      </c>
      <c r="BK131" s="104">
        <f>ROUND(I131*H131,2)</f>
        <v>0</v>
      </c>
      <c r="BL131" s="11" t="s">
        <v>81</v>
      </c>
      <c r="BM131" s="103" t="s">
        <v>159</v>
      </c>
    </row>
    <row r="132" spans="2:65" s="1" customFormat="1" ht="16.5" customHeight="1">
      <c r="B132" s="91"/>
      <c r="C132" s="92" t="s">
        <v>67</v>
      </c>
      <c r="D132" s="92" t="s">
        <v>147</v>
      </c>
      <c r="E132" s="93" t="s">
        <v>99</v>
      </c>
      <c r="F132" s="94" t="s">
        <v>204</v>
      </c>
      <c r="G132" s="95" t="s">
        <v>187</v>
      </c>
      <c r="H132" s="96">
        <v>75</v>
      </c>
      <c r="I132" s="97"/>
      <c r="J132" s="97">
        <f>ROUND(I132*H132,2)</f>
        <v>0</v>
      </c>
      <c r="K132" s="98"/>
      <c r="L132" s="23"/>
      <c r="M132" s="105" t="s">
        <v>1</v>
      </c>
      <c r="N132" s="106" t="s">
        <v>32</v>
      </c>
      <c r="O132" s="107">
        <v>0</v>
      </c>
      <c r="P132" s="107">
        <f>O132*H132</f>
        <v>0</v>
      </c>
      <c r="Q132" s="107">
        <v>0</v>
      </c>
      <c r="R132" s="107">
        <f>Q132*H132</f>
        <v>0</v>
      </c>
      <c r="S132" s="107">
        <v>0</v>
      </c>
      <c r="T132" s="108">
        <f>S132*H132</f>
        <v>0</v>
      </c>
      <c r="AR132" s="103" t="s">
        <v>81</v>
      </c>
      <c r="AT132" s="103" t="s">
        <v>147</v>
      </c>
      <c r="AU132" s="103" t="s">
        <v>75</v>
      </c>
      <c r="AY132" s="11" t="s">
        <v>144</v>
      </c>
      <c r="BE132" s="104">
        <f>IF(N132="základní",J132,0)</f>
        <v>0</v>
      </c>
      <c r="BF132" s="104">
        <f>IF(N132="snížená",J132,0)</f>
        <v>0</v>
      </c>
      <c r="BG132" s="104">
        <f>IF(N132="zákl. přenesená",J132,0)</f>
        <v>0</v>
      </c>
      <c r="BH132" s="104">
        <f>IF(N132="sníž. přenesená",J132,0)</f>
        <v>0</v>
      </c>
      <c r="BI132" s="104">
        <f>IF(N132="nulová",J132,0)</f>
        <v>0</v>
      </c>
      <c r="BJ132" s="11" t="s">
        <v>71</v>
      </c>
      <c r="BK132" s="104">
        <f>ROUND(I132*H132,2)</f>
        <v>0</v>
      </c>
      <c r="BL132" s="11" t="s">
        <v>81</v>
      </c>
      <c r="BM132" s="103" t="s">
        <v>162</v>
      </c>
    </row>
    <row r="133" spans="2:65" s="1" customFormat="1" ht="6.95" customHeight="1">
      <c r="B133" s="31"/>
      <c r="C133" s="32"/>
      <c r="D133" s="32"/>
      <c r="E133" s="32"/>
      <c r="F133" s="32"/>
      <c r="G133" s="32"/>
      <c r="H133" s="32"/>
      <c r="I133" s="32"/>
      <c r="J133" s="32"/>
      <c r="K133" s="32"/>
      <c r="L133" s="23"/>
    </row>
  </sheetData>
  <autoFilter ref="C118:K132" xr:uid="{00000000-0009-0000-0000-000005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41"/>
  <sheetViews>
    <sheetView showGridLines="0" workbookViewId="0">
      <selection activeCell="I117" sqref="I11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1" t="s">
        <v>108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75</v>
      </c>
    </row>
    <row r="4" spans="2:46" ht="24.95" customHeight="1">
      <c r="B4" s="14"/>
      <c r="D4" s="15" t="s">
        <v>118</v>
      </c>
      <c r="L4" s="14"/>
      <c r="M4" s="52" t="s">
        <v>10</v>
      </c>
      <c r="AT4" s="11" t="s">
        <v>3</v>
      </c>
    </row>
    <row r="5" spans="2:46" ht="6.95" customHeight="1">
      <c r="B5" s="14"/>
      <c r="L5" s="14"/>
    </row>
    <row r="6" spans="2:46" ht="12" customHeight="1">
      <c r="B6" s="14"/>
      <c r="D6" s="20" t="s">
        <v>389</v>
      </c>
      <c r="L6" s="14"/>
    </row>
    <row r="7" spans="2:46" ht="26.25" customHeight="1">
      <c r="B7" s="14"/>
      <c r="E7" s="216" t="str">
        <f>'Rekapitulace stavby'!K6</f>
        <v>Údržba smíšených výsadeb v Nemocnici České Budějovice, a.s. na rok 2026</v>
      </c>
      <c r="F7" s="217"/>
      <c r="G7" s="217"/>
      <c r="H7" s="217"/>
      <c r="L7" s="14"/>
    </row>
    <row r="8" spans="2:46" s="1" customFormat="1" ht="12" customHeight="1">
      <c r="B8" s="23"/>
      <c r="D8" s="20" t="s">
        <v>119</v>
      </c>
      <c r="L8" s="23"/>
    </row>
    <row r="9" spans="2:46" s="1" customFormat="1" ht="16.5" customHeight="1">
      <c r="B9" s="23"/>
      <c r="E9" s="209" t="s">
        <v>374</v>
      </c>
      <c r="F9" s="215"/>
      <c r="G9" s="215"/>
      <c r="H9" s="215"/>
      <c r="L9" s="23"/>
    </row>
    <row r="10" spans="2:46" s="1" customFormat="1">
      <c r="B10" s="23"/>
      <c r="L10" s="23"/>
    </row>
    <row r="11" spans="2:46" s="1" customFormat="1" ht="12" customHeight="1">
      <c r="B11" s="23"/>
      <c r="D11" s="20" t="s">
        <v>14</v>
      </c>
      <c r="F11" s="18" t="s">
        <v>1</v>
      </c>
      <c r="I11" s="20" t="s">
        <v>15</v>
      </c>
      <c r="J11" s="18" t="s">
        <v>1</v>
      </c>
      <c r="L11" s="23"/>
    </row>
    <row r="12" spans="2:46" s="1" customFormat="1" ht="12" customHeight="1">
      <c r="B12" s="23"/>
      <c r="D12" s="20" t="s">
        <v>16</v>
      </c>
      <c r="F12" s="18" t="s">
        <v>17</v>
      </c>
      <c r="I12" s="20" t="s">
        <v>18</v>
      </c>
      <c r="J12" s="39" t="str">
        <f>'Rekapitulace stavby'!AN8</f>
        <v>vyplní účastník</v>
      </c>
      <c r="L12" s="23"/>
    </row>
    <row r="13" spans="2:46" s="1" customFormat="1" ht="10.9" customHeight="1">
      <c r="B13" s="23"/>
      <c r="L13" s="23"/>
    </row>
    <row r="14" spans="2:46" s="1" customFormat="1" ht="12" customHeight="1">
      <c r="B14" s="23"/>
      <c r="D14" s="20" t="s">
        <v>19</v>
      </c>
      <c r="I14" s="20" t="s">
        <v>20</v>
      </c>
      <c r="J14" s="18" t="str">
        <f>IF('Rekapitulace stavby'!AN10="","",'Rekapitulace stavby'!AN10)</f>
        <v>26068877</v>
      </c>
      <c r="L14" s="23"/>
    </row>
    <row r="15" spans="2:46" s="1" customFormat="1" ht="18" customHeight="1">
      <c r="B15" s="23"/>
      <c r="E15" s="18" t="str">
        <f>IF('Rekapitulace stavby'!E11="","",'Rekapitulace stavby'!E11)</f>
        <v>Nemocnice České Budějovice, a.s.</v>
      </c>
      <c r="I15" s="20" t="s">
        <v>22</v>
      </c>
      <c r="J15" s="18" t="str">
        <f>IF('Rekapitulace stavby'!AN11="","",'Rekapitulace stavby'!AN11)</f>
        <v>CZ26068877</v>
      </c>
      <c r="L15" s="23"/>
    </row>
    <row r="16" spans="2:46" s="1" customFormat="1" ht="6.95" customHeight="1">
      <c r="B16" s="23"/>
      <c r="L16" s="23"/>
    </row>
    <row r="17" spans="2:12" s="1" customFormat="1" ht="12" customHeight="1">
      <c r="B17" s="23"/>
      <c r="D17" s="20" t="s">
        <v>24</v>
      </c>
      <c r="I17" s="20" t="s">
        <v>20</v>
      </c>
      <c r="J17" s="18" t="str">
        <f>'Rekapitulace stavby'!AN13</f>
        <v/>
      </c>
      <c r="L17" s="23"/>
    </row>
    <row r="18" spans="2:12" s="1" customFormat="1" ht="18" customHeight="1">
      <c r="B18" s="23"/>
      <c r="E18" s="200" t="str">
        <f>'Rekapitulace stavby'!E14</f>
        <v xml:space="preserve"> </v>
      </c>
      <c r="F18" s="200"/>
      <c r="G18" s="200"/>
      <c r="H18" s="200"/>
      <c r="I18" s="20" t="s">
        <v>22</v>
      </c>
      <c r="J18" s="18" t="str">
        <f>'Rekapitulace stavby'!AN14</f>
        <v/>
      </c>
      <c r="L18" s="23"/>
    </row>
    <row r="19" spans="2:12" s="1" customFormat="1" ht="2.25" customHeight="1">
      <c r="B19" s="23"/>
      <c r="L19" s="23"/>
    </row>
    <row r="20" spans="2:12" s="1" customFormat="1" ht="12" hidden="1" customHeight="1">
      <c r="B20" s="23"/>
      <c r="D20" s="20"/>
      <c r="I20" s="20"/>
      <c r="J20" s="18" t="str">
        <f>IF('Rekapitulace stavby'!AN16="","",'Rekapitulace stavby'!AN16)</f>
        <v/>
      </c>
      <c r="L20" s="23"/>
    </row>
    <row r="21" spans="2:12" s="1" customFormat="1" ht="18" hidden="1" customHeight="1">
      <c r="B21" s="23"/>
      <c r="E21" s="18" t="str">
        <f>IF('Rekapitulace stavby'!E17="","",'Rekapitulace stavby'!E17)</f>
        <v xml:space="preserve"> </v>
      </c>
      <c r="I21" s="20"/>
      <c r="J21" s="18" t="str">
        <f>IF('Rekapitulace stavby'!AN17="","",'Rekapitulace stavby'!AN17)</f>
        <v/>
      </c>
      <c r="L21" s="23"/>
    </row>
    <row r="22" spans="2:12" s="1" customFormat="1" ht="6.75" hidden="1" customHeight="1">
      <c r="B22" s="23"/>
      <c r="L22" s="23"/>
    </row>
    <row r="23" spans="2:12" s="1" customFormat="1" ht="12" hidden="1" customHeight="1">
      <c r="B23" s="23"/>
      <c r="D23" s="20"/>
      <c r="I23" s="20"/>
      <c r="J23" s="18" t="str">
        <f>IF('Rekapitulace stavby'!AN19="","",'Rekapitulace stavby'!AN19)</f>
        <v/>
      </c>
      <c r="L23" s="23"/>
    </row>
    <row r="24" spans="2:12" s="1" customFormat="1" ht="18" customHeight="1">
      <c r="B24" s="23"/>
      <c r="E24" s="18" t="str">
        <f>IF('Rekapitulace stavby'!E20="","",'Rekapitulace stavby'!E20)</f>
        <v xml:space="preserve"> </v>
      </c>
      <c r="I24" s="20"/>
      <c r="J24" s="18" t="str">
        <f>IF('Rekapitulace stavby'!AN20="","",'Rekapitulace stavby'!AN20)</f>
        <v/>
      </c>
      <c r="L24" s="23"/>
    </row>
    <row r="25" spans="2:12" s="1" customFormat="1" ht="6.95" customHeight="1">
      <c r="B25" s="23"/>
      <c r="L25" s="23"/>
    </row>
    <row r="26" spans="2:12" s="1" customFormat="1" ht="12" customHeight="1">
      <c r="B26" s="23"/>
      <c r="D26" s="20" t="s">
        <v>26</v>
      </c>
      <c r="L26" s="23"/>
    </row>
    <row r="27" spans="2:12" s="5" customFormat="1" ht="119.25" customHeight="1">
      <c r="B27" s="53"/>
      <c r="E27" s="202" t="s">
        <v>318</v>
      </c>
      <c r="F27" s="202"/>
      <c r="G27" s="202"/>
      <c r="H27" s="202"/>
      <c r="L27" s="53"/>
    </row>
    <row r="28" spans="2:12" s="1" customFormat="1" ht="6.95" customHeight="1">
      <c r="B28" s="23"/>
      <c r="L28" s="23"/>
    </row>
    <row r="29" spans="2:12" s="1" customFormat="1" ht="6.95" customHeight="1">
      <c r="B29" s="23"/>
      <c r="D29" s="40"/>
      <c r="E29" s="40"/>
      <c r="F29" s="40"/>
      <c r="G29" s="40"/>
      <c r="H29" s="40"/>
      <c r="I29" s="40"/>
      <c r="J29" s="40"/>
      <c r="K29" s="40"/>
      <c r="L29" s="23"/>
    </row>
    <row r="30" spans="2:12" s="1" customFormat="1" ht="25.35" customHeight="1">
      <c r="B30" s="23"/>
      <c r="C30" s="175"/>
      <c r="D30" s="176" t="s">
        <v>27</v>
      </c>
      <c r="E30" s="175"/>
      <c r="F30" s="175"/>
      <c r="G30" s="175"/>
      <c r="H30" s="175"/>
      <c r="I30" s="175"/>
      <c r="J30" s="164">
        <f>ROUND(J119, 2)</f>
        <v>0</v>
      </c>
      <c r="L30" s="23"/>
    </row>
    <row r="31" spans="2:12" s="1" customFormat="1" ht="6.95" customHeight="1">
      <c r="B31" s="23"/>
      <c r="D31" s="40"/>
      <c r="E31" s="40"/>
      <c r="F31" s="40"/>
      <c r="G31" s="40"/>
      <c r="H31" s="40"/>
      <c r="I31" s="40"/>
      <c r="J31" s="40"/>
      <c r="K31" s="40"/>
      <c r="L31" s="23"/>
    </row>
    <row r="32" spans="2:12" s="1" customFormat="1" ht="14.45" customHeight="1">
      <c r="B32" s="23"/>
      <c r="F32" s="25" t="s">
        <v>29</v>
      </c>
      <c r="I32" s="25" t="s">
        <v>28</v>
      </c>
      <c r="J32" s="25" t="s">
        <v>30</v>
      </c>
      <c r="L32" s="23"/>
    </row>
    <row r="33" spans="2:12" s="1" customFormat="1" ht="14.45" customHeight="1">
      <c r="B33" s="23"/>
      <c r="D33" s="42" t="s">
        <v>31</v>
      </c>
      <c r="E33" s="20" t="s">
        <v>32</v>
      </c>
      <c r="F33" s="54">
        <f>ROUND((SUM(BE119:BE140)),  2)</f>
        <v>0</v>
      </c>
      <c r="I33" s="55">
        <v>0.21</v>
      </c>
      <c r="J33" s="54">
        <f>ROUND(((SUM(BE119:BE140))*I33),  2)</f>
        <v>0</v>
      </c>
      <c r="L33" s="23"/>
    </row>
    <row r="34" spans="2:12" s="1" customFormat="1" ht="14.45" customHeight="1">
      <c r="B34" s="23"/>
      <c r="E34" s="20" t="s">
        <v>33</v>
      </c>
      <c r="F34" s="54">
        <f>ROUND((SUM(BF119:BF140)),  2)</f>
        <v>0</v>
      </c>
      <c r="I34" s="55">
        <v>0.12</v>
      </c>
      <c r="J34" s="54">
        <f>ROUND(((SUM(BF119:BF140))*I34),  2)</f>
        <v>0</v>
      </c>
      <c r="L34" s="23"/>
    </row>
    <row r="35" spans="2:12" s="1" customFormat="1" ht="14.45" hidden="1" customHeight="1">
      <c r="B35" s="23"/>
      <c r="E35" s="20" t="s">
        <v>34</v>
      </c>
      <c r="F35" s="54">
        <f>ROUND((SUM(BG119:BG140)),  2)</f>
        <v>0</v>
      </c>
      <c r="I35" s="55">
        <v>0.21</v>
      </c>
      <c r="J35" s="54">
        <f>0</f>
        <v>0</v>
      </c>
      <c r="L35" s="23"/>
    </row>
    <row r="36" spans="2:12" s="1" customFormat="1" ht="14.45" hidden="1" customHeight="1">
      <c r="B36" s="23"/>
      <c r="E36" s="20" t="s">
        <v>35</v>
      </c>
      <c r="F36" s="54">
        <f>ROUND((SUM(BH119:BH140)),  2)</f>
        <v>0</v>
      </c>
      <c r="I36" s="55">
        <v>0.12</v>
      </c>
      <c r="J36" s="54">
        <f>0</f>
        <v>0</v>
      </c>
      <c r="L36" s="23"/>
    </row>
    <row r="37" spans="2:12" s="1" customFormat="1" ht="14.45" hidden="1" customHeight="1">
      <c r="B37" s="23"/>
      <c r="E37" s="20" t="s">
        <v>36</v>
      </c>
      <c r="F37" s="54">
        <f>ROUND((SUM(BI119:BI140)),  2)</f>
        <v>0</v>
      </c>
      <c r="I37" s="55">
        <v>0</v>
      </c>
      <c r="J37" s="54">
        <f>0</f>
        <v>0</v>
      </c>
      <c r="L37" s="23"/>
    </row>
    <row r="38" spans="2:12" s="1" customFormat="1" ht="6.95" customHeight="1">
      <c r="B38" s="23"/>
      <c r="L38" s="23"/>
    </row>
    <row r="39" spans="2:12" s="1" customFormat="1" ht="25.35" customHeight="1">
      <c r="B39" s="23"/>
      <c r="C39" s="170"/>
      <c r="D39" s="145" t="s">
        <v>37</v>
      </c>
      <c r="E39" s="146"/>
      <c r="F39" s="146"/>
      <c r="G39" s="171" t="s">
        <v>38</v>
      </c>
      <c r="H39" s="147" t="s">
        <v>39</v>
      </c>
      <c r="I39" s="146"/>
      <c r="J39" s="172">
        <f>SUM(J30:J37)</f>
        <v>0</v>
      </c>
      <c r="K39" s="57"/>
      <c r="L39" s="23"/>
    </row>
    <row r="40" spans="2:12" s="1" customFormat="1" ht="14.45" customHeight="1">
      <c r="B40" s="23"/>
      <c r="L40" s="23"/>
    </row>
    <row r="41" spans="2:12" ht="14.45" customHeight="1">
      <c r="B41" s="14"/>
      <c r="L41" s="14"/>
    </row>
    <row r="42" spans="2:12" ht="14.45" customHeight="1">
      <c r="B42" s="14"/>
      <c r="L42" s="14"/>
    </row>
    <row r="43" spans="2:12" ht="14.45" customHeight="1">
      <c r="B43" s="14"/>
      <c r="L43" s="14"/>
    </row>
    <row r="44" spans="2:12" ht="14.45" customHeight="1">
      <c r="B44" s="14"/>
      <c r="L44" s="14"/>
    </row>
    <row r="45" spans="2:12" ht="14.45" customHeight="1">
      <c r="B45" s="14"/>
      <c r="L45" s="14"/>
    </row>
    <row r="46" spans="2:12" ht="14.45" customHeight="1">
      <c r="B46" s="14"/>
      <c r="L46" s="14"/>
    </row>
    <row r="47" spans="2:12" ht="14.45" customHeight="1">
      <c r="B47" s="14"/>
      <c r="L47" s="14"/>
    </row>
    <row r="48" spans="2:12" ht="14.45" customHeight="1">
      <c r="B48" s="14"/>
      <c r="L48" s="14"/>
    </row>
    <row r="49" spans="2:12" ht="14.45" customHeight="1">
      <c r="B49" s="14"/>
      <c r="L49" s="14"/>
    </row>
    <row r="50" spans="2:12" s="1" customFormat="1" ht="14.45" customHeight="1">
      <c r="B50" s="23"/>
      <c r="D50" s="28" t="s">
        <v>40</v>
      </c>
      <c r="E50" s="29"/>
      <c r="F50" s="29"/>
      <c r="G50" s="28" t="s">
        <v>41</v>
      </c>
      <c r="H50" s="29"/>
      <c r="I50" s="29"/>
      <c r="J50" s="29"/>
      <c r="K50" s="29"/>
      <c r="L50" s="23"/>
    </row>
    <row r="51" spans="2:12">
      <c r="B51" s="14"/>
      <c r="L51" s="14"/>
    </row>
    <row r="52" spans="2:12">
      <c r="B52" s="14"/>
      <c r="L52" s="14"/>
    </row>
    <row r="53" spans="2:12">
      <c r="B53" s="14"/>
      <c r="L53" s="14"/>
    </row>
    <row r="54" spans="2:12">
      <c r="B54" s="14"/>
      <c r="L54" s="14"/>
    </row>
    <row r="55" spans="2:12">
      <c r="B55" s="14"/>
      <c r="L55" s="14"/>
    </row>
    <row r="56" spans="2:12">
      <c r="B56" s="14"/>
      <c r="L56" s="14"/>
    </row>
    <row r="57" spans="2:12">
      <c r="B57" s="14"/>
      <c r="L57" s="14"/>
    </row>
    <row r="58" spans="2:12">
      <c r="B58" s="14"/>
      <c r="L58" s="14"/>
    </row>
    <row r="59" spans="2:12">
      <c r="B59" s="14"/>
      <c r="L59" s="14"/>
    </row>
    <row r="60" spans="2:12">
      <c r="B60" s="14"/>
      <c r="L60" s="14"/>
    </row>
    <row r="61" spans="2:12" s="1" customFormat="1" ht="12.75">
      <c r="B61" s="23"/>
      <c r="D61" s="30" t="s">
        <v>42</v>
      </c>
      <c r="E61" s="24"/>
      <c r="F61" s="58" t="s">
        <v>43</v>
      </c>
      <c r="G61" s="30" t="s">
        <v>42</v>
      </c>
      <c r="H61" s="24"/>
      <c r="I61" s="24"/>
      <c r="J61" s="59" t="s">
        <v>43</v>
      </c>
      <c r="K61" s="24"/>
      <c r="L61" s="23"/>
    </row>
    <row r="62" spans="2:12">
      <c r="B62" s="14"/>
      <c r="L62" s="14"/>
    </row>
    <row r="63" spans="2:12">
      <c r="B63" s="14"/>
      <c r="L63" s="14"/>
    </row>
    <row r="64" spans="2:12">
      <c r="B64" s="14"/>
      <c r="L64" s="14"/>
    </row>
    <row r="65" spans="2:12" s="1" customFormat="1" ht="12.75">
      <c r="B65" s="23"/>
      <c r="D65" s="28" t="s">
        <v>44</v>
      </c>
      <c r="E65" s="29"/>
      <c r="F65" s="29"/>
      <c r="G65" s="28" t="s">
        <v>45</v>
      </c>
      <c r="H65" s="29"/>
      <c r="I65" s="29"/>
      <c r="J65" s="29"/>
      <c r="K65" s="29"/>
      <c r="L65" s="23"/>
    </row>
    <row r="66" spans="2:12">
      <c r="B66" s="14"/>
      <c r="L66" s="14"/>
    </row>
    <row r="67" spans="2:12">
      <c r="B67" s="14"/>
      <c r="L67" s="14"/>
    </row>
    <row r="68" spans="2:12">
      <c r="B68" s="14"/>
      <c r="L68" s="14"/>
    </row>
    <row r="69" spans="2:12">
      <c r="B69" s="14"/>
      <c r="L69" s="14"/>
    </row>
    <row r="70" spans="2:12">
      <c r="B70" s="14"/>
      <c r="L70" s="14"/>
    </row>
    <row r="71" spans="2:12">
      <c r="B71" s="14"/>
      <c r="L71" s="14"/>
    </row>
    <row r="72" spans="2:12">
      <c r="B72" s="14"/>
      <c r="L72" s="14"/>
    </row>
    <row r="73" spans="2:12">
      <c r="B73" s="14"/>
      <c r="L73" s="14"/>
    </row>
    <row r="74" spans="2:12">
      <c r="B74" s="14"/>
      <c r="L74" s="14"/>
    </row>
    <row r="75" spans="2:12">
      <c r="B75" s="14"/>
      <c r="L75" s="14"/>
    </row>
    <row r="76" spans="2:12" s="1" customFormat="1" ht="12.75">
      <c r="B76" s="23"/>
      <c r="D76" s="30" t="s">
        <v>42</v>
      </c>
      <c r="E76" s="24"/>
      <c r="F76" s="58" t="s">
        <v>43</v>
      </c>
      <c r="G76" s="30" t="s">
        <v>42</v>
      </c>
      <c r="H76" s="24"/>
      <c r="I76" s="24"/>
      <c r="J76" s="59" t="s">
        <v>43</v>
      </c>
      <c r="K76" s="24"/>
      <c r="L76" s="23"/>
    </row>
    <row r="77" spans="2:12" s="1" customFormat="1" ht="14.4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23"/>
    </row>
    <row r="81" spans="2:47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23"/>
    </row>
    <row r="82" spans="2:47" s="1" customFormat="1" ht="24.95" customHeight="1">
      <c r="B82" s="23"/>
      <c r="C82" s="15" t="s">
        <v>121</v>
      </c>
      <c r="L82" s="23"/>
    </row>
    <row r="83" spans="2:47" s="1" customFormat="1" ht="6.95" customHeight="1">
      <c r="B83" s="23"/>
      <c r="L83" s="23"/>
    </row>
    <row r="84" spans="2:47" s="1" customFormat="1" ht="12" customHeight="1">
      <c r="B84" s="23"/>
      <c r="C84" s="20" t="s">
        <v>389</v>
      </c>
      <c r="L84" s="23"/>
    </row>
    <row r="85" spans="2:47" s="1" customFormat="1" ht="26.25" customHeight="1">
      <c r="B85" s="23"/>
      <c r="E85" s="216" t="str">
        <f>E7</f>
        <v>Údržba smíšených výsadeb v Nemocnici České Budějovice, a.s. na rok 2026</v>
      </c>
      <c r="F85" s="217"/>
      <c r="G85" s="217"/>
      <c r="H85" s="217"/>
      <c r="L85" s="23"/>
    </row>
    <row r="86" spans="2:47" s="1" customFormat="1" ht="12" customHeight="1">
      <c r="B86" s="23"/>
      <c r="C86" s="20" t="s">
        <v>119</v>
      </c>
      <c r="L86" s="23"/>
    </row>
    <row r="87" spans="2:47" s="1" customFormat="1" ht="16.5" customHeight="1">
      <c r="B87" s="23"/>
      <c r="E87" s="209" t="str">
        <f>E9</f>
        <v>15 - Záhony podél cesty - ředitelství</v>
      </c>
      <c r="F87" s="215"/>
      <c r="G87" s="215"/>
      <c r="H87" s="215"/>
      <c r="L87" s="23"/>
    </row>
    <row r="88" spans="2:47" s="1" customFormat="1" ht="6.95" customHeight="1">
      <c r="B88" s="23"/>
      <c r="L88" s="23"/>
    </row>
    <row r="89" spans="2:47" s="1" customFormat="1" ht="12" customHeight="1">
      <c r="B89" s="23"/>
      <c r="C89" s="20" t="s">
        <v>16</v>
      </c>
      <c r="F89" s="18" t="str">
        <f>F12</f>
        <v xml:space="preserve"> </v>
      </c>
      <c r="I89" s="20" t="s">
        <v>18</v>
      </c>
      <c r="J89" s="39" t="str">
        <f>IF(J12="","",J12)</f>
        <v>vyplní účastník</v>
      </c>
      <c r="L89" s="23"/>
    </row>
    <row r="90" spans="2:47" s="1" customFormat="1" ht="6.95" customHeight="1">
      <c r="B90" s="23"/>
      <c r="L90" s="23"/>
    </row>
    <row r="91" spans="2:47" s="1" customFormat="1" ht="15.2" customHeight="1">
      <c r="B91" s="23"/>
      <c r="C91" s="20" t="s">
        <v>19</v>
      </c>
      <c r="F91" s="18" t="str">
        <f>E15</f>
        <v>Nemocnice České Budějovice, a.s.</v>
      </c>
      <c r="I91" s="20"/>
      <c r="J91" s="21" t="str">
        <f>E21</f>
        <v xml:space="preserve"> </v>
      </c>
      <c r="L91" s="23"/>
    </row>
    <row r="92" spans="2:47" s="1" customFormat="1" ht="15.2" customHeight="1">
      <c r="B92" s="23"/>
      <c r="C92" s="20" t="s">
        <v>24</v>
      </c>
      <c r="F92" s="18" t="str">
        <f>IF(E18="","",E18)</f>
        <v xml:space="preserve"> </v>
      </c>
      <c r="I92" s="20"/>
      <c r="J92" s="21" t="str">
        <f>E24</f>
        <v xml:space="preserve"> </v>
      </c>
      <c r="L92" s="23"/>
    </row>
    <row r="93" spans="2:47" s="1" customFormat="1" ht="10.35" customHeight="1">
      <c r="B93" s="23"/>
      <c r="L93" s="23"/>
    </row>
    <row r="94" spans="2:47" s="1" customFormat="1" ht="29.25" customHeight="1">
      <c r="B94" s="23"/>
      <c r="C94" s="60" t="s">
        <v>122</v>
      </c>
      <c r="D94" s="56"/>
      <c r="E94" s="56"/>
      <c r="F94" s="56"/>
      <c r="G94" s="56"/>
      <c r="H94" s="56"/>
      <c r="I94" s="56"/>
      <c r="J94" s="61" t="s">
        <v>123</v>
      </c>
      <c r="K94" s="56"/>
      <c r="L94" s="23"/>
    </row>
    <row r="95" spans="2:47" s="1" customFormat="1" ht="10.35" customHeight="1">
      <c r="B95" s="23"/>
      <c r="L95" s="23"/>
    </row>
    <row r="96" spans="2:47" s="1" customFormat="1" ht="22.9" customHeight="1">
      <c r="B96" s="23"/>
      <c r="C96" s="62" t="s">
        <v>124</v>
      </c>
      <c r="J96" s="51">
        <f>J119</f>
        <v>0</v>
      </c>
      <c r="L96" s="23"/>
      <c r="AU96" s="11" t="s">
        <v>125</v>
      </c>
    </row>
    <row r="97" spans="2:12" s="6" customFormat="1" ht="24.95" customHeight="1">
      <c r="B97" s="63"/>
      <c r="D97" s="64" t="s">
        <v>319</v>
      </c>
      <c r="E97" s="65"/>
      <c r="F97" s="65"/>
      <c r="G97" s="65"/>
      <c r="H97" s="65"/>
      <c r="I97" s="65"/>
      <c r="J97" s="66">
        <f>J120</f>
        <v>0</v>
      </c>
      <c r="L97" s="63"/>
    </row>
    <row r="98" spans="2:12" s="7" customFormat="1" ht="19.899999999999999" customHeight="1">
      <c r="B98" s="67"/>
      <c r="D98" s="68" t="s">
        <v>127</v>
      </c>
      <c r="E98" s="69"/>
      <c r="F98" s="69"/>
      <c r="G98" s="69"/>
      <c r="H98" s="69"/>
      <c r="I98" s="69"/>
      <c r="J98" s="70">
        <f>J121</f>
        <v>0</v>
      </c>
      <c r="L98" s="67"/>
    </row>
    <row r="99" spans="2:12" s="7" customFormat="1" ht="19.899999999999999" customHeight="1">
      <c r="B99" s="67"/>
      <c r="D99" s="68" t="s">
        <v>128</v>
      </c>
      <c r="E99" s="69"/>
      <c r="F99" s="69"/>
      <c r="G99" s="69"/>
      <c r="H99" s="69"/>
      <c r="I99" s="69"/>
      <c r="J99" s="70">
        <f>J135</f>
        <v>0</v>
      </c>
      <c r="L99" s="67"/>
    </row>
    <row r="100" spans="2:12" s="1" customFormat="1" ht="21.75" customHeight="1">
      <c r="B100" s="23"/>
      <c r="L100" s="23"/>
    </row>
    <row r="101" spans="2:12" s="1" customFormat="1" ht="6.9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23"/>
    </row>
    <row r="105" spans="2:12" s="1" customFormat="1" ht="6.95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23"/>
    </row>
    <row r="106" spans="2:12" s="1" customFormat="1" ht="24.95" customHeight="1">
      <c r="B106" s="23"/>
      <c r="C106" s="15" t="s">
        <v>129</v>
      </c>
      <c r="L106" s="23"/>
    </row>
    <row r="107" spans="2:12" s="1" customFormat="1" ht="6.95" customHeight="1">
      <c r="B107" s="23"/>
      <c r="L107" s="23"/>
    </row>
    <row r="108" spans="2:12" s="1" customFormat="1" ht="12" customHeight="1">
      <c r="B108" s="23"/>
      <c r="C108" s="20" t="s">
        <v>389</v>
      </c>
      <c r="L108" s="23"/>
    </row>
    <row r="109" spans="2:12" s="1" customFormat="1" ht="26.25" customHeight="1">
      <c r="B109" s="23"/>
      <c r="E109" s="216" t="str">
        <f>E7</f>
        <v>Údržba smíšených výsadeb v Nemocnici České Budějovice, a.s. na rok 2026</v>
      </c>
      <c r="F109" s="217"/>
      <c r="G109" s="217"/>
      <c r="H109" s="217"/>
      <c r="L109" s="23"/>
    </row>
    <row r="110" spans="2:12" s="1" customFormat="1" ht="12" customHeight="1">
      <c r="B110" s="23"/>
      <c r="C110" s="20" t="s">
        <v>119</v>
      </c>
      <c r="L110" s="23"/>
    </row>
    <row r="111" spans="2:12" s="1" customFormat="1" ht="16.5" customHeight="1">
      <c r="B111" s="23"/>
      <c r="E111" s="209" t="str">
        <f>E9</f>
        <v>15 - Záhony podél cesty - ředitelství</v>
      </c>
      <c r="F111" s="215"/>
      <c r="G111" s="215"/>
      <c r="H111" s="215"/>
      <c r="L111" s="23"/>
    </row>
    <row r="112" spans="2:12" s="1" customFormat="1" ht="6.95" customHeight="1">
      <c r="B112" s="23"/>
      <c r="L112" s="23"/>
    </row>
    <row r="113" spans="2:65" s="1" customFormat="1" ht="12" customHeight="1">
      <c r="B113" s="23"/>
      <c r="C113" s="20" t="s">
        <v>16</v>
      </c>
      <c r="F113" s="18" t="str">
        <f>F12</f>
        <v xml:space="preserve"> </v>
      </c>
      <c r="I113" s="20" t="s">
        <v>18</v>
      </c>
      <c r="J113" s="39" t="str">
        <f>IF(J12="","",J12)</f>
        <v>vyplní účastník</v>
      </c>
      <c r="L113" s="23"/>
    </row>
    <row r="114" spans="2:65" s="1" customFormat="1" ht="6.95" customHeight="1">
      <c r="B114" s="23"/>
      <c r="L114" s="23"/>
    </row>
    <row r="115" spans="2:65" s="1" customFormat="1" ht="15.2" customHeight="1">
      <c r="B115" s="23"/>
      <c r="C115" s="20" t="s">
        <v>19</v>
      </c>
      <c r="F115" s="18" t="str">
        <f>E15</f>
        <v>Nemocnice České Budějovice, a.s.</v>
      </c>
      <c r="I115" s="20"/>
      <c r="J115" s="21" t="str">
        <f>E21</f>
        <v xml:space="preserve"> </v>
      </c>
      <c r="L115" s="23"/>
    </row>
    <row r="116" spans="2:65" s="1" customFormat="1" ht="15.2" customHeight="1">
      <c r="B116" s="23"/>
      <c r="C116" s="20" t="s">
        <v>24</v>
      </c>
      <c r="F116" s="18" t="str">
        <f>IF(E18="","",E18)</f>
        <v xml:space="preserve"> </v>
      </c>
      <c r="I116" s="20"/>
      <c r="J116" s="21" t="str">
        <f>E24</f>
        <v xml:space="preserve"> </v>
      </c>
      <c r="L116" s="23"/>
    </row>
    <row r="117" spans="2:65" s="1" customFormat="1" ht="10.35" customHeight="1">
      <c r="B117" s="23"/>
      <c r="L117" s="23"/>
    </row>
    <row r="118" spans="2:65" s="8" customFormat="1" ht="29.25" customHeight="1">
      <c r="B118" s="71"/>
      <c r="C118" s="72" t="s">
        <v>130</v>
      </c>
      <c r="D118" s="73" t="s">
        <v>52</v>
      </c>
      <c r="E118" s="73" t="s">
        <v>48</v>
      </c>
      <c r="F118" s="73" t="s">
        <v>49</v>
      </c>
      <c r="G118" s="73" t="s">
        <v>131</v>
      </c>
      <c r="H118" s="73" t="s">
        <v>132</v>
      </c>
      <c r="I118" s="73" t="s">
        <v>133</v>
      </c>
      <c r="J118" s="74" t="s">
        <v>123</v>
      </c>
      <c r="K118" s="75" t="s">
        <v>134</v>
      </c>
      <c r="L118" s="71"/>
      <c r="M118" s="46" t="s">
        <v>1</v>
      </c>
      <c r="N118" s="47" t="s">
        <v>31</v>
      </c>
      <c r="O118" s="47" t="s">
        <v>135</v>
      </c>
      <c r="P118" s="47" t="s">
        <v>136</v>
      </c>
      <c r="Q118" s="47" t="s">
        <v>137</v>
      </c>
      <c r="R118" s="47" t="s">
        <v>138</v>
      </c>
      <c r="S118" s="47" t="s">
        <v>139</v>
      </c>
      <c r="T118" s="48" t="s">
        <v>140</v>
      </c>
    </row>
    <row r="119" spans="2:65" s="1" customFormat="1" ht="22.9" customHeight="1">
      <c r="B119" s="23"/>
      <c r="C119" s="50" t="s">
        <v>141</v>
      </c>
      <c r="J119" s="76">
        <f>BK119</f>
        <v>0</v>
      </c>
      <c r="L119" s="23"/>
      <c r="M119" s="49"/>
      <c r="N119" s="40"/>
      <c r="O119" s="40"/>
      <c r="P119" s="77">
        <f>P120</f>
        <v>0</v>
      </c>
      <c r="Q119" s="40"/>
      <c r="R119" s="77">
        <f>R120</f>
        <v>0</v>
      </c>
      <c r="S119" s="40"/>
      <c r="T119" s="78">
        <f>T120</f>
        <v>0</v>
      </c>
      <c r="AT119" s="11" t="s">
        <v>66</v>
      </c>
      <c r="AU119" s="11" t="s">
        <v>125</v>
      </c>
      <c r="BK119" s="79">
        <f>BK120</f>
        <v>0</v>
      </c>
    </row>
    <row r="120" spans="2:65" s="9" customFormat="1" ht="25.9" customHeight="1">
      <c r="B120" s="80"/>
      <c r="D120" s="81" t="s">
        <v>66</v>
      </c>
      <c r="E120" s="82" t="s">
        <v>142</v>
      </c>
      <c r="F120" s="82" t="s">
        <v>320</v>
      </c>
      <c r="J120" s="83">
        <f>BK120</f>
        <v>0</v>
      </c>
      <c r="L120" s="80"/>
      <c r="M120" s="84"/>
      <c r="P120" s="85">
        <f>P121+P135</f>
        <v>0</v>
      </c>
      <c r="R120" s="85">
        <f>R121+R135</f>
        <v>0</v>
      </c>
      <c r="T120" s="86">
        <f>T121+T135</f>
        <v>0</v>
      </c>
      <c r="AR120" s="81" t="s">
        <v>71</v>
      </c>
      <c r="AT120" s="87" t="s">
        <v>66</v>
      </c>
      <c r="AU120" s="87" t="s">
        <v>67</v>
      </c>
      <c r="AY120" s="81" t="s">
        <v>144</v>
      </c>
      <c r="BK120" s="88">
        <f>BK121+BK135</f>
        <v>0</v>
      </c>
    </row>
    <row r="121" spans="2:65" s="9" customFormat="1" ht="22.9" customHeight="1">
      <c r="B121" s="80"/>
      <c r="D121" s="81" t="s">
        <v>66</v>
      </c>
      <c r="E121" s="89" t="s">
        <v>145</v>
      </c>
      <c r="F121" s="89" t="s">
        <v>146</v>
      </c>
      <c r="J121" s="90">
        <f>BK121</f>
        <v>0</v>
      </c>
      <c r="L121" s="80"/>
      <c r="M121" s="84"/>
      <c r="P121" s="85">
        <f>SUM(P122:P134)</f>
        <v>0</v>
      </c>
      <c r="R121" s="85">
        <f>SUM(R122:R134)</f>
        <v>0</v>
      </c>
      <c r="T121" s="86">
        <f>SUM(T122:T134)</f>
        <v>0</v>
      </c>
      <c r="AR121" s="81" t="s">
        <v>71</v>
      </c>
      <c r="AT121" s="87" t="s">
        <v>66</v>
      </c>
      <c r="AU121" s="87" t="s">
        <v>71</v>
      </c>
      <c r="AY121" s="81" t="s">
        <v>144</v>
      </c>
      <c r="BK121" s="88">
        <f>SUM(BK122:BK134)</f>
        <v>0</v>
      </c>
    </row>
    <row r="122" spans="2:65" s="1" customFormat="1" ht="24.2" customHeight="1">
      <c r="B122" s="91"/>
      <c r="C122" s="92" t="s">
        <v>67</v>
      </c>
      <c r="D122" s="92" t="s">
        <v>147</v>
      </c>
      <c r="E122" s="93" t="s">
        <v>71</v>
      </c>
      <c r="F122" s="94" t="s">
        <v>321</v>
      </c>
      <c r="G122" s="95" t="s">
        <v>149</v>
      </c>
      <c r="H122" s="96">
        <v>234</v>
      </c>
      <c r="I122" s="97"/>
      <c r="J122" s="97">
        <f t="shared" ref="J122:J134" si="0">ROUND(I122*H122,2)</f>
        <v>0</v>
      </c>
      <c r="K122" s="98"/>
      <c r="L122" s="23"/>
      <c r="M122" s="99" t="s">
        <v>1</v>
      </c>
      <c r="N122" s="100" t="s">
        <v>32</v>
      </c>
      <c r="O122" s="101">
        <v>0</v>
      </c>
      <c r="P122" s="101">
        <f t="shared" ref="P122:P134" si="1">O122*H122</f>
        <v>0</v>
      </c>
      <c r="Q122" s="101">
        <v>0</v>
      </c>
      <c r="R122" s="101">
        <f t="shared" ref="R122:R134" si="2">Q122*H122</f>
        <v>0</v>
      </c>
      <c r="S122" s="101">
        <v>0</v>
      </c>
      <c r="T122" s="102">
        <f t="shared" ref="T122:T134" si="3">S122*H122</f>
        <v>0</v>
      </c>
      <c r="AR122" s="103" t="s">
        <v>81</v>
      </c>
      <c r="AT122" s="103" t="s">
        <v>147</v>
      </c>
      <c r="AU122" s="103" t="s">
        <v>75</v>
      </c>
      <c r="AY122" s="11" t="s">
        <v>144</v>
      </c>
      <c r="BE122" s="104">
        <f t="shared" ref="BE122:BE134" si="4">IF(N122="základní",J122,0)</f>
        <v>0</v>
      </c>
      <c r="BF122" s="104">
        <f t="shared" ref="BF122:BF134" si="5">IF(N122="snížená",J122,0)</f>
        <v>0</v>
      </c>
      <c r="BG122" s="104">
        <f t="shared" ref="BG122:BG134" si="6">IF(N122="zákl. přenesená",J122,0)</f>
        <v>0</v>
      </c>
      <c r="BH122" s="104">
        <f t="shared" ref="BH122:BH134" si="7">IF(N122="sníž. přenesená",J122,0)</f>
        <v>0</v>
      </c>
      <c r="BI122" s="104">
        <f t="shared" ref="BI122:BI134" si="8">IF(N122="nulová",J122,0)</f>
        <v>0</v>
      </c>
      <c r="BJ122" s="11" t="s">
        <v>71</v>
      </c>
      <c r="BK122" s="104">
        <f t="shared" ref="BK122:BK134" si="9">ROUND(I122*H122,2)</f>
        <v>0</v>
      </c>
      <c r="BL122" s="11" t="s">
        <v>81</v>
      </c>
      <c r="BM122" s="103" t="s">
        <v>75</v>
      </c>
    </row>
    <row r="123" spans="2:65" s="1" customFormat="1" ht="24.2" customHeight="1">
      <c r="B123" s="91"/>
      <c r="C123" s="92" t="s">
        <v>67</v>
      </c>
      <c r="D123" s="92" t="s">
        <v>147</v>
      </c>
      <c r="E123" s="93" t="s">
        <v>75</v>
      </c>
      <c r="F123" s="94" t="s">
        <v>322</v>
      </c>
      <c r="G123" s="95" t="s">
        <v>149</v>
      </c>
      <c r="H123" s="96">
        <v>117</v>
      </c>
      <c r="I123" s="97"/>
      <c r="J123" s="97">
        <f t="shared" si="0"/>
        <v>0</v>
      </c>
      <c r="K123" s="98"/>
      <c r="L123" s="23"/>
      <c r="M123" s="99" t="s">
        <v>1</v>
      </c>
      <c r="N123" s="100" t="s">
        <v>32</v>
      </c>
      <c r="O123" s="101">
        <v>0</v>
      </c>
      <c r="P123" s="101">
        <f t="shared" si="1"/>
        <v>0</v>
      </c>
      <c r="Q123" s="101">
        <v>0</v>
      </c>
      <c r="R123" s="101">
        <f t="shared" si="2"/>
        <v>0</v>
      </c>
      <c r="S123" s="101">
        <v>0</v>
      </c>
      <c r="T123" s="102">
        <f t="shared" si="3"/>
        <v>0</v>
      </c>
      <c r="AR123" s="103" t="s">
        <v>81</v>
      </c>
      <c r="AT123" s="103" t="s">
        <v>147</v>
      </c>
      <c r="AU123" s="103" t="s">
        <v>75</v>
      </c>
      <c r="AY123" s="11" t="s">
        <v>144</v>
      </c>
      <c r="BE123" s="104">
        <f t="shared" si="4"/>
        <v>0</v>
      </c>
      <c r="BF123" s="104">
        <f t="shared" si="5"/>
        <v>0</v>
      </c>
      <c r="BG123" s="104">
        <f t="shared" si="6"/>
        <v>0</v>
      </c>
      <c r="BH123" s="104">
        <f t="shared" si="7"/>
        <v>0</v>
      </c>
      <c r="BI123" s="104">
        <f t="shared" si="8"/>
        <v>0</v>
      </c>
      <c r="BJ123" s="11" t="s">
        <v>71</v>
      </c>
      <c r="BK123" s="104">
        <f t="shared" si="9"/>
        <v>0</v>
      </c>
      <c r="BL123" s="11" t="s">
        <v>81</v>
      </c>
      <c r="BM123" s="103" t="s">
        <v>81</v>
      </c>
    </row>
    <row r="124" spans="2:65" s="1" customFormat="1" ht="24.2" customHeight="1">
      <c r="B124" s="91"/>
      <c r="C124" s="92" t="s">
        <v>67</v>
      </c>
      <c r="D124" s="92" t="s">
        <v>147</v>
      </c>
      <c r="E124" s="93" t="s">
        <v>78</v>
      </c>
      <c r="F124" s="94" t="s">
        <v>323</v>
      </c>
      <c r="G124" s="95" t="s">
        <v>149</v>
      </c>
      <c r="H124" s="96">
        <v>819</v>
      </c>
      <c r="I124" s="97"/>
      <c r="J124" s="97">
        <f t="shared" si="0"/>
        <v>0</v>
      </c>
      <c r="K124" s="98"/>
      <c r="L124" s="23"/>
      <c r="M124" s="99" t="s">
        <v>1</v>
      </c>
      <c r="N124" s="100" t="s">
        <v>32</v>
      </c>
      <c r="O124" s="101">
        <v>0</v>
      </c>
      <c r="P124" s="101">
        <f t="shared" si="1"/>
        <v>0</v>
      </c>
      <c r="Q124" s="101">
        <v>0</v>
      </c>
      <c r="R124" s="101">
        <f t="shared" si="2"/>
        <v>0</v>
      </c>
      <c r="S124" s="101">
        <v>0</v>
      </c>
      <c r="T124" s="102">
        <f t="shared" si="3"/>
        <v>0</v>
      </c>
      <c r="AR124" s="103" t="s">
        <v>81</v>
      </c>
      <c r="AT124" s="103" t="s">
        <v>147</v>
      </c>
      <c r="AU124" s="103" t="s">
        <v>75</v>
      </c>
      <c r="AY124" s="11" t="s">
        <v>144</v>
      </c>
      <c r="BE124" s="104">
        <f t="shared" si="4"/>
        <v>0</v>
      </c>
      <c r="BF124" s="104">
        <f t="shared" si="5"/>
        <v>0</v>
      </c>
      <c r="BG124" s="104">
        <f t="shared" si="6"/>
        <v>0</v>
      </c>
      <c r="BH124" s="104">
        <f t="shared" si="7"/>
        <v>0</v>
      </c>
      <c r="BI124" s="104">
        <f t="shared" si="8"/>
        <v>0</v>
      </c>
      <c r="BJ124" s="11" t="s">
        <v>71</v>
      </c>
      <c r="BK124" s="104">
        <f t="shared" si="9"/>
        <v>0</v>
      </c>
      <c r="BL124" s="11" t="s">
        <v>81</v>
      </c>
      <c r="BM124" s="103" t="s">
        <v>87</v>
      </c>
    </row>
    <row r="125" spans="2:65" s="1" customFormat="1" ht="24.2" customHeight="1">
      <c r="B125" s="91"/>
      <c r="C125" s="92" t="s">
        <v>67</v>
      </c>
      <c r="D125" s="92" t="s">
        <v>147</v>
      </c>
      <c r="E125" s="93" t="s">
        <v>81</v>
      </c>
      <c r="F125" s="94" t="s">
        <v>324</v>
      </c>
      <c r="G125" s="95" t="s">
        <v>149</v>
      </c>
      <c r="H125" s="96">
        <v>819</v>
      </c>
      <c r="I125" s="97"/>
      <c r="J125" s="97">
        <f t="shared" si="0"/>
        <v>0</v>
      </c>
      <c r="K125" s="98"/>
      <c r="L125" s="23"/>
      <c r="M125" s="99" t="s">
        <v>1</v>
      </c>
      <c r="N125" s="100" t="s">
        <v>32</v>
      </c>
      <c r="O125" s="101">
        <v>0</v>
      </c>
      <c r="P125" s="101">
        <f t="shared" si="1"/>
        <v>0</v>
      </c>
      <c r="Q125" s="101">
        <v>0</v>
      </c>
      <c r="R125" s="101">
        <f t="shared" si="2"/>
        <v>0</v>
      </c>
      <c r="S125" s="101">
        <v>0</v>
      </c>
      <c r="T125" s="102">
        <f t="shared" si="3"/>
        <v>0</v>
      </c>
      <c r="AR125" s="103" t="s">
        <v>81</v>
      </c>
      <c r="AT125" s="103" t="s">
        <v>147</v>
      </c>
      <c r="AU125" s="103" t="s">
        <v>75</v>
      </c>
      <c r="AY125" s="11" t="s">
        <v>144</v>
      </c>
      <c r="BE125" s="104">
        <f t="shared" si="4"/>
        <v>0</v>
      </c>
      <c r="BF125" s="104">
        <f t="shared" si="5"/>
        <v>0</v>
      </c>
      <c r="BG125" s="104">
        <f t="shared" si="6"/>
        <v>0</v>
      </c>
      <c r="BH125" s="104">
        <f t="shared" si="7"/>
        <v>0</v>
      </c>
      <c r="BI125" s="104">
        <f t="shared" si="8"/>
        <v>0</v>
      </c>
      <c r="BJ125" s="11" t="s">
        <v>71</v>
      </c>
      <c r="BK125" s="104">
        <f t="shared" si="9"/>
        <v>0</v>
      </c>
      <c r="BL125" s="11" t="s">
        <v>81</v>
      </c>
      <c r="BM125" s="103" t="s">
        <v>93</v>
      </c>
    </row>
    <row r="126" spans="2:65" s="1" customFormat="1" ht="24.2" customHeight="1">
      <c r="B126" s="91"/>
      <c r="C126" s="92" t="s">
        <v>67</v>
      </c>
      <c r="D126" s="92" t="s">
        <v>147</v>
      </c>
      <c r="E126" s="93" t="s">
        <v>84</v>
      </c>
      <c r="F126" s="94" t="s">
        <v>325</v>
      </c>
      <c r="G126" s="95" t="s">
        <v>154</v>
      </c>
      <c r="H126" s="96">
        <v>60</v>
      </c>
      <c r="I126" s="97"/>
      <c r="J126" s="97">
        <f t="shared" si="0"/>
        <v>0</v>
      </c>
      <c r="K126" s="98"/>
      <c r="L126" s="23"/>
      <c r="M126" s="99" t="s">
        <v>1</v>
      </c>
      <c r="N126" s="100" t="s">
        <v>32</v>
      </c>
      <c r="O126" s="101">
        <v>0</v>
      </c>
      <c r="P126" s="101">
        <f t="shared" si="1"/>
        <v>0</v>
      </c>
      <c r="Q126" s="101">
        <v>0</v>
      </c>
      <c r="R126" s="101">
        <f t="shared" si="2"/>
        <v>0</v>
      </c>
      <c r="S126" s="101">
        <v>0</v>
      </c>
      <c r="T126" s="102">
        <f t="shared" si="3"/>
        <v>0</v>
      </c>
      <c r="AR126" s="103" t="s">
        <v>81</v>
      </c>
      <c r="AT126" s="103" t="s">
        <v>147</v>
      </c>
      <c r="AU126" s="103" t="s">
        <v>75</v>
      </c>
      <c r="AY126" s="11" t="s">
        <v>144</v>
      </c>
      <c r="BE126" s="104">
        <f t="shared" si="4"/>
        <v>0</v>
      </c>
      <c r="BF126" s="104">
        <f t="shared" si="5"/>
        <v>0</v>
      </c>
      <c r="BG126" s="104">
        <f t="shared" si="6"/>
        <v>0</v>
      </c>
      <c r="BH126" s="104">
        <f t="shared" si="7"/>
        <v>0</v>
      </c>
      <c r="BI126" s="104">
        <f t="shared" si="8"/>
        <v>0</v>
      </c>
      <c r="BJ126" s="11" t="s">
        <v>71</v>
      </c>
      <c r="BK126" s="104">
        <f t="shared" si="9"/>
        <v>0</v>
      </c>
      <c r="BL126" s="11" t="s">
        <v>81</v>
      </c>
      <c r="BM126" s="103" t="s">
        <v>99</v>
      </c>
    </row>
    <row r="127" spans="2:65" s="1" customFormat="1" ht="24.2" customHeight="1">
      <c r="B127" s="91"/>
      <c r="C127" s="92" t="s">
        <v>67</v>
      </c>
      <c r="D127" s="92" t="s">
        <v>147</v>
      </c>
      <c r="E127" s="93" t="s">
        <v>87</v>
      </c>
      <c r="F127" s="94" t="s">
        <v>326</v>
      </c>
      <c r="G127" s="95" t="s">
        <v>149</v>
      </c>
      <c r="H127" s="96">
        <v>585</v>
      </c>
      <c r="I127" s="97"/>
      <c r="J127" s="97">
        <f t="shared" si="0"/>
        <v>0</v>
      </c>
      <c r="K127" s="98"/>
      <c r="L127" s="23"/>
      <c r="M127" s="99" t="s">
        <v>1</v>
      </c>
      <c r="N127" s="100" t="s">
        <v>32</v>
      </c>
      <c r="O127" s="101">
        <v>0</v>
      </c>
      <c r="P127" s="101">
        <f t="shared" si="1"/>
        <v>0</v>
      </c>
      <c r="Q127" s="101">
        <v>0</v>
      </c>
      <c r="R127" s="101">
        <f t="shared" si="2"/>
        <v>0</v>
      </c>
      <c r="S127" s="101">
        <v>0</v>
      </c>
      <c r="T127" s="102">
        <f t="shared" si="3"/>
        <v>0</v>
      </c>
      <c r="AR127" s="103" t="s">
        <v>81</v>
      </c>
      <c r="AT127" s="103" t="s">
        <v>147</v>
      </c>
      <c r="AU127" s="103" t="s">
        <v>75</v>
      </c>
      <c r="AY127" s="11" t="s">
        <v>144</v>
      </c>
      <c r="BE127" s="104">
        <f t="shared" si="4"/>
        <v>0</v>
      </c>
      <c r="BF127" s="104">
        <f t="shared" si="5"/>
        <v>0</v>
      </c>
      <c r="BG127" s="104">
        <f t="shared" si="6"/>
        <v>0</v>
      </c>
      <c r="BH127" s="104">
        <f t="shared" si="7"/>
        <v>0</v>
      </c>
      <c r="BI127" s="104">
        <f t="shared" si="8"/>
        <v>0</v>
      </c>
      <c r="BJ127" s="11" t="s">
        <v>71</v>
      </c>
      <c r="BK127" s="104">
        <f t="shared" si="9"/>
        <v>0</v>
      </c>
      <c r="BL127" s="11" t="s">
        <v>81</v>
      </c>
      <c r="BM127" s="103" t="s">
        <v>8</v>
      </c>
    </row>
    <row r="128" spans="2:65" s="1" customFormat="1" ht="24.2" customHeight="1">
      <c r="B128" s="91"/>
      <c r="C128" s="92" t="s">
        <v>67</v>
      </c>
      <c r="D128" s="92" t="s">
        <v>147</v>
      </c>
      <c r="E128" s="93" t="s">
        <v>90</v>
      </c>
      <c r="F128" s="94" t="s">
        <v>327</v>
      </c>
      <c r="G128" s="95" t="s">
        <v>154</v>
      </c>
      <c r="H128" s="96">
        <v>80</v>
      </c>
      <c r="I128" s="97"/>
      <c r="J128" s="97">
        <f t="shared" si="0"/>
        <v>0</v>
      </c>
      <c r="K128" s="98"/>
      <c r="L128" s="23"/>
      <c r="M128" s="99" t="s">
        <v>1</v>
      </c>
      <c r="N128" s="100" t="s">
        <v>32</v>
      </c>
      <c r="O128" s="101">
        <v>0</v>
      </c>
      <c r="P128" s="101">
        <f t="shared" si="1"/>
        <v>0</v>
      </c>
      <c r="Q128" s="101">
        <v>0</v>
      </c>
      <c r="R128" s="101">
        <f t="shared" si="2"/>
        <v>0</v>
      </c>
      <c r="S128" s="101">
        <v>0</v>
      </c>
      <c r="T128" s="102">
        <f t="shared" si="3"/>
        <v>0</v>
      </c>
      <c r="AR128" s="103" t="s">
        <v>81</v>
      </c>
      <c r="AT128" s="103" t="s">
        <v>147</v>
      </c>
      <c r="AU128" s="103" t="s">
        <v>75</v>
      </c>
      <c r="AY128" s="11" t="s">
        <v>144</v>
      </c>
      <c r="BE128" s="104">
        <f t="shared" si="4"/>
        <v>0</v>
      </c>
      <c r="BF128" s="104">
        <f t="shared" si="5"/>
        <v>0</v>
      </c>
      <c r="BG128" s="104">
        <f t="shared" si="6"/>
        <v>0</v>
      </c>
      <c r="BH128" s="104">
        <f t="shared" si="7"/>
        <v>0</v>
      </c>
      <c r="BI128" s="104">
        <f t="shared" si="8"/>
        <v>0</v>
      </c>
      <c r="BJ128" s="11" t="s">
        <v>71</v>
      </c>
      <c r="BK128" s="104">
        <f t="shared" si="9"/>
        <v>0</v>
      </c>
      <c r="BL128" s="11" t="s">
        <v>81</v>
      </c>
      <c r="BM128" s="103" t="s">
        <v>109</v>
      </c>
    </row>
    <row r="129" spans="2:65" s="1" customFormat="1" ht="24.2" customHeight="1">
      <c r="B129" s="91"/>
      <c r="C129" s="92" t="s">
        <v>67</v>
      </c>
      <c r="D129" s="92" t="s">
        <v>147</v>
      </c>
      <c r="E129" s="93" t="s">
        <v>93</v>
      </c>
      <c r="F129" s="94" t="s">
        <v>328</v>
      </c>
      <c r="G129" s="95" t="s">
        <v>149</v>
      </c>
      <c r="H129" s="96">
        <v>702</v>
      </c>
      <c r="I129" s="97"/>
      <c r="J129" s="97">
        <f t="shared" si="0"/>
        <v>0</v>
      </c>
      <c r="K129" s="98"/>
      <c r="L129" s="23"/>
      <c r="M129" s="99" t="s">
        <v>1</v>
      </c>
      <c r="N129" s="100" t="s">
        <v>32</v>
      </c>
      <c r="O129" s="101">
        <v>0</v>
      </c>
      <c r="P129" s="101">
        <f t="shared" si="1"/>
        <v>0</v>
      </c>
      <c r="Q129" s="101">
        <v>0</v>
      </c>
      <c r="R129" s="101">
        <f t="shared" si="2"/>
        <v>0</v>
      </c>
      <c r="S129" s="101">
        <v>0</v>
      </c>
      <c r="T129" s="102">
        <f t="shared" si="3"/>
        <v>0</v>
      </c>
      <c r="AR129" s="103" t="s">
        <v>81</v>
      </c>
      <c r="AT129" s="103" t="s">
        <v>147</v>
      </c>
      <c r="AU129" s="103" t="s">
        <v>75</v>
      </c>
      <c r="AY129" s="11" t="s">
        <v>144</v>
      </c>
      <c r="BE129" s="104">
        <f t="shared" si="4"/>
        <v>0</v>
      </c>
      <c r="BF129" s="104">
        <f t="shared" si="5"/>
        <v>0</v>
      </c>
      <c r="BG129" s="104">
        <f t="shared" si="6"/>
        <v>0</v>
      </c>
      <c r="BH129" s="104">
        <f t="shared" si="7"/>
        <v>0</v>
      </c>
      <c r="BI129" s="104">
        <f t="shared" si="8"/>
        <v>0</v>
      </c>
      <c r="BJ129" s="11" t="s">
        <v>71</v>
      </c>
      <c r="BK129" s="104">
        <f t="shared" si="9"/>
        <v>0</v>
      </c>
      <c r="BL129" s="11" t="s">
        <v>81</v>
      </c>
      <c r="BM129" s="103" t="s">
        <v>115</v>
      </c>
    </row>
    <row r="130" spans="2:65" s="1" customFormat="1" ht="24.2" customHeight="1">
      <c r="B130" s="91"/>
      <c r="C130" s="92" t="s">
        <v>67</v>
      </c>
      <c r="D130" s="92" t="s">
        <v>147</v>
      </c>
      <c r="E130" s="93" t="s">
        <v>96</v>
      </c>
      <c r="F130" s="94" t="s">
        <v>329</v>
      </c>
      <c r="G130" s="95" t="s">
        <v>161</v>
      </c>
      <c r="H130" s="96">
        <v>16</v>
      </c>
      <c r="I130" s="97"/>
      <c r="J130" s="97">
        <f t="shared" si="0"/>
        <v>0</v>
      </c>
      <c r="K130" s="98"/>
      <c r="L130" s="23"/>
      <c r="M130" s="99" t="s">
        <v>1</v>
      </c>
      <c r="N130" s="100" t="s">
        <v>32</v>
      </c>
      <c r="O130" s="101">
        <v>0</v>
      </c>
      <c r="P130" s="101">
        <f t="shared" si="1"/>
        <v>0</v>
      </c>
      <c r="Q130" s="101">
        <v>0</v>
      </c>
      <c r="R130" s="101">
        <f t="shared" si="2"/>
        <v>0</v>
      </c>
      <c r="S130" s="101">
        <v>0</v>
      </c>
      <c r="T130" s="102">
        <f t="shared" si="3"/>
        <v>0</v>
      </c>
      <c r="AR130" s="103" t="s">
        <v>81</v>
      </c>
      <c r="AT130" s="103" t="s">
        <v>147</v>
      </c>
      <c r="AU130" s="103" t="s">
        <v>75</v>
      </c>
      <c r="AY130" s="11" t="s">
        <v>144</v>
      </c>
      <c r="BE130" s="104">
        <f t="shared" si="4"/>
        <v>0</v>
      </c>
      <c r="BF130" s="104">
        <f t="shared" si="5"/>
        <v>0</v>
      </c>
      <c r="BG130" s="104">
        <f t="shared" si="6"/>
        <v>0</v>
      </c>
      <c r="BH130" s="104">
        <f t="shared" si="7"/>
        <v>0</v>
      </c>
      <c r="BI130" s="104">
        <f t="shared" si="8"/>
        <v>0</v>
      </c>
      <c r="BJ130" s="11" t="s">
        <v>71</v>
      </c>
      <c r="BK130" s="104">
        <f t="shared" si="9"/>
        <v>0</v>
      </c>
      <c r="BL130" s="11" t="s">
        <v>81</v>
      </c>
      <c r="BM130" s="103" t="s">
        <v>159</v>
      </c>
    </row>
    <row r="131" spans="2:65" s="1" customFormat="1" ht="24.2" customHeight="1">
      <c r="B131" s="91"/>
      <c r="C131" s="92" t="s">
        <v>67</v>
      </c>
      <c r="D131" s="92" t="s">
        <v>147</v>
      </c>
      <c r="E131" s="93" t="s">
        <v>99</v>
      </c>
      <c r="F131" s="94" t="s">
        <v>330</v>
      </c>
      <c r="G131" s="95" t="s">
        <v>149</v>
      </c>
      <c r="H131" s="96">
        <v>1.6</v>
      </c>
      <c r="I131" s="97"/>
      <c r="J131" s="97">
        <f t="shared" si="0"/>
        <v>0</v>
      </c>
      <c r="K131" s="98"/>
      <c r="L131" s="23"/>
      <c r="M131" s="99" t="s">
        <v>1</v>
      </c>
      <c r="N131" s="100" t="s">
        <v>32</v>
      </c>
      <c r="O131" s="101">
        <v>0</v>
      </c>
      <c r="P131" s="101">
        <f t="shared" si="1"/>
        <v>0</v>
      </c>
      <c r="Q131" s="101">
        <v>0</v>
      </c>
      <c r="R131" s="101">
        <f t="shared" si="2"/>
        <v>0</v>
      </c>
      <c r="S131" s="101">
        <v>0</v>
      </c>
      <c r="T131" s="102">
        <f t="shared" si="3"/>
        <v>0</v>
      </c>
      <c r="AR131" s="103" t="s">
        <v>81</v>
      </c>
      <c r="AT131" s="103" t="s">
        <v>147</v>
      </c>
      <c r="AU131" s="103" t="s">
        <v>75</v>
      </c>
      <c r="AY131" s="11" t="s">
        <v>144</v>
      </c>
      <c r="BE131" s="104">
        <f t="shared" si="4"/>
        <v>0</v>
      </c>
      <c r="BF131" s="104">
        <f t="shared" si="5"/>
        <v>0</v>
      </c>
      <c r="BG131" s="104">
        <f t="shared" si="6"/>
        <v>0</v>
      </c>
      <c r="BH131" s="104">
        <f t="shared" si="7"/>
        <v>0</v>
      </c>
      <c r="BI131" s="104">
        <f t="shared" si="8"/>
        <v>0</v>
      </c>
      <c r="BJ131" s="11" t="s">
        <v>71</v>
      </c>
      <c r="BK131" s="104">
        <f t="shared" si="9"/>
        <v>0</v>
      </c>
      <c r="BL131" s="11" t="s">
        <v>81</v>
      </c>
      <c r="BM131" s="103" t="s">
        <v>162</v>
      </c>
    </row>
    <row r="132" spans="2:65" s="1" customFormat="1" ht="24.2" customHeight="1">
      <c r="B132" s="91"/>
      <c r="C132" s="92" t="s">
        <v>67</v>
      </c>
      <c r="D132" s="92" t="s">
        <v>147</v>
      </c>
      <c r="E132" s="93" t="s">
        <v>101</v>
      </c>
      <c r="F132" s="94" t="s">
        <v>331</v>
      </c>
      <c r="G132" s="95" t="s">
        <v>149</v>
      </c>
      <c r="H132" s="96">
        <v>117</v>
      </c>
      <c r="I132" s="97"/>
      <c r="J132" s="97">
        <f t="shared" si="0"/>
        <v>0</v>
      </c>
      <c r="K132" s="98"/>
      <c r="L132" s="23"/>
      <c r="M132" s="99" t="s">
        <v>1</v>
      </c>
      <c r="N132" s="100" t="s">
        <v>32</v>
      </c>
      <c r="O132" s="101">
        <v>0</v>
      </c>
      <c r="P132" s="101">
        <f t="shared" si="1"/>
        <v>0</v>
      </c>
      <c r="Q132" s="101">
        <v>0</v>
      </c>
      <c r="R132" s="101">
        <f t="shared" si="2"/>
        <v>0</v>
      </c>
      <c r="S132" s="101">
        <v>0</v>
      </c>
      <c r="T132" s="102">
        <f t="shared" si="3"/>
        <v>0</v>
      </c>
      <c r="AR132" s="103" t="s">
        <v>81</v>
      </c>
      <c r="AT132" s="103" t="s">
        <v>147</v>
      </c>
      <c r="AU132" s="103" t="s">
        <v>75</v>
      </c>
      <c r="AY132" s="11" t="s">
        <v>144</v>
      </c>
      <c r="BE132" s="104">
        <f t="shared" si="4"/>
        <v>0</v>
      </c>
      <c r="BF132" s="104">
        <f t="shared" si="5"/>
        <v>0</v>
      </c>
      <c r="BG132" s="104">
        <f t="shared" si="6"/>
        <v>0</v>
      </c>
      <c r="BH132" s="104">
        <f t="shared" si="7"/>
        <v>0</v>
      </c>
      <c r="BI132" s="104">
        <f t="shared" si="8"/>
        <v>0</v>
      </c>
      <c r="BJ132" s="11" t="s">
        <v>71</v>
      </c>
      <c r="BK132" s="104">
        <f t="shared" si="9"/>
        <v>0</v>
      </c>
      <c r="BL132" s="11" t="s">
        <v>81</v>
      </c>
      <c r="BM132" s="103" t="s">
        <v>164</v>
      </c>
    </row>
    <row r="133" spans="2:65" s="1" customFormat="1" ht="16.5" customHeight="1">
      <c r="B133" s="91"/>
      <c r="C133" s="92" t="s">
        <v>67</v>
      </c>
      <c r="D133" s="92" t="s">
        <v>147</v>
      </c>
      <c r="E133" s="93" t="s">
        <v>8</v>
      </c>
      <c r="F133" s="94" t="s">
        <v>177</v>
      </c>
      <c r="G133" s="95" t="s">
        <v>168</v>
      </c>
      <c r="H133" s="96">
        <v>1</v>
      </c>
      <c r="I133" s="97"/>
      <c r="J133" s="97">
        <f t="shared" si="0"/>
        <v>0</v>
      </c>
      <c r="K133" s="98"/>
      <c r="L133" s="23"/>
      <c r="M133" s="99" t="s">
        <v>1</v>
      </c>
      <c r="N133" s="100" t="s">
        <v>32</v>
      </c>
      <c r="O133" s="101">
        <v>0</v>
      </c>
      <c r="P133" s="101">
        <f t="shared" si="1"/>
        <v>0</v>
      </c>
      <c r="Q133" s="101">
        <v>0</v>
      </c>
      <c r="R133" s="101">
        <f t="shared" si="2"/>
        <v>0</v>
      </c>
      <c r="S133" s="101">
        <v>0</v>
      </c>
      <c r="T133" s="102">
        <f t="shared" si="3"/>
        <v>0</v>
      </c>
      <c r="AR133" s="103" t="s">
        <v>81</v>
      </c>
      <c r="AT133" s="103" t="s">
        <v>147</v>
      </c>
      <c r="AU133" s="103" t="s">
        <v>75</v>
      </c>
      <c r="AY133" s="11" t="s">
        <v>144</v>
      </c>
      <c r="BE133" s="104">
        <f t="shared" si="4"/>
        <v>0</v>
      </c>
      <c r="BF133" s="104">
        <f t="shared" si="5"/>
        <v>0</v>
      </c>
      <c r="BG133" s="104">
        <f t="shared" si="6"/>
        <v>0</v>
      </c>
      <c r="BH133" s="104">
        <f t="shared" si="7"/>
        <v>0</v>
      </c>
      <c r="BI133" s="104">
        <f t="shared" si="8"/>
        <v>0</v>
      </c>
      <c r="BJ133" s="11" t="s">
        <v>71</v>
      </c>
      <c r="BK133" s="104">
        <f t="shared" si="9"/>
        <v>0</v>
      </c>
      <c r="BL133" s="11" t="s">
        <v>81</v>
      </c>
      <c r="BM133" s="103" t="s">
        <v>166</v>
      </c>
    </row>
    <row r="134" spans="2:65" s="1" customFormat="1" ht="16.5" customHeight="1">
      <c r="B134" s="91"/>
      <c r="C134" s="92" t="s">
        <v>67</v>
      </c>
      <c r="D134" s="92" t="s">
        <v>147</v>
      </c>
      <c r="E134" s="93" t="s">
        <v>106</v>
      </c>
      <c r="F134" s="94" t="s">
        <v>179</v>
      </c>
      <c r="G134" s="95" t="s">
        <v>168</v>
      </c>
      <c r="H134" s="96">
        <v>1</v>
      </c>
      <c r="I134" s="97"/>
      <c r="J134" s="97">
        <f t="shared" si="0"/>
        <v>0</v>
      </c>
      <c r="K134" s="98"/>
      <c r="L134" s="23"/>
      <c r="M134" s="99" t="s">
        <v>1</v>
      </c>
      <c r="N134" s="100" t="s">
        <v>32</v>
      </c>
      <c r="O134" s="101">
        <v>0</v>
      </c>
      <c r="P134" s="101">
        <f t="shared" si="1"/>
        <v>0</v>
      </c>
      <c r="Q134" s="101">
        <v>0</v>
      </c>
      <c r="R134" s="101">
        <f t="shared" si="2"/>
        <v>0</v>
      </c>
      <c r="S134" s="101">
        <v>0</v>
      </c>
      <c r="T134" s="102">
        <f t="shared" si="3"/>
        <v>0</v>
      </c>
      <c r="AR134" s="103" t="s">
        <v>81</v>
      </c>
      <c r="AT134" s="103" t="s">
        <v>147</v>
      </c>
      <c r="AU134" s="103" t="s">
        <v>75</v>
      </c>
      <c r="AY134" s="11" t="s">
        <v>144</v>
      </c>
      <c r="BE134" s="104">
        <f t="shared" si="4"/>
        <v>0</v>
      </c>
      <c r="BF134" s="104">
        <f t="shared" si="5"/>
        <v>0</v>
      </c>
      <c r="BG134" s="104">
        <f t="shared" si="6"/>
        <v>0</v>
      </c>
      <c r="BH134" s="104">
        <f t="shared" si="7"/>
        <v>0</v>
      </c>
      <c r="BI134" s="104">
        <f t="shared" si="8"/>
        <v>0</v>
      </c>
      <c r="BJ134" s="11" t="s">
        <v>71</v>
      </c>
      <c r="BK134" s="104">
        <f t="shared" si="9"/>
        <v>0</v>
      </c>
      <c r="BL134" s="11" t="s">
        <v>81</v>
      </c>
      <c r="BM134" s="103" t="s">
        <v>169</v>
      </c>
    </row>
    <row r="135" spans="2:65" s="9" customFormat="1" ht="22.9" customHeight="1">
      <c r="B135" s="80"/>
      <c r="D135" s="81" t="s">
        <v>66</v>
      </c>
      <c r="E135" s="89" t="s">
        <v>181</v>
      </c>
      <c r="F135" s="89" t="s">
        <v>182</v>
      </c>
      <c r="J135" s="90">
        <f>BK135</f>
        <v>0</v>
      </c>
      <c r="L135" s="80"/>
      <c r="M135" s="84"/>
      <c r="P135" s="85">
        <f>SUM(P136:P140)</f>
        <v>0</v>
      </c>
      <c r="R135" s="85">
        <f>SUM(R136:R140)</f>
        <v>0</v>
      </c>
      <c r="T135" s="86">
        <f>SUM(T136:T140)</f>
        <v>0</v>
      </c>
      <c r="AR135" s="81" t="s">
        <v>71</v>
      </c>
      <c r="AT135" s="87" t="s">
        <v>66</v>
      </c>
      <c r="AU135" s="87" t="s">
        <v>71</v>
      </c>
      <c r="AY135" s="81" t="s">
        <v>144</v>
      </c>
      <c r="BK135" s="88">
        <f>SUM(BK136:BK140)</f>
        <v>0</v>
      </c>
    </row>
    <row r="136" spans="2:65" s="1" customFormat="1" ht="16.5" customHeight="1">
      <c r="B136" s="91"/>
      <c r="C136" s="92" t="s">
        <v>67</v>
      </c>
      <c r="D136" s="92" t="s">
        <v>147</v>
      </c>
      <c r="E136" s="93" t="s">
        <v>109</v>
      </c>
      <c r="F136" s="94" t="s">
        <v>184</v>
      </c>
      <c r="G136" s="95" t="s">
        <v>168</v>
      </c>
      <c r="H136" s="96">
        <v>1</v>
      </c>
      <c r="I136" s="97"/>
      <c r="J136" s="97">
        <f>ROUND(I136*H136,2)</f>
        <v>0</v>
      </c>
      <c r="K136" s="98"/>
      <c r="L136" s="23"/>
      <c r="M136" s="99" t="s">
        <v>1</v>
      </c>
      <c r="N136" s="100" t="s">
        <v>32</v>
      </c>
      <c r="O136" s="101">
        <v>0</v>
      </c>
      <c r="P136" s="101">
        <f>O136*H136</f>
        <v>0</v>
      </c>
      <c r="Q136" s="101">
        <v>0</v>
      </c>
      <c r="R136" s="101">
        <f>Q136*H136</f>
        <v>0</v>
      </c>
      <c r="S136" s="101">
        <v>0</v>
      </c>
      <c r="T136" s="102">
        <f>S136*H136</f>
        <v>0</v>
      </c>
      <c r="AR136" s="103" t="s">
        <v>81</v>
      </c>
      <c r="AT136" s="103" t="s">
        <v>147</v>
      </c>
      <c r="AU136" s="103" t="s">
        <v>75</v>
      </c>
      <c r="AY136" s="11" t="s">
        <v>144</v>
      </c>
      <c r="BE136" s="104">
        <f>IF(N136="základní",J136,0)</f>
        <v>0</v>
      </c>
      <c r="BF136" s="104">
        <f>IF(N136="snížená",J136,0)</f>
        <v>0</v>
      </c>
      <c r="BG136" s="104">
        <f>IF(N136="zákl. přenesená",J136,0)</f>
        <v>0</v>
      </c>
      <c r="BH136" s="104">
        <f>IF(N136="sníž. přenesená",J136,0)</f>
        <v>0</v>
      </c>
      <c r="BI136" s="104">
        <f>IF(N136="nulová",J136,0)</f>
        <v>0</v>
      </c>
      <c r="BJ136" s="11" t="s">
        <v>71</v>
      </c>
      <c r="BK136" s="104">
        <f>ROUND(I136*H136,2)</f>
        <v>0</v>
      </c>
      <c r="BL136" s="11" t="s">
        <v>81</v>
      </c>
      <c r="BM136" s="103" t="s">
        <v>171</v>
      </c>
    </row>
    <row r="137" spans="2:65" s="1" customFormat="1" ht="16.5" customHeight="1">
      <c r="B137" s="91"/>
      <c r="C137" s="92" t="s">
        <v>67</v>
      </c>
      <c r="D137" s="92" t="s">
        <v>147</v>
      </c>
      <c r="E137" s="93" t="s">
        <v>112</v>
      </c>
      <c r="F137" s="94" t="s">
        <v>189</v>
      </c>
      <c r="G137" s="95" t="s">
        <v>161</v>
      </c>
      <c r="H137" s="96">
        <v>56</v>
      </c>
      <c r="I137" s="97"/>
      <c r="J137" s="97">
        <f>ROUND(I137*H137,2)</f>
        <v>0</v>
      </c>
      <c r="K137" s="98"/>
      <c r="L137" s="23"/>
      <c r="M137" s="99" t="s">
        <v>1</v>
      </c>
      <c r="N137" s="100" t="s">
        <v>32</v>
      </c>
      <c r="O137" s="101">
        <v>0</v>
      </c>
      <c r="P137" s="101">
        <f>O137*H137</f>
        <v>0</v>
      </c>
      <c r="Q137" s="101">
        <v>0</v>
      </c>
      <c r="R137" s="101">
        <f>Q137*H137</f>
        <v>0</v>
      </c>
      <c r="S137" s="101">
        <v>0</v>
      </c>
      <c r="T137" s="102">
        <f>S137*H137</f>
        <v>0</v>
      </c>
      <c r="AR137" s="103" t="s">
        <v>81</v>
      </c>
      <c r="AT137" s="103" t="s">
        <v>147</v>
      </c>
      <c r="AU137" s="103" t="s">
        <v>75</v>
      </c>
      <c r="AY137" s="11" t="s">
        <v>144</v>
      </c>
      <c r="BE137" s="104">
        <f>IF(N137="základní",J137,0)</f>
        <v>0</v>
      </c>
      <c r="BF137" s="104">
        <f>IF(N137="snížená",J137,0)</f>
        <v>0</v>
      </c>
      <c r="BG137" s="104">
        <f>IF(N137="zákl. přenesená",J137,0)</f>
        <v>0</v>
      </c>
      <c r="BH137" s="104">
        <f>IF(N137="sníž. přenesená",J137,0)</f>
        <v>0</v>
      </c>
      <c r="BI137" s="104">
        <f>IF(N137="nulová",J137,0)</f>
        <v>0</v>
      </c>
      <c r="BJ137" s="11" t="s">
        <v>71</v>
      </c>
      <c r="BK137" s="104">
        <f>ROUND(I137*H137,2)</f>
        <v>0</v>
      </c>
      <c r="BL137" s="11" t="s">
        <v>81</v>
      </c>
      <c r="BM137" s="103" t="s">
        <v>173</v>
      </c>
    </row>
    <row r="138" spans="2:65" s="1" customFormat="1" ht="16.5" customHeight="1">
      <c r="B138" s="91"/>
      <c r="C138" s="92" t="s">
        <v>67</v>
      </c>
      <c r="D138" s="92" t="s">
        <v>147</v>
      </c>
      <c r="E138" s="93" t="s">
        <v>115</v>
      </c>
      <c r="F138" s="94" t="s">
        <v>317</v>
      </c>
      <c r="G138" s="95" t="s">
        <v>192</v>
      </c>
      <c r="H138" s="96">
        <v>2.4</v>
      </c>
      <c r="I138" s="97"/>
      <c r="J138" s="97">
        <f>ROUND(I138*H138,2)</f>
        <v>0</v>
      </c>
      <c r="K138" s="98"/>
      <c r="L138" s="23"/>
      <c r="M138" s="99" t="s">
        <v>1</v>
      </c>
      <c r="N138" s="100" t="s">
        <v>32</v>
      </c>
      <c r="O138" s="101">
        <v>0</v>
      </c>
      <c r="P138" s="101">
        <f>O138*H138</f>
        <v>0</v>
      </c>
      <c r="Q138" s="101">
        <v>0</v>
      </c>
      <c r="R138" s="101">
        <f>Q138*H138</f>
        <v>0</v>
      </c>
      <c r="S138" s="101">
        <v>0</v>
      </c>
      <c r="T138" s="102">
        <f>S138*H138</f>
        <v>0</v>
      </c>
      <c r="AR138" s="103" t="s">
        <v>81</v>
      </c>
      <c r="AT138" s="103" t="s">
        <v>147</v>
      </c>
      <c r="AU138" s="103" t="s">
        <v>75</v>
      </c>
      <c r="AY138" s="11" t="s">
        <v>144</v>
      </c>
      <c r="BE138" s="104">
        <f>IF(N138="základní",J138,0)</f>
        <v>0</v>
      </c>
      <c r="BF138" s="104">
        <f>IF(N138="snížená",J138,0)</f>
        <v>0</v>
      </c>
      <c r="BG138" s="104">
        <f>IF(N138="zákl. přenesená",J138,0)</f>
        <v>0</v>
      </c>
      <c r="BH138" s="104">
        <f>IF(N138="sníž. přenesená",J138,0)</f>
        <v>0</v>
      </c>
      <c r="BI138" s="104">
        <f>IF(N138="nulová",J138,0)</f>
        <v>0</v>
      </c>
      <c r="BJ138" s="11" t="s">
        <v>71</v>
      </c>
      <c r="BK138" s="104">
        <f>ROUND(I138*H138,2)</f>
        <v>0</v>
      </c>
      <c r="BL138" s="11" t="s">
        <v>81</v>
      </c>
      <c r="BM138" s="103" t="s">
        <v>175</v>
      </c>
    </row>
    <row r="139" spans="2:65" s="1" customFormat="1" ht="16.5" customHeight="1">
      <c r="B139" s="91"/>
      <c r="C139" s="92" t="s">
        <v>67</v>
      </c>
      <c r="D139" s="92" t="s">
        <v>147</v>
      </c>
      <c r="E139" s="93" t="s">
        <v>176</v>
      </c>
      <c r="F139" s="94" t="s">
        <v>195</v>
      </c>
      <c r="G139" s="95" t="s">
        <v>196</v>
      </c>
      <c r="H139" s="96">
        <v>11</v>
      </c>
      <c r="I139" s="97"/>
      <c r="J139" s="97">
        <f>ROUND(I139*H139,2)</f>
        <v>0</v>
      </c>
      <c r="K139" s="98"/>
      <c r="L139" s="23"/>
      <c r="M139" s="99" t="s">
        <v>1</v>
      </c>
      <c r="N139" s="100" t="s">
        <v>32</v>
      </c>
      <c r="O139" s="101">
        <v>0</v>
      </c>
      <c r="P139" s="101">
        <f>O139*H139</f>
        <v>0</v>
      </c>
      <c r="Q139" s="101">
        <v>0</v>
      </c>
      <c r="R139" s="101">
        <f>Q139*H139</f>
        <v>0</v>
      </c>
      <c r="S139" s="101">
        <v>0</v>
      </c>
      <c r="T139" s="102">
        <f>S139*H139</f>
        <v>0</v>
      </c>
      <c r="AR139" s="103" t="s">
        <v>81</v>
      </c>
      <c r="AT139" s="103" t="s">
        <v>147</v>
      </c>
      <c r="AU139" s="103" t="s">
        <v>75</v>
      </c>
      <c r="AY139" s="11" t="s">
        <v>144</v>
      </c>
      <c r="BE139" s="104">
        <f>IF(N139="základní",J139,0)</f>
        <v>0</v>
      </c>
      <c r="BF139" s="104">
        <f>IF(N139="snížená",J139,0)</f>
        <v>0</v>
      </c>
      <c r="BG139" s="104">
        <f>IF(N139="zákl. přenesená",J139,0)</f>
        <v>0</v>
      </c>
      <c r="BH139" s="104">
        <f>IF(N139="sníž. přenesená",J139,0)</f>
        <v>0</v>
      </c>
      <c r="BI139" s="104">
        <f>IF(N139="nulová",J139,0)</f>
        <v>0</v>
      </c>
      <c r="BJ139" s="11" t="s">
        <v>71</v>
      </c>
      <c r="BK139" s="104">
        <f>ROUND(I139*H139,2)</f>
        <v>0</v>
      </c>
      <c r="BL139" s="11" t="s">
        <v>81</v>
      </c>
      <c r="BM139" s="103" t="s">
        <v>178</v>
      </c>
    </row>
    <row r="140" spans="2:65" s="1" customFormat="1" ht="16.5" customHeight="1">
      <c r="B140" s="91"/>
      <c r="C140" s="92" t="s">
        <v>67</v>
      </c>
      <c r="D140" s="92" t="s">
        <v>147</v>
      </c>
      <c r="E140" s="93" t="s">
        <v>159</v>
      </c>
      <c r="F140" s="94" t="s">
        <v>204</v>
      </c>
      <c r="G140" s="95" t="s">
        <v>187</v>
      </c>
      <c r="H140" s="96">
        <v>50</v>
      </c>
      <c r="I140" s="97"/>
      <c r="J140" s="97">
        <f>ROUND(I140*H140,2)</f>
        <v>0</v>
      </c>
      <c r="K140" s="98"/>
      <c r="L140" s="23"/>
      <c r="M140" s="105" t="s">
        <v>1</v>
      </c>
      <c r="N140" s="106" t="s">
        <v>32</v>
      </c>
      <c r="O140" s="107">
        <v>0</v>
      </c>
      <c r="P140" s="107">
        <f>O140*H140</f>
        <v>0</v>
      </c>
      <c r="Q140" s="107">
        <v>0</v>
      </c>
      <c r="R140" s="107">
        <f>Q140*H140</f>
        <v>0</v>
      </c>
      <c r="S140" s="107">
        <v>0</v>
      </c>
      <c r="T140" s="108">
        <f>S140*H140</f>
        <v>0</v>
      </c>
      <c r="AR140" s="103" t="s">
        <v>81</v>
      </c>
      <c r="AT140" s="103" t="s">
        <v>147</v>
      </c>
      <c r="AU140" s="103" t="s">
        <v>75</v>
      </c>
      <c r="AY140" s="11" t="s">
        <v>144</v>
      </c>
      <c r="BE140" s="104">
        <f>IF(N140="základní",J140,0)</f>
        <v>0</v>
      </c>
      <c r="BF140" s="104">
        <f>IF(N140="snížená",J140,0)</f>
        <v>0</v>
      </c>
      <c r="BG140" s="104">
        <f>IF(N140="zákl. přenesená",J140,0)</f>
        <v>0</v>
      </c>
      <c r="BH140" s="104">
        <f>IF(N140="sníž. přenesená",J140,0)</f>
        <v>0</v>
      </c>
      <c r="BI140" s="104">
        <f>IF(N140="nulová",J140,0)</f>
        <v>0</v>
      </c>
      <c r="BJ140" s="11" t="s">
        <v>71</v>
      </c>
      <c r="BK140" s="104">
        <f>ROUND(I140*H140,2)</f>
        <v>0</v>
      </c>
      <c r="BL140" s="11" t="s">
        <v>81</v>
      </c>
      <c r="BM140" s="103" t="s">
        <v>180</v>
      </c>
    </row>
    <row r="141" spans="2:65" s="1" customFormat="1" ht="6.95" customHeight="1">
      <c r="B141" s="31"/>
      <c r="C141" s="32"/>
      <c r="D141" s="32"/>
      <c r="E141" s="32"/>
      <c r="F141" s="32"/>
      <c r="G141" s="32"/>
      <c r="H141" s="32"/>
      <c r="I141" s="32"/>
      <c r="J141" s="32"/>
      <c r="K141" s="32"/>
      <c r="L141" s="23"/>
    </row>
  </sheetData>
  <autoFilter ref="C118:K140" xr:uid="{00000000-0009-0000-0000-000006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6"/>
  <sheetViews>
    <sheetView showGridLines="0" workbookViewId="0">
      <selection activeCell="I117" sqref="I11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1" t="s">
        <v>89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75</v>
      </c>
    </row>
    <row r="4" spans="2:46" ht="24.95" customHeight="1">
      <c r="B4" s="14"/>
      <c r="D4" s="15" t="s">
        <v>118</v>
      </c>
      <c r="L4" s="14"/>
      <c r="M4" s="52" t="s">
        <v>10</v>
      </c>
      <c r="AT4" s="11" t="s">
        <v>3</v>
      </c>
    </row>
    <row r="5" spans="2:46" ht="6.95" customHeight="1">
      <c r="B5" s="14"/>
      <c r="L5" s="14"/>
    </row>
    <row r="6" spans="2:46" ht="12" customHeight="1">
      <c r="B6" s="14"/>
      <c r="D6" s="20" t="s">
        <v>389</v>
      </c>
      <c r="L6" s="14"/>
    </row>
    <row r="7" spans="2:46" ht="26.25" customHeight="1">
      <c r="B7" s="14"/>
      <c r="E7" s="216" t="str">
        <f>'Rekapitulace stavby'!K6</f>
        <v>Údržba smíšených výsadeb v Nemocnici České Budějovice, a.s. na rok 2026</v>
      </c>
      <c r="F7" s="217"/>
      <c r="G7" s="217"/>
      <c r="H7" s="217"/>
      <c r="L7" s="14"/>
    </row>
    <row r="8" spans="2:46" s="1" customFormat="1" ht="12" customHeight="1">
      <c r="B8" s="23"/>
      <c r="D8" s="20" t="s">
        <v>119</v>
      </c>
      <c r="L8" s="23"/>
    </row>
    <row r="9" spans="2:46" s="1" customFormat="1" ht="16.5" customHeight="1">
      <c r="B9" s="23"/>
      <c r="E9" s="209" t="s">
        <v>378</v>
      </c>
      <c r="F9" s="215"/>
      <c r="G9" s="215"/>
      <c r="H9" s="215"/>
      <c r="L9" s="23"/>
    </row>
    <row r="10" spans="2:46" s="1" customFormat="1">
      <c r="B10" s="23"/>
      <c r="L10" s="23"/>
    </row>
    <row r="11" spans="2:46" s="1" customFormat="1" ht="12" customHeight="1">
      <c r="B11" s="23"/>
      <c r="D11" s="20" t="s">
        <v>14</v>
      </c>
      <c r="F11" s="18" t="s">
        <v>1</v>
      </c>
      <c r="I11" s="20" t="s">
        <v>15</v>
      </c>
      <c r="J11" s="18" t="s">
        <v>1</v>
      </c>
      <c r="L11" s="23"/>
    </row>
    <row r="12" spans="2:46" s="1" customFormat="1" ht="12" customHeight="1">
      <c r="B12" s="23"/>
      <c r="D12" s="20" t="s">
        <v>16</v>
      </c>
      <c r="F12" s="18" t="s">
        <v>17</v>
      </c>
      <c r="I12" s="20" t="s">
        <v>18</v>
      </c>
      <c r="J12" s="39" t="str">
        <f>'Rekapitulace stavby'!AN8</f>
        <v>vyplní účastník</v>
      </c>
      <c r="L12" s="23"/>
    </row>
    <row r="13" spans="2:46" s="1" customFormat="1" ht="10.9" customHeight="1">
      <c r="B13" s="23"/>
      <c r="L13" s="23"/>
    </row>
    <row r="14" spans="2:46" s="1" customFormat="1" ht="12" customHeight="1">
      <c r="B14" s="23"/>
      <c r="D14" s="20" t="s">
        <v>19</v>
      </c>
      <c r="I14" s="20" t="s">
        <v>20</v>
      </c>
      <c r="J14" s="18" t="str">
        <f>IF('Rekapitulace stavby'!AN10="","",'Rekapitulace stavby'!AN10)</f>
        <v>26068877</v>
      </c>
      <c r="L14" s="23"/>
    </row>
    <row r="15" spans="2:46" s="1" customFormat="1" ht="18" customHeight="1">
      <c r="B15" s="23"/>
      <c r="E15" s="18" t="str">
        <f>IF('Rekapitulace stavby'!E11="","",'Rekapitulace stavby'!E11)</f>
        <v>Nemocnice České Budějovice, a.s.</v>
      </c>
      <c r="I15" s="20" t="s">
        <v>22</v>
      </c>
      <c r="J15" s="18" t="str">
        <f>IF('Rekapitulace stavby'!AN11="","",'Rekapitulace stavby'!AN11)</f>
        <v>CZ26068877</v>
      </c>
      <c r="L15" s="23"/>
    </row>
    <row r="16" spans="2:46" s="1" customFormat="1" ht="6.95" customHeight="1">
      <c r="B16" s="23"/>
      <c r="L16" s="23"/>
    </row>
    <row r="17" spans="2:12" s="1" customFormat="1" ht="12" customHeight="1">
      <c r="B17" s="23"/>
      <c r="D17" s="20" t="s">
        <v>24</v>
      </c>
      <c r="I17" s="20" t="s">
        <v>20</v>
      </c>
      <c r="J17" s="18" t="str">
        <f>'Rekapitulace stavby'!AN13</f>
        <v/>
      </c>
      <c r="L17" s="23"/>
    </row>
    <row r="18" spans="2:12" s="1" customFormat="1" ht="18" customHeight="1">
      <c r="B18" s="23"/>
      <c r="E18" s="200" t="str">
        <f>'Rekapitulace stavby'!E14</f>
        <v xml:space="preserve"> </v>
      </c>
      <c r="F18" s="200"/>
      <c r="G18" s="200"/>
      <c r="H18" s="200"/>
      <c r="I18" s="20" t="s">
        <v>22</v>
      </c>
      <c r="J18" s="18" t="str">
        <f>'Rekapitulace stavby'!AN14</f>
        <v/>
      </c>
      <c r="L18" s="23"/>
    </row>
    <row r="19" spans="2:12" s="1" customFormat="1" ht="6.95" customHeight="1">
      <c r="B19" s="23"/>
      <c r="L19" s="23"/>
    </row>
    <row r="20" spans="2:12" s="1" customFormat="1" ht="12" hidden="1" customHeight="1">
      <c r="B20" s="23"/>
      <c r="D20" s="20"/>
      <c r="I20" s="20"/>
      <c r="J20" s="18" t="str">
        <f>IF('Rekapitulace stavby'!AN16="","",'Rekapitulace stavby'!AN16)</f>
        <v/>
      </c>
      <c r="L20" s="23"/>
    </row>
    <row r="21" spans="2:12" s="1" customFormat="1" ht="18" hidden="1" customHeight="1">
      <c r="B21" s="23"/>
      <c r="E21" s="18" t="str">
        <f>IF('Rekapitulace stavby'!E17="","",'Rekapitulace stavby'!E17)</f>
        <v xml:space="preserve"> </v>
      </c>
      <c r="I21" s="20"/>
      <c r="J21" s="18" t="str">
        <f>IF('Rekapitulace stavby'!AN17="","",'Rekapitulace stavby'!AN17)</f>
        <v/>
      </c>
      <c r="L21" s="23"/>
    </row>
    <row r="22" spans="2:12" s="1" customFormat="1" ht="6.75" hidden="1" customHeight="1">
      <c r="B22" s="23"/>
      <c r="L22" s="23"/>
    </row>
    <row r="23" spans="2:12" s="1" customFormat="1" ht="12" hidden="1" customHeight="1">
      <c r="B23" s="23"/>
      <c r="D23" s="20"/>
      <c r="I23" s="20"/>
      <c r="J23" s="18" t="str">
        <f>IF('Rekapitulace stavby'!AN19="","",'Rekapitulace stavby'!AN19)</f>
        <v/>
      </c>
      <c r="L23" s="23"/>
    </row>
    <row r="24" spans="2:12" s="1" customFormat="1" ht="18" hidden="1" customHeight="1">
      <c r="B24" s="23"/>
      <c r="E24" s="18" t="str">
        <f>IF('Rekapitulace stavby'!E20="","",'Rekapitulace stavby'!E20)</f>
        <v xml:space="preserve"> </v>
      </c>
      <c r="I24" s="20"/>
      <c r="J24" s="18" t="str">
        <f>IF('Rekapitulace stavby'!AN20="","",'Rekapitulace stavby'!AN20)</f>
        <v/>
      </c>
      <c r="L24" s="23"/>
    </row>
    <row r="25" spans="2:12" s="1" customFormat="1" ht="6.95" customHeight="1">
      <c r="B25" s="23"/>
      <c r="L25" s="23"/>
    </row>
    <row r="26" spans="2:12" s="1" customFormat="1" ht="12" customHeight="1">
      <c r="B26" s="23"/>
      <c r="D26" s="20" t="s">
        <v>26</v>
      </c>
      <c r="L26" s="23"/>
    </row>
    <row r="27" spans="2:12" s="5" customFormat="1" ht="71.25" customHeight="1">
      <c r="B27" s="53"/>
      <c r="E27" s="202" t="s">
        <v>241</v>
      </c>
      <c r="F27" s="202"/>
      <c r="G27" s="202"/>
      <c r="H27" s="202"/>
      <c r="L27" s="53"/>
    </row>
    <row r="28" spans="2:12" s="1" customFormat="1" ht="6.95" customHeight="1">
      <c r="B28" s="23"/>
      <c r="L28" s="23"/>
    </row>
    <row r="29" spans="2:12" s="1" customFormat="1" ht="6.95" customHeight="1">
      <c r="B29" s="23"/>
      <c r="D29" s="40"/>
      <c r="E29" s="40"/>
      <c r="F29" s="40"/>
      <c r="G29" s="40"/>
      <c r="H29" s="40"/>
      <c r="I29" s="40"/>
      <c r="J29" s="40"/>
      <c r="K29" s="40"/>
      <c r="L29" s="23"/>
    </row>
    <row r="30" spans="2:12" s="1" customFormat="1" ht="25.35" customHeight="1">
      <c r="B30" s="23"/>
      <c r="C30" s="173"/>
      <c r="D30" s="174" t="s">
        <v>27</v>
      </c>
      <c r="E30" s="173"/>
      <c r="F30" s="173"/>
      <c r="G30" s="173"/>
      <c r="H30" s="173"/>
      <c r="I30" s="173"/>
      <c r="J30" s="161">
        <f>ROUND(J119, 2)</f>
        <v>0</v>
      </c>
      <c r="L30" s="23"/>
    </row>
    <row r="31" spans="2:12" s="1" customFormat="1" ht="6.95" customHeight="1">
      <c r="B31" s="23"/>
      <c r="D31" s="40"/>
      <c r="E31" s="40"/>
      <c r="F31" s="40"/>
      <c r="G31" s="40"/>
      <c r="H31" s="40"/>
      <c r="I31" s="40"/>
      <c r="J31" s="40"/>
      <c r="K31" s="40"/>
      <c r="L31" s="23"/>
    </row>
    <row r="32" spans="2:12" s="1" customFormat="1" ht="14.45" customHeight="1">
      <c r="B32" s="23"/>
      <c r="F32" s="25" t="s">
        <v>29</v>
      </c>
      <c r="I32" s="25" t="s">
        <v>28</v>
      </c>
      <c r="J32" s="25" t="s">
        <v>30</v>
      </c>
      <c r="L32" s="23"/>
    </row>
    <row r="33" spans="2:12" s="1" customFormat="1" ht="14.45" customHeight="1">
      <c r="B33" s="23"/>
      <c r="D33" s="42" t="s">
        <v>31</v>
      </c>
      <c r="E33" s="20" t="s">
        <v>32</v>
      </c>
      <c r="F33" s="54">
        <f>ROUND((SUM(BE119:BE135)),  2)</f>
        <v>0</v>
      </c>
      <c r="I33" s="55">
        <v>0.21</v>
      </c>
      <c r="J33" s="54">
        <f>ROUND(((SUM(BE119:BE135))*I33),  2)</f>
        <v>0</v>
      </c>
      <c r="L33" s="23"/>
    </row>
    <row r="34" spans="2:12" s="1" customFormat="1" ht="14.45" customHeight="1">
      <c r="B34" s="23"/>
      <c r="E34" s="20" t="s">
        <v>33</v>
      </c>
      <c r="F34" s="54">
        <f>ROUND((SUM(BF119:BF135)),  2)</f>
        <v>0</v>
      </c>
      <c r="I34" s="55">
        <v>0.12</v>
      </c>
      <c r="J34" s="54">
        <f>ROUND(((SUM(BF119:BF135))*I34),  2)</f>
        <v>0</v>
      </c>
      <c r="L34" s="23"/>
    </row>
    <row r="35" spans="2:12" s="1" customFormat="1" ht="14.45" hidden="1" customHeight="1">
      <c r="B35" s="23"/>
      <c r="E35" s="20" t="s">
        <v>34</v>
      </c>
      <c r="F35" s="54">
        <f>ROUND((SUM(BG119:BG135)),  2)</f>
        <v>0</v>
      </c>
      <c r="I35" s="55">
        <v>0.21</v>
      </c>
      <c r="J35" s="54">
        <f>0</f>
        <v>0</v>
      </c>
      <c r="L35" s="23"/>
    </row>
    <row r="36" spans="2:12" s="1" customFormat="1" ht="14.45" hidden="1" customHeight="1">
      <c r="B36" s="23"/>
      <c r="E36" s="20" t="s">
        <v>35</v>
      </c>
      <c r="F36" s="54">
        <f>ROUND((SUM(BH119:BH135)),  2)</f>
        <v>0</v>
      </c>
      <c r="I36" s="55">
        <v>0.12</v>
      </c>
      <c r="J36" s="54">
        <f>0</f>
        <v>0</v>
      </c>
      <c r="L36" s="23"/>
    </row>
    <row r="37" spans="2:12" s="1" customFormat="1" ht="14.45" hidden="1" customHeight="1">
      <c r="B37" s="23"/>
      <c r="E37" s="20" t="s">
        <v>36</v>
      </c>
      <c r="F37" s="54">
        <f>ROUND((SUM(BI119:BI135)),  2)</f>
        <v>0</v>
      </c>
      <c r="I37" s="55">
        <v>0</v>
      </c>
      <c r="J37" s="54">
        <f>0</f>
        <v>0</v>
      </c>
      <c r="L37" s="23"/>
    </row>
    <row r="38" spans="2:12" s="1" customFormat="1" ht="6.95" customHeight="1">
      <c r="B38" s="23"/>
      <c r="L38" s="23"/>
    </row>
    <row r="39" spans="2:12" s="1" customFormat="1" ht="25.35" customHeight="1">
      <c r="B39" s="23"/>
      <c r="C39" s="170"/>
      <c r="D39" s="145" t="s">
        <v>37</v>
      </c>
      <c r="E39" s="146"/>
      <c r="F39" s="146"/>
      <c r="G39" s="171" t="s">
        <v>38</v>
      </c>
      <c r="H39" s="147" t="s">
        <v>39</v>
      </c>
      <c r="I39" s="146"/>
      <c r="J39" s="172">
        <f>SUM(J30:J37)</f>
        <v>0</v>
      </c>
      <c r="K39" s="57"/>
      <c r="L39" s="23"/>
    </row>
    <row r="40" spans="2:12" s="1" customFormat="1" ht="14.45" customHeight="1">
      <c r="B40" s="23"/>
      <c r="L40" s="23"/>
    </row>
    <row r="41" spans="2:12" ht="14.45" customHeight="1">
      <c r="B41" s="14"/>
      <c r="L41" s="14"/>
    </row>
    <row r="42" spans="2:12" ht="14.45" customHeight="1">
      <c r="B42" s="14"/>
      <c r="L42" s="14"/>
    </row>
    <row r="43" spans="2:12" ht="14.45" customHeight="1">
      <c r="B43" s="14"/>
      <c r="L43" s="14"/>
    </row>
    <row r="44" spans="2:12" ht="14.45" customHeight="1">
      <c r="B44" s="14"/>
      <c r="L44" s="14"/>
    </row>
    <row r="45" spans="2:12" ht="14.45" customHeight="1">
      <c r="B45" s="14"/>
      <c r="L45" s="14"/>
    </row>
    <row r="46" spans="2:12" ht="14.45" customHeight="1">
      <c r="B46" s="14"/>
      <c r="L46" s="14"/>
    </row>
    <row r="47" spans="2:12" ht="14.45" customHeight="1">
      <c r="B47" s="14"/>
      <c r="L47" s="14"/>
    </row>
    <row r="48" spans="2:12" ht="14.45" customHeight="1">
      <c r="B48" s="14"/>
      <c r="L48" s="14"/>
    </row>
    <row r="49" spans="2:12" ht="14.45" customHeight="1">
      <c r="B49" s="14"/>
      <c r="L49" s="14"/>
    </row>
    <row r="50" spans="2:12" s="1" customFormat="1" ht="14.45" customHeight="1">
      <c r="B50" s="23"/>
      <c r="D50" s="28" t="s">
        <v>40</v>
      </c>
      <c r="E50" s="29"/>
      <c r="F50" s="29"/>
      <c r="G50" s="28" t="s">
        <v>41</v>
      </c>
      <c r="H50" s="29"/>
      <c r="I50" s="29"/>
      <c r="J50" s="29"/>
      <c r="K50" s="29"/>
      <c r="L50" s="23"/>
    </row>
    <row r="51" spans="2:12">
      <c r="B51" s="14"/>
      <c r="L51" s="14"/>
    </row>
    <row r="52" spans="2:12">
      <c r="B52" s="14"/>
      <c r="L52" s="14"/>
    </row>
    <row r="53" spans="2:12">
      <c r="B53" s="14"/>
      <c r="L53" s="14"/>
    </row>
    <row r="54" spans="2:12">
      <c r="B54" s="14"/>
      <c r="L54" s="14"/>
    </row>
    <row r="55" spans="2:12">
      <c r="B55" s="14"/>
      <c r="L55" s="14"/>
    </row>
    <row r="56" spans="2:12">
      <c r="B56" s="14"/>
      <c r="L56" s="14"/>
    </row>
    <row r="57" spans="2:12">
      <c r="B57" s="14"/>
      <c r="L57" s="14"/>
    </row>
    <row r="58" spans="2:12">
      <c r="B58" s="14"/>
      <c r="L58" s="14"/>
    </row>
    <row r="59" spans="2:12">
      <c r="B59" s="14"/>
      <c r="L59" s="14"/>
    </row>
    <row r="60" spans="2:12">
      <c r="B60" s="14"/>
      <c r="L60" s="14"/>
    </row>
    <row r="61" spans="2:12" s="1" customFormat="1" ht="12.75">
      <c r="B61" s="23"/>
      <c r="D61" s="30" t="s">
        <v>42</v>
      </c>
      <c r="E61" s="24"/>
      <c r="F61" s="58" t="s">
        <v>43</v>
      </c>
      <c r="G61" s="30" t="s">
        <v>42</v>
      </c>
      <c r="H61" s="24"/>
      <c r="I61" s="24"/>
      <c r="J61" s="59" t="s">
        <v>43</v>
      </c>
      <c r="K61" s="24"/>
      <c r="L61" s="23"/>
    </row>
    <row r="62" spans="2:12">
      <c r="B62" s="14"/>
      <c r="L62" s="14"/>
    </row>
    <row r="63" spans="2:12">
      <c r="B63" s="14"/>
      <c r="L63" s="14"/>
    </row>
    <row r="64" spans="2:12">
      <c r="B64" s="14"/>
      <c r="L64" s="14"/>
    </row>
    <row r="65" spans="2:12" s="1" customFormat="1" ht="12.75">
      <c r="B65" s="23"/>
      <c r="D65" s="28" t="s">
        <v>44</v>
      </c>
      <c r="E65" s="29"/>
      <c r="F65" s="29"/>
      <c r="G65" s="28" t="s">
        <v>45</v>
      </c>
      <c r="H65" s="29"/>
      <c r="I65" s="29"/>
      <c r="J65" s="29"/>
      <c r="K65" s="29"/>
      <c r="L65" s="23"/>
    </row>
    <row r="66" spans="2:12">
      <c r="B66" s="14"/>
      <c r="L66" s="14"/>
    </row>
    <row r="67" spans="2:12">
      <c r="B67" s="14"/>
      <c r="L67" s="14"/>
    </row>
    <row r="68" spans="2:12">
      <c r="B68" s="14"/>
      <c r="L68" s="14"/>
    </row>
    <row r="69" spans="2:12">
      <c r="B69" s="14"/>
      <c r="L69" s="14"/>
    </row>
    <row r="70" spans="2:12">
      <c r="B70" s="14"/>
      <c r="L70" s="14"/>
    </row>
    <row r="71" spans="2:12">
      <c r="B71" s="14"/>
      <c r="L71" s="14"/>
    </row>
    <row r="72" spans="2:12">
      <c r="B72" s="14"/>
      <c r="L72" s="14"/>
    </row>
    <row r="73" spans="2:12">
      <c r="B73" s="14"/>
      <c r="L73" s="14"/>
    </row>
    <row r="74" spans="2:12">
      <c r="B74" s="14"/>
      <c r="L74" s="14"/>
    </row>
    <row r="75" spans="2:12">
      <c r="B75" s="14"/>
      <c r="L75" s="14"/>
    </row>
    <row r="76" spans="2:12" s="1" customFormat="1" ht="12.75">
      <c r="B76" s="23"/>
      <c r="D76" s="30" t="s">
        <v>42</v>
      </c>
      <c r="E76" s="24"/>
      <c r="F76" s="58" t="s">
        <v>43</v>
      </c>
      <c r="G76" s="30" t="s">
        <v>42</v>
      </c>
      <c r="H76" s="24"/>
      <c r="I76" s="24"/>
      <c r="J76" s="59" t="s">
        <v>43</v>
      </c>
      <c r="K76" s="24"/>
      <c r="L76" s="23"/>
    </row>
    <row r="77" spans="2:12" s="1" customFormat="1" ht="14.4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23"/>
    </row>
    <row r="81" spans="2:47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23"/>
    </row>
    <row r="82" spans="2:47" s="1" customFormat="1" ht="24.95" customHeight="1">
      <c r="B82" s="23"/>
      <c r="C82" s="15" t="s">
        <v>121</v>
      </c>
      <c r="L82" s="23"/>
    </row>
    <row r="83" spans="2:47" s="1" customFormat="1" ht="6.95" customHeight="1">
      <c r="B83" s="23"/>
      <c r="L83" s="23"/>
    </row>
    <row r="84" spans="2:47" s="1" customFormat="1" ht="12" customHeight="1">
      <c r="B84" s="23"/>
      <c r="C84" s="20" t="s">
        <v>389</v>
      </c>
      <c r="L84" s="23"/>
    </row>
    <row r="85" spans="2:47" s="1" customFormat="1" ht="26.25" customHeight="1">
      <c r="B85" s="23"/>
      <c r="E85" s="216" t="str">
        <f>E7</f>
        <v>Údržba smíšených výsadeb v Nemocnici České Budějovice, a.s. na rok 2026</v>
      </c>
      <c r="F85" s="217"/>
      <c r="G85" s="217"/>
      <c r="H85" s="217"/>
      <c r="L85" s="23"/>
    </row>
    <row r="86" spans="2:47" s="1" customFormat="1" ht="12" customHeight="1">
      <c r="B86" s="23"/>
      <c r="C86" s="20" t="s">
        <v>119</v>
      </c>
      <c r="L86" s="23"/>
    </row>
    <row r="87" spans="2:47" s="1" customFormat="1" ht="16.5" customHeight="1">
      <c r="B87" s="23"/>
      <c r="E87" s="209" t="str">
        <f>E9</f>
        <v xml:space="preserve">20 - Atrium budovy C </v>
      </c>
      <c r="F87" s="215"/>
      <c r="G87" s="215"/>
      <c r="H87" s="215"/>
      <c r="L87" s="23"/>
    </row>
    <row r="88" spans="2:47" s="1" customFormat="1" ht="6.95" customHeight="1">
      <c r="B88" s="23"/>
      <c r="L88" s="23"/>
    </row>
    <row r="89" spans="2:47" s="1" customFormat="1" ht="12" customHeight="1">
      <c r="B89" s="23"/>
      <c r="C89" s="20" t="s">
        <v>16</v>
      </c>
      <c r="F89" s="18" t="str">
        <f>F12</f>
        <v xml:space="preserve"> </v>
      </c>
      <c r="I89" s="20" t="s">
        <v>18</v>
      </c>
      <c r="J89" s="39" t="str">
        <f>IF(J12="","",J12)</f>
        <v>vyplní účastník</v>
      </c>
      <c r="L89" s="23"/>
    </row>
    <row r="90" spans="2:47" s="1" customFormat="1" ht="6.95" customHeight="1">
      <c r="B90" s="23"/>
      <c r="L90" s="23"/>
    </row>
    <row r="91" spans="2:47" s="1" customFormat="1" ht="15.2" customHeight="1">
      <c r="B91" s="23"/>
      <c r="C91" s="20" t="s">
        <v>19</v>
      </c>
      <c r="F91" s="18" t="str">
        <f>E15</f>
        <v>Nemocnice České Budějovice, a.s.</v>
      </c>
      <c r="I91" s="20"/>
      <c r="J91" s="21" t="str">
        <f>E21</f>
        <v xml:space="preserve"> </v>
      </c>
      <c r="L91" s="23"/>
    </row>
    <row r="92" spans="2:47" s="1" customFormat="1" ht="15.2" customHeight="1">
      <c r="B92" s="23"/>
      <c r="C92" s="20" t="s">
        <v>24</v>
      </c>
      <c r="F92" s="18" t="str">
        <f>IF(E18="","",E18)</f>
        <v xml:space="preserve"> </v>
      </c>
      <c r="I92" s="20"/>
      <c r="J92" s="21" t="str">
        <f>E24</f>
        <v xml:space="preserve"> </v>
      </c>
      <c r="L92" s="23"/>
    </row>
    <row r="93" spans="2:47" s="1" customFormat="1" ht="10.35" customHeight="1">
      <c r="B93" s="23"/>
      <c r="L93" s="23"/>
    </row>
    <row r="94" spans="2:47" s="1" customFormat="1" ht="29.25" customHeight="1">
      <c r="B94" s="23"/>
      <c r="C94" s="60" t="s">
        <v>122</v>
      </c>
      <c r="D94" s="56"/>
      <c r="E94" s="56"/>
      <c r="F94" s="56"/>
      <c r="G94" s="56"/>
      <c r="H94" s="56"/>
      <c r="I94" s="56"/>
      <c r="J94" s="61" t="s">
        <v>123</v>
      </c>
      <c r="K94" s="56"/>
      <c r="L94" s="23"/>
    </row>
    <row r="95" spans="2:47" s="1" customFormat="1" ht="10.35" customHeight="1">
      <c r="B95" s="23"/>
      <c r="L95" s="23"/>
    </row>
    <row r="96" spans="2:47" s="1" customFormat="1" ht="22.9" customHeight="1">
      <c r="B96" s="23"/>
      <c r="C96" s="62" t="s">
        <v>124</v>
      </c>
      <c r="J96" s="51">
        <f>J119</f>
        <v>0</v>
      </c>
      <c r="L96" s="23"/>
      <c r="AU96" s="11" t="s">
        <v>125</v>
      </c>
    </row>
    <row r="97" spans="2:12" s="6" customFormat="1" ht="24.95" customHeight="1">
      <c r="B97" s="63"/>
      <c r="D97" s="64" t="s">
        <v>242</v>
      </c>
      <c r="E97" s="65"/>
      <c r="F97" s="65"/>
      <c r="G97" s="65"/>
      <c r="H97" s="65"/>
      <c r="I97" s="65"/>
      <c r="J97" s="66">
        <f>J120</f>
        <v>0</v>
      </c>
      <c r="L97" s="63"/>
    </row>
    <row r="98" spans="2:12" s="7" customFormat="1" ht="19.899999999999999" customHeight="1">
      <c r="B98" s="67"/>
      <c r="D98" s="68" t="s">
        <v>127</v>
      </c>
      <c r="E98" s="69"/>
      <c r="F98" s="69"/>
      <c r="G98" s="69"/>
      <c r="H98" s="69"/>
      <c r="I98" s="69"/>
      <c r="J98" s="70">
        <f>J121</f>
        <v>0</v>
      </c>
      <c r="L98" s="67"/>
    </row>
    <row r="99" spans="2:12" s="7" customFormat="1" ht="19.899999999999999" customHeight="1">
      <c r="B99" s="67"/>
      <c r="D99" s="68" t="s">
        <v>128</v>
      </c>
      <c r="E99" s="69"/>
      <c r="F99" s="69"/>
      <c r="G99" s="69"/>
      <c r="H99" s="69"/>
      <c r="I99" s="69"/>
      <c r="J99" s="70">
        <f>J131</f>
        <v>0</v>
      </c>
      <c r="L99" s="67"/>
    </row>
    <row r="100" spans="2:12" s="1" customFormat="1" ht="21.75" customHeight="1">
      <c r="B100" s="23"/>
      <c r="L100" s="23"/>
    </row>
    <row r="101" spans="2:12" s="1" customFormat="1" ht="6.9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23"/>
    </row>
    <row r="105" spans="2:12" s="1" customFormat="1" ht="6.95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23"/>
    </row>
    <row r="106" spans="2:12" s="1" customFormat="1" ht="24.95" customHeight="1">
      <c r="B106" s="23"/>
      <c r="C106" s="15" t="s">
        <v>129</v>
      </c>
      <c r="L106" s="23"/>
    </row>
    <row r="107" spans="2:12" s="1" customFormat="1" ht="6.95" customHeight="1">
      <c r="B107" s="23"/>
      <c r="L107" s="23"/>
    </row>
    <row r="108" spans="2:12" s="1" customFormat="1" ht="12" customHeight="1">
      <c r="B108" s="23"/>
      <c r="C108" s="20" t="s">
        <v>389</v>
      </c>
      <c r="L108" s="23"/>
    </row>
    <row r="109" spans="2:12" s="1" customFormat="1" ht="26.25" customHeight="1">
      <c r="B109" s="23"/>
      <c r="E109" s="216" t="str">
        <f>E7</f>
        <v>Údržba smíšených výsadeb v Nemocnici České Budějovice, a.s. na rok 2026</v>
      </c>
      <c r="F109" s="217"/>
      <c r="G109" s="217"/>
      <c r="H109" s="217"/>
      <c r="L109" s="23"/>
    </row>
    <row r="110" spans="2:12" s="1" customFormat="1" ht="12" customHeight="1">
      <c r="B110" s="23"/>
      <c r="C110" s="20" t="s">
        <v>119</v>
      </c>
      <c r="L110" s="23"/>
    </row>
    <row r="111" spans="2:12" s="1" customFormat="1" ht="16.5" customHeight="1">
      <c r="B111" s="23"/>
      <c r="E111" s="209" t="str">
        <f>E9</f>
        <v xml:space="preserve">20 - Atrium budovy C </v>
      </c>
      <c r="F111" s="215"/>
      <c r="G111" s="215"/>
      <c r="H111" s="215"/>
      <c r="L111" s="23"/>
    </row>
    <row r="112" spans="2:12" s="1" customFormat="1" ht="6.95" customHeight="1">
      <c r="B112" s="23"/>
      <c r="L112" s="23"/>
    </row>
    <row r="113" spans="2:65" s="1" customFormat="1" ht="12" customHeight="1">
      <c r="B113" s="23"/>
      <c r="C113" s="20" t="s">
        <v>16</v>
      </c>
      <c r="F113" s="18" t="str">
        <f>F12</f>
        <v xml:space="preserve"> </v>
      </c>
      <c r="I113" s="20" t="s">
        <v>18</v>
      </c>
      <c r="J113" s="39" t="str">
        <f>IF(J12="","",J12)</f>
        <v>vyplní účastník</v>
      </c>
      <c r="L113" s="23"/>
    </row>
    <row r="114" spans="2:65" s="1" customFormat="1" ht="6.95" customHeight="1">
      <c r="B114" s="23"/>
      <c r="L114" s="23"/>
    </row>
    <row r="115" spans="2:65" s="1" customFormat="1" ht="15.2" customHeight="1">
      <c r="B115" s="23"/>
      <c r="C115" s="20" t="s">
        <v>19</v>
      </c>
      <c r="F115" s="18" t="str">
        <f>E15</f>
        <v>Nemocnice České Budějovice, a.s.</v>
      </c>
      <c r="I115" s="20"/>
      <c r="J115" s="21" t="str">
        <f>E21</f>
        <v xml:space="preserve"> </v>
      </c>
      <c r="L115" s="23"/>
    </row>
    <row r="116" spans="2:65" s="1" customFormat="1" ht="15.2" customHeight="1">
      <c r="B116" s="23"/>
      <c r="C116" s="20" t="s">
        <v>24</v>
      </c>
      <c r="F116" s="18" t="str">
        <f>IF(E18="","",E18)</f>
        <v xml:space="preserve"> </v>
      </c>
      <c r="I116" s="20"/>
      <c r="J116" s="21" t="str">
        <f>E24</f>
        <v xml:space="preserve"> </v>
      </c>
      <c r="L116" s="23"/>
    </row>
    <row r="117" spans="2:65" s="1" customFormat="1" ht="10.35" customHeight="1">
      <c r="B117" s="23"/>
      <c r="L117" s="23"/>
    </row>
    <row r="118" spans="2:65" s="8" customFormat="1" ht="29.25" customHeight="1">
      <c r="B118" s="71"/>
      <c r="C118" s="72" t="s">
        <v>130</v>
      </c>
      <c r="D118" s="73" t="s">
        <v>52</v>
      </c>
      <c r="E118" s="73" t="s">
        <v>48</v>
      </c>
      <c r="F118" s="73" t="s">
        <v>49</v>
      </c>
      <c r="G118" s="73" t="s">
        <v>131</v>
      </c>
      <c r="H118" s="73" t="s">
        <v>132</v>
      </c>
      <c r="I118" s="73" t="s">
        <v>133</v>
      </c>
      <c r="J118" s="74" t="s">
        <v>123</v>
      </c>
      <c r="K118" s="75" t="s">
        <v>134</v>
      </c>
      <c r="L118" s="71"/>
      <c r="M118" s="46" t="s">
        <v>1</v>
      </c>
      <c r="N118" s="47" t="s">
        <v>31</v>
      </c>
      <c r="O118" s="47" t="s">
        <v>135</v>
      </c>
      <c r="P118" s="47" t="s">
        <v>136</v>
      </c>
      <c r="Q118" s="47" t="s">
        <v>137</v>
      </c>
      <c r="R118" s="47" t="s">
        <v>138</v>
      </c>
      <c r="S118" s="47" t="s">
        <v>139</v>
      </c>
      <c r="T118" s="48" t="s">
        <v>140</v>
      </c>
    </row>
    <row r="119" spans="2:65" s="1" customFormat="1" ht="22.9" customHeight="1">
      <c r="B119" s="23"/>
      <c r="C119" s="50" t="s">
        <v>141</v>
      </c>
      <c r="J119" s="76">
        <f>BK119</f>
        <v>0</v>
      </c>
      <c r="L119" s="23"/>
      <c r="M119" s="49"/>
      <c r="N119" s="40"/>
      <c r="O119" s="40"/>
      <c r="P119" s="77">
        <f>P120</f>
        <v>0</v>
      </c>
      <c r="Q119" s="40"/>
      <c r="R119" s="77">
        <f>R120</f>
        <v>0</v>
      </c>
      <c r="S119" s="40"/>
      <c r="T119" s="78">
        <f>T120</f>
        <v>0</v>
      </c>
      <c r="AT119" s="11" t="s">
        <v>66</v>
      </c>
      <c r="AU119" s="11" t="s">
        <v>125</v>
      </c>
      <c r="BK119" s="79">
        <f>BK120</f>
        <v>0</v>
      </c>
    </row>
    <row r="120" spans="2:65" s="9" customFormat="1" ht="25.9" customHeight="1">
      <c r="B120" s="80"/>
      <c r="D120" s="81" t="s">
        <v>66</v>
      </c>
      <c r="E120" s="82" t="s">
        <v>142</v>
      </c>
      <c r="F120" s="82" t="s">
        <v>243</v>
      </c>
      <c r="J120" s="83">
        <f>BK120</f>
        <v>0</v>
      </c>
      <c r="L120" s="80"/>
      <c r="M120" s="84"/>
      <c r="P120" s="85">
        <f>P121+P131</f>
        <v>0</v>
      </c>
      <c r="R120" s="85">
        <f>R121+R131</f>
        <v>0</v>
      </c>
      <c r="T120" s="86">
        <f>T121+T131</f>
        <v>0</v>
      </c>
      <c r="AR120" s="81" t="s">
        <v>71</v>
      </c>
      <c r="AT120" s="87" t="s">
        <v>66</v>
      </c>
      <c r="AU120" s="87" t="s">
        <v>67</v>
      </c>
      <c r="AY120" s="81" t="s">
        <v>144</v>
      </c>
      <c r="BK120" s="88">
        <f>BK121+BK131</f>
        <v>0</v>
      </c>
    </row>
    <row r="121" spans="2:65" s="9" customFormat="1" ht="22.9" customHeight="1">
      <c r="B121" s="80"/>
      <c r="D121" s="81" t="s">
        <v>66</v>
      </c>
      <c r="E121" s="89" t="s">
        <v>145</v>
      </c>
      <c r="F121" s="89" t="s">
        <v>146</v>
      </c>
      <c r="J121" s="90">
        <f>BK121</f>
        <v>0</v>
      </c>
      <c r="L121" s="80"/>
      <c r="M121" s="84"/>
      <c r="P121" s="85">
        <f>SUM(P122:P130)</f>
        <v>0</v>
      </c>
      <c r="R121" s="85">
        <f>SUM(R122:R130)</f>
        <v>0</v>
      </c>
      <c r="T121" s="86">
        <f>SUM(T122:T130)</f>
        <v>0</v>
      </c>
      <c r="AR121" s="81" t="s">
        <v>71</v>
      </c>
      <c r="AT121" s="87" t="s">
        <v>66</v>
      </c>
      <c r="AU121" s="87" t="s">
        <v>71</v>
      </c>
      <c r="AY121" s="81" t="s">
        <v>144</v>
      </c>
      <c r="BK121" s="88">
        <f>SUM(BK122:BK130)</f>
        <v>0</v>
      </c>
    </row>
    <row r="122" spans="2:65" s="1" customFormat="1" ht="24.2" customHeight="1">
      <c r="B122" s="91"/>
      <c r="C122" s="92" t="s">
        <v>67</v>
      </c>
      <c r="D122" s="92" t="s">
        <v>147</v>
      </c>
      <c r="E122" s="93" t="s">
        <v>71</v>
      </c>
      <c r="F122" s="94" t="s">
        <v>244</v>
      </c>
      <c r="G122" s="95" t="s">
        <v>149</v>
      </c>
      <c r="H122" s="96">
        <v>25</v>
      </c>
      <c r="I122" s="97"/>
      <c r="J122" s="97">
        <f t="shared" ref="J122:J130" si="0">ROUND(I122*H122,2)</f>
        <v>0</v>
      </c>
      <c r="K122" s="98"/>
      <c r="L122" s="23"/>
      <c r="M122" s="99" t="s">
        <v>1</v>
      </c>
      <c r="N122" s="100" t="s">
        <v>32</v>
      </c>
      <c r="O122" s="101">
        <v>0</v>
      </c>
      <c r="P122" s="101">
        <f t="shared" ref="P122:P130" si="1">O122*H122</f>
        <v>0</v>
      </c>
      <c r="Q122" s="101">
        <v>0</v>
      </c>
      <c r="R122" s="101">
        <f t="shared" ref="R122:R130" si="2">Q122*H122</f>
        <v>0</v>
      </c>
      <c r="S122" s="101">
        <v>0</v>
      </c>
      <c r="T122" s="102">
        <f t="shared" ref="T122:T130" si="3">S122*H122</f>
        <v>0</v>
      </c>
      <c r="AR122" s="103" t="s">
        <v>81</v>
      </c>
      <c r="AT122" s="103" t="s">
        <v>147</v>
      </c>
      <c r="AU122" s="103" t="s">
        <v>75</v>
      </c>
      <c r="AY122" s="11" t="s">
        <v>144</v>
      </c>
      <c r="BE122" s="104">
        <f t="shared" ref="BE122:BE130" si="4">IF(N122="základní",J122,0)</f>
        <v>0</v>
      </c>
      <c r="BF122" s="104">
        <f t="shared" ref="BF122:BF130" si="5">IF(N122="snížená",J122,0)</f>
        <v>0</v>
      </c>
      <c r="BG122" s="104">
        <f t="shared" ref="BG122:BG130" si="6">IF(N122="zákl. přenesená",J122,0)</f>
        <v>0</v>
      </c>
      <c r="BH122" s="104">
        <f t="shared" ref="BH122:BH130" si="7">IF(N122="sníž. přenesená",J122,0)</f>
        <v>0</v>
      </c>
      <c r="BI122" s="104">
        <f t="shared" ref="BI122:BI130" si="8">IF(N122="nulová",J122,0)</f>
        <v>0</v>
      </c>
      <c r="BJ122" s="11" t="s">
        <v>71</v>
      </c>
      <c r="BK122" s="104">
        <f t="shared" ref="BK122:BK130" si="9">ROUND(I122*H122,2)</f>
        <v>0</v>
      </c>
      <c r="BL122" s="11" t="s">
        <v>81</v>
      </c>
      <c r="BM122" s="103" t="s">
        <v>75</v>
      </c>
    </row>
    <row r="123" spans="2:65" s="1" customFormat="1" ht="24.2" customHeight="1">
      <c r="B123" s="91"/>
      <c r="C123" s="92" t="s">
        <v>67</v>
      </c>
      <c r="D123" s="92" t="s">
        <v>147</v>
      </c>
      <c r="E123" s="93" t="s">
        <v>75</v>
      </c>
      <c r="F123" s="94" t="s">
        <v>245</v>
      </c>
      <c r="G123" s="95" t="s">
        <v>149</v>
      </c>
      <c r="H123" s="96">
        <v>75</v>
      </c>
      <c r="I123" s="97"/>
      <c r="J123" s="97">
        <f t="shared" si="0"/>
        <v>0</v>
      </c>
      <c r="K123" s="98"/>
      <c r="L123" s="23"/>
      <c r="M123" s="99" t="s">
        <v>1</v>
      </c>
      <c r="N123" s="100" t="s">
        <v>32</v>
      </c>
      <c r="O123" s="101">
        <v>0</v>
      </c>
      <c r="P123" s="101">
        <f t="shared" si="1"/>
        <v>0</v>
      </c>
      <c r="Q123" s="101">
        <v>0</v>
      </c>
      <c r="R123" s="101">
        <f t="shared" si="2"/>
        <v>0</v>
      </c>
      <c r="S123" s="101">
        <v>0</v>
      </c>
      <c r="T123" s="102">
        <f t="shared" si="3"/>
        <v>0</v>
      </c>
      <c r="AR123" s="103" t="s">
        <v>81</v>
      </c>
      <c r="AT123" s="103" t="s">
        <v>147</v>
      </c>
      <c r="AU123" s="103" t="s">
        <v>75</v>
      </c>
      <c r="AY123" s="11" t="s">
        <v>144</v>
      </c>
      <c r="BE123" s="104">
        <f t="shared" si="4"/>
        <v>0</v>
      </c>
      <c r="BF123" s="104">
        <f t="shared" si="5"/>
        <v>0</v>
      </c>
      <c r="BG123" s="104">
        <f t="shared" si="6"/>
        <v>0</v>
      </c>
      <c r="BH123" s="104">
        <f t="shared" si="7"/>
        <v>0</v>
      </c>
      <c r="BI123" s="104">
        <f t="shared" si="8"/>
        <v>0</v>
      </c>
      <c r="BJ123" s="11" t="s">
        <v>71</v>
      </c>
      <c r="BK123" s="104">
        <f t="shared" si="9"/>
        <v>0</v>
      </c>
      <c r="BL123" s="11" t="s">
        <v>81</v>
      </c>
      <c r="BM123" s="103" t="s">
        <v>81</v>
      </c>
    </row>
    <row r="124" spans="2:65" s="1" customFormat="1" ht="24.2" customHeight="1">
      <c r="B124" s="91"/>
      <c r="C124" s="92" t="s">
        <v>67</v>
      </c>
      <c r="D124" s="92" t="s">
        <v>147</v>
      </c>
      <c r="E124" s="93" t="s">
        <v>78</v>
      </c>
      <c r="F124" s="94" t="s">
        <v>246</v>
      </c>
      <c r="G124" s="95" t="s">
        <v>149</v>
      </c>
      <c r="H124" s="96">
        <v>75</v>
      </c>
      <c r="I124" s="97"/>
      <c r="J124" s="97">
        <f t="shared" si="0"/>
        <v>0</v>
      </c>
      <c r="K124" s="98"/>
      <c r="L124" s="23"/>
      <c r="M124" s="99" t="s">
        <v>1</v>
      </c>
      <c r="N124" s="100" t="s">
        <v>32</v>
      </c>
      <c r="O124" s="101">
        <v>0</v>
      </c>
      <c r="P124" s="101">
        <f t="shared" si="1"/>
        <v>0</v>
      </c>
      <c r="Q124" s="101">
        <v>0</v>
      </c>
      <c r="R124" s="101">
        <f t="shared" si="2"/>
        <v>0</v>
      </c>
      <c r="S124" s="101">
        <v>0</v>
      </c>
      <c r="T124" s="102">
        <f t="shared" si="3"/>
        <v>0</v>
      </c>
      <c r="AR124" s="103" t="s">
        <v>81</v>
      </c>
      <c r="AT124" s="103" t="s">
        <v>147</v>
      </c>
      <c r="AU124" s="103" t="s">
        <v>75</v>
      </c>
      <c r="AY124" s="11" t="s">
        <v>144</v>
      </c>
      <c r="BE124" s="104">
        <f t="shared" si="4"/>
        <v>0</v>
      </c>
      <c r="BF124" s="104">
        <f t="shared" si="5"/>
        <v>0</v>
      </c>
      <c r="BG124" s="104">
        <f t="shared" si="6"/>
        <v>0</v>
      </c>
      <c r="BH124" s="104">
        <f t="shared" si="7"/>
        <v>0</v>
      </c>
      <c r="BI124" s="104">
        <f t="shared" si="8"/>
        <v>0</v>
      </c>
      <c r="BJ124" s="11" t="s">
        <v>71</v>
      </c>
      <c r="BK124" s="104">
        <f t="shared" si="9"/>
        <v>0</v>
      </c>
      <c r="BL124" s="11" t="s">
        <v>81</v>
      </c>
      <c r="BM124" s="103" t="s">
        <v>87</v>
      </c>
    </row>
    <row r="125" spans="2:65" s="1" customFormat="1" ht="16.5" customHeight="1">
      <c r="B125" s="91"/>
      <c r="C125" s="92" t="s">
        <v>67</v>
      </c>
      <c r="D125" s="92" t="s">
        <v>147</v>
      </c>
      <c r="E125" s="93" t="s">
        <v>81</v>
      </c>
      <c r="F125" s="94" t="s">
        <v>247</v>
      </c>
      <c r="G125" s="95" t="s">
        <v>154</v>
      </c>
      <c r="H125" s="96">
        <v>1</v>
      </c>
      <c r="I125" s="97"/>
      <c r="J125" s="97">
        <f t="shared" si="0"/>
        <v>0</v>
      </c>
      <c r="K125" s="98"/>
      <c r="L125" s="23"/>
      <c r="M125" s="99" t="s">
        <v>1</v>
      </c>
      <c r="N125" s="100" t="s">
        <v>32</v>
      </c>
      <c r="O125" s="101">
        <v>0</v>
      </c>
      <c r="P125" s="101">
        <f t="shared" si="1"/>
        <v>0</v>
      </c>
      <c r="Q125" s="101">
        <v>0</v>
      </c>
      <c r="R125" s="101">
        <f t="shared" si="2"/>
        <v>0</v>
      </c>
      <c r="S125" s="101">
        <v>0</v>
      </c>
      <c r="T125" s="102">
        <f t="shared" si="3"/>
        <v>0</v>
      </c>
      <c r="AR125" s="103" t="s">
        <v>81</v>
      </c>
      <c r="AT125" s="103" t="s">
        <v>147</v>
      </c>
      <c r="AU125" s="103" t="s">
        <v>75</v>
      </c>
      <c r="AY125" s="11" t="s">
        <v>144</v>
      </c>
      <c r="BE125" s="104">
        <f t="shared" si="4"/>
        <v>0</v>
      </c>
      <c r="BF125" s="104">
        <f t="shared" si="5"/>
        <v>0</v>
      </c>
      <c r="BG125" s="104">
        <f t="shared" si="6"/>
        <v>0</v>
      </c>
      <c r="BH125" s="104">
        <f t="shared" si="7"/>
        <v>0</v>
      </c>
      <c r="BI125" s="104">
        <f t="shared" si="8"/>
        <v>0</v>
      </c>
      <c r="BJ125" s="11" t="s">
        <v>71</v>
      </c>
      <c r="BK125" s="104">
        <f t="shared" si="9"/>
        <v>0</v>
      </c>
      <c r="BL125" s="11" t="s">
        <v>81</v>
      </c>
      <c r="BM125" s="103" t="s">
        <v>93</v>
      </c>
    </row>
    <row r="126" spans="2:65" s="1" customFormat="1" ht="24.2" customHeight="1">
      <c r="B126" s="91"/>
      <c r="C126" s="92" t="s">
        <v>67</v>
      </c>
      <c r="D126" s="92" t="s">
        <v>147</v>
      </c>
      <c r="E126" s="93" t="s">
        <v>84</v>
      </c>
      <c r="F126" s="94" t="s">
        <v>248</v>
      </c>
      <c r="G126" s="95" t="s">
        <v>149</v>
      </c>
      <c r="H126" s="96">
        <v>75</v>
      </c>
      <c r="I126" s="97"/>
      <c r="J126" s="97">
        <f t="shared" si="0"/>
        <v>0</v>
      </c>
      <c r="K126" s="98"/>
      <c r="L126" s="23"/>
      <c r="M126" s="99" t="s">
        <v>1</v>
      </c>
      <c r="N126" s="100" t="s">
        <v>32</v>
      </c>
      <c r="O126" s="101">
        <v>0</v>
      </c>
      <c r="P126" s="101">
        <f t="shared" si="1"/>
        <v>0</v>
      </c>
      <c r="Q126" s="101">
        <v>0</v>
      </c>
      <c r="R126" s="101">
        <f t="shared" si="2"/>
        <v>0</v>
      </c>
      <c r="S126" s="101">
        <v>0</v>
      </c>
      <c r="T126" s="102">
        <f t="shared" si="3"/>
        <v>0</v>
      </c>
      <c r="AR126" s="103" t="s">
        <v>81</v>
      </c>
      <c r="AT126" s="103" t="s">
        <v>147</v>
      </c>
      <c r="AU126" s="103" t="s">
        <v>75</v>
      </c>
      <c r="AY126" s="11" t="s">
        <v>144</v>
      </c>
      <c r="BE126" s="104">
        <f t="shared" si="4"/>
        <v>0</v>
      </c>
      <c r="BF126" s="104">
        <f t="shared" si="5"/>
        <v>0</v>
      </c>
      <c r="BG126" s="104">
        <f t="shared" si="6"/>
        <v>0</v>
      </c>
      <c r="BH126" s="104">
        <f t="shared" si="7"/>
        <v>0</v>
      </c>
      <c r="BI126" s="104">
        <f t="shared" si="8"/>
        <v>0</v>
      </c>
      <c r="BJ126" s="11" t="s">
        <v>71</v>
      </c>
      <c r="BK126" s="104">
        <f t="shared" si="9"/>
        <v>0</v>
      </c>
      <c r="BL126" s="11" t="s">
        <v>81</v>
      </c>
      <c r="BM126" s="103" t="s">
        <v>99</v>
      </c>
    </row>
    <row r="127" spans="2:65" s="1" customFormat="1" ht="24.2" customHeight="1">
      <c r="B127" s="91"/>
      <c r="C127" s="92" t="s">
        <v>67</v>
      </c>
      <c r="D127" s="92" t="s">
        <v>147</v>
      </c>
      <c r="E127" s="93" t="s">
        <v>87</v>
      </c>
      <c r="F127" s="94" t="s">
        <v>249</v>
      </c>
      <c r="G127" s="95" t="s">
        <v>149</v>
      </c>
      <c r="H127" s="96">
        <v>75</v>
      </c>
      <c r="I127" s="97"/>
      <c r="J127" s="97">
        <f t="shared" si="0"/>
        <v>0</v>
      </c>
      <c r="K127" s="98"/>
      <c r="L127" s="23"/>
      <c r="M127" s="99" t="s">
        <v>1</v>
      </c>
      <c r="N127" s="100" t="s">
        <v>32</v>
      </c>
      <c r="O127" s="101">
        <v>0</v>
      </c>
      <c r="P127" s="101">
        <f t="shared" si="1"/>
        <v>0</v>
      </c>
      <c r="Q127" s="101">
        <v>0</v>
      </c>
      <c r="R127" s="101">
        <f t="shared" si="2"/>
        <v>0</v>
      </c>
      <c r="S127" s="101">
        <v>0</v>
      </c>
      <c r="T127" s="102">
        <f t="shared" si="3"/>
        <v>0</v>
      </c>
      <c r="AR127" s="103" t="s">
        <v>81</v>
      </c>
      <c r="AT127" s="103" t="s">
        <v>147</v>
      </c>
      <c r="AU127" s="103" t="s">
        <v>75</v>
      </c>
      <c r="AY127" s="11" t="s">
        <v>144</v>
      </c>
      <c r="BE127" s="104">
        <f t="shared" si="4"/>
        <v>0</v>
      </c>
      <c r="BF127" s="104">
        <f t="shared" si="5"/>
        <v>0</v>
      </c>
      <c r="BG127" s="104">
        <f t="shared" si="6"/>
        <v>0</v>
      </c>
      <c r="BH127" s="104">
        <f t="shared" si="7"/>
        <v>0</v>
      </c>
      <c r="BI127" s="104">
        <f t="shared" si="8"/>
        <v>0</v>
      </c>
      <c r="BJ127" s="11" t="s">
        <v>71</v>
      </c>
      <c r="BK127" s="104">
        <f t="shared" si="9"/>
        <v>0</v>
      </c>
      <c r="BL127" s="11" t="s">
        <v>81</v>
      </c>
      <c r="BM127" s="103" t="s">
        <v>8</v>
      </c>
    </row>
    <row r="128" spans="2:65" s="1" customFormat="1" ht="21.75" customHeight="1">
      <c r="B128" s="91"/>
      <c r="C128" s="92" t="s">
        <v>67</v>
      </c>
      <c r="D128" s="92" t="s">
        <v>147</v>
      </c>
      <c r="E128" s="93" t="s">
        <v>90</v>
      </c>
      <c r="F128" s="94" t="s">
        <v>250</v>
      </c>
      <c r="G128" s="95" t="s">
        <v>149</v>
      </c>
      <c r="H128" s="96">
        <v>25</v>
      </c>
      <c r="I128" s="97"/>
      <c r="J128" s="97">
        <f t="shared" si="0"/>
        <v>0</v>
      </c>
      <c r="K128" s="98"/>
      <c r="L128" s="23"/>
      <c r="M128" s="99" t="s">
        <v>1</v>
      </c>
      <c r="N128" s="100" t="s">
        <v>32</v>
      </c>
      <c r="O128" s="101">
        <v>0</v>
      </c>
      <c r="P128" s="101">
        <f t="shared" si="1"/>
        <v>0</v>
      </c>
      <c r="Q128" s="101">
        <v>0</v>
      </c>
      <c r="R128" s="101">
        <f t="shared" si="2"/>
        <v>0</v>
      </c>
      <c r="S128" s="101">
        <v>0</v>
      </c>
      <c r="T128" s="102">
        <f t="shared" si="3"/>
        <v>0</v>
      </c>
      <c r="AR128" s="103" t="s">
        <v>81</v>
      </c>
      <c r="AT128" s="103" t="s">
        <v>147</v>
      </c>
      <c r="AU128" s="103" t="s">
        <v>75</v>
      </c>
      <c r="AY128" s="11" t="s">
        <v>144</v>
      </c>
      <c r="BE128" s="104">
        <f t="shared" si="4"/>
        <v>0</v>
      </c>
      <c r="BF128" s="104">
        <f t="shared" si="5"/>
        <v>0</v>
      </c>
      <c r="BG128" s="104">
        <f t="shared" si="6"/>
        <v>0</v>
      </c>
      <c r="BH128" s="104">
        <f t="shared" si="7"/>
        <v>0</v>
      </c>
      <c r="BI128" s="104">
        <f t="shared" si="8"/>
        <v>0</v>
      </c>
      <c r="BJ128" s="11" t="s">
        <v>71</v>
      </c>
      <c r="BK128" s="104">
        <f t="shared" si="9"/>
        <v>0</v>
      </c>
      <c r="BL128" s="11" t="s">
        <v>81</v>
      </c>
      <c r="BM128" s="103" t="s">
        <v>109</v>
      </c>
    </row>
    <row r="129" spans="2:65" s="1" customFormat="1" ht="16.5" customHeight="1">
      <c r="B129" s="91"/>
      <c r="C129" s="92" t="s">
        <v>67</v>
      </c>
      <c r="D129" s="92" t="s">
        <v>147</v>
      </c>
      <c r="E129" s="93" t="s">
        <v>93</v>
      </c>
      <c r="F129" s="94" t="s">
        <v>177</v>
      </c>
      <c r="G129" s="95" t="s">
        <v>168</v>
      </c>
      <c r="H129" s="96">
        <v>1</v>
      </c>
      <c r="I129" s="97"/>
      <c r="J129" s="97">
        <f t="shared" si="0"/>
        <v>0</v>
      </c>
      <c r="K129" s="98"/>
      <c r="L129" s="23"/>
      <c r="M129" s="99" t="s">
        <v>1</v>
      </c>
      <c r="N129" s="100" t="s">
        <v>32</v>
      </c>
      <c r="O129" s="101">
        <v>0</v>
      </c>
      <c r="P129" s="101">
        <f t="shared" si="1"/>
        <v>0</v>
      </c>
      <c r="Q129" s="101">
        <v>0</v>
      </c>
      <c r="R129" s="101">
        <f t="shared" si="2"/>
        <v>0</v>
      </c>
      <c r="S129" s="101">
        <v>0</v>
      </c>
      <c r="T129" s="102">
        <f t="shared" si="3"/>
        <v>0</v>
      </c>
      <c r="AR129" s="103" t="s">
        <v>81</v>
      </c>
      <c r="AT129" s="103" t="s">
        <v>147</v>
      </c>
      <c r="AU129" s="103" t="s">
        <v>75</v>
      </c>
      <c r="AY129" s="11" t="s">
        <v>144</v>
      </c>
      <c r="BE129" s="104">
        <f t="shared" si="4"/>
        <v>0</v>
      </c>
      <c r="BF129" s="104">
        <f t="shared" si="5"/>
        <v>0</v>
      </c>
      <c r="BG129" s="104">
        <f t="shared" si="6"/>
        <v>0</v>
      </c>
      <c r="BH129" s="104">
        <f t="shared" si="7"/>
        <v>0</v>
      </c>
      <c r="BI129" s="104">
        <f t="shared" si="8"/>
        <v>0</v>
      </c>
      <c r="BJ129" s="11" t="s">
        <v>71</v>
      </c>
      <c r="BK129" s="104">
        <f t="shared" si="9"/>
        <v>0</v>
      </c>
      <c r="BL129" s="11" t="s">
        <v>81</v>
      </c>
      <c r="BM129" s="103" t="s">
        <v>115</v>
      </c>
    </row>
    <row r="130" spans="2:65" s="1" customFormat="1" ht="16.5" customHeight="1">
      <c r="B130" s="91"/>
      <c r="C130" s="92" t="s">
        <v>67</v>
      </c>
      <c r="D130" s="92" t="s">
        <v>147</v>
      </c>
      <c r="E130" s="93" t="s">
        <v>96</v>
      </c>
      <c r="F130" s="94" t="s">
        <v>179</v>
      </c>
      <c r="G130" s="95" t="s">
        <v>168</v>
      </c>
      <c r="H130" s="96">
        <v>1</v>
      </c>
      <c r="I130" s="97"/>
      <c r="J130" s="97">
        <f t="shared" si="0"/>
        <v>0</v>
      </c>
      <c r="K130" s="98"/>
      <c r="L130" s="23"/>
      <c r="M130" s="99" t="s">
        <v>1</v>
      </c>
      <c r="N130" s="100" t="s">
        <v>32</v>
      </c>
      <c r="O130" s="101">
        <v>0</v>
      </c>
      <c r="P130" s="101">
        <f t="shared" si="1"/>
        <v>0</v>
      </c>
      <c r="Q130" s="101">
        <v>0</v>
      </c>
      <c r="R130" s="101">
        <f t="shared" si="2"/>
        <v>0</v>
      </c>
      <c r="S130" s="101">
        <v>0</v>
      </c>
      <c r="T130" s="102">
        <f t="shared" si="3"/>
        <v>0</v>
      </c>
      <c r="AR130" s="103" t="s">
        <v>81</v>
      </c>
      <c r="AT130" s="103" t="s">
        <v>147</v>
      </c>
      <c r="AU130" s="103" t="s">
        <v>75</v>
      </c>
      <c r="AY130" s="11" t="s">
        <v>144</v>
      </c>
      <c r="BE130" s="104">
        <f t="shared" si="4"/>
        <v>0</v>
      </c>
      <c r="BF130" s="104">
        <f t="shared" si="5"/>
        <v>0</v>
      </c>
      <c r="BG130" s="104">
        <f t="shared" si="6"/>
        <v>0</v>
      </c>
      <c r="BH130" s="104">
        <f t="shared" si="7"/>
        <v>0</v>
      </c>
      <c r="BI130" s="104">
        <f t="shared" si="8"/>
        <v>0</v>
      </c>
      <c r="BJ130" s="11" t="s">
        <v>71</v>
      </c>
      <c r="BK130" s="104">
        <f t="shared" si="9"/>
        <v>0</v>
      </c>
      <c r="BL130" s="11" t="s">
        <v>81</v>
      </c>
      <c r="BM130" s="103" t="s">
        <v>159</v>
      </c>
    </row>
    <row r="131" spans="2:65" s="9" customFormat="1" ht="22.9" customHeight="1">
      <c r="B131" s="80"/>
      <c r="D131" s="81" t="s">
        <v>66</v>
      </c>
      <c r="E131" s="89" t="s">
        <v>181</v>
      </c>
      <c r="F131" s="89" t="s">
        <v>182</v>
      </c>
      <c r="J131" s="90">
        <f>BK131</f>
        <v>0</v>
      </c>
      <c r="L131" s="80"/>
      <c r="M131" s="84"/>
      <c r="P131" s="85">
        <f>SUM(P132:P135)</f>
        <v>0</v>
      </c>
      <c r="R131" s="85">
        <f>SUM(R132:R135)</f>
        <v>0</v>
      </c>
      <c r="T131" s="86">
        <f>SUM(T132:T135)</f>
        <v>0</v>
      </c>
      <c r="AR131" s="81" t="s">
        <v>71</v>
      </c>
      <c r="AT131" s="87" t="s">
        <v>66</v>
      </c>
      <c r="AU131" s="87" t="s">
        <v>71</v>
      </c>
      <c r="AY131" s="81" t="s">
        <v>144</v>
      </c>
      <c r="BK131" s="88">
        <f>SUM(BK132:BK135)</f>
        <v>0</v>
      </c>
    </row>
    <row r="132" spans="2:65" s="1" customFormat="1" ht="16.5" customHeight="1">
      <c r="B132" s="91"/>
      <c r="C132" s="92" t="s">
        <v>67</v>
      </c>
      <c r="D132" s="92" t="s">
        <v>147</v>
      </c>
      <c r="E132" s="93" t="s">
        <v>99</v>
      </c>
      <c r="F132" s="94" t="s">
        <v>184</v>
      </c>
      <c r="G132" s="95" t="s">
        <v>168</v>
      </c>
      <c r="H132" s="96">
        <v>1</v>
      </c>
      <c r="I132" s="97"/>
      <c r="J132" s="97">
        <f>ROUND(I132*H132,2)</f>
        <v>0</v>
      </c>
      <c r="K132" s="98"/>
      <c r="L132" s="23"/>
      <c r="M132" s="99" t="s">
        <v>1</v>
      </c>
      <c r="N132" s="100" t="s">
        <v>32</v>
      </c>
      <c r="O132" s="101">
        <v>0</v>
      </c>
      <c r="P132" s="101">
        <f>O132*H132</f>
        <v>0</v>
      </c>
      <c r="Q132" s="101">
        <v>0</v>
      </c>
      <c r="R132" s="101">
        <f>Q132*H132</f>
        <v>0</v>
      </c>
      <c r="S132" s="101">
        <v>0</v>
      </c>
      <c r="T132" s="102">
        <f>S132*H132</f>
        <v>0</v>
      </c>
      <c r="AR132" s="103" t="s">
        <v>81</v>
      </c>
      <c r="AT132" s="103" t="s">
        <v>147</v>
      </c>
      <c r="AU132" s="103" t="s">
        <v>75</v>
      </c>
      <c r="AY132" s="11" t="s">
        <v>144</v>
      </c>
      <c r="BE132" s="104">
        <f>IF(N132="základní",J132,0)</f>
        <v>0</v>
      </c>
      <c r="BF132" s="104">
        <f>IF(N132="snížená",J132,0)</f>
        <v>0</v>
      </c>
      <c r="BG132" s="104">
        <f>IF(N132="zákl. přenesená",J132,0)</f>
        <v>0</v>
      </c>
      <c r="BH132" s="104">
        <f>IF(N132="sníž. přenesená",J132,0)</f>
        <v>0</v>
      </c>
      <c r="BI132" s="104">
        <f>IF(N132="nulová",J132,0)</f>
        <v>0</v>
      </c>
      <c r="BJ132" s="11" t="s">
        <v>71</v>
      </c>
      <c r="BK132" s="104">
        <f>ROUND(I132*H132,2)</f>
        <v>0</v>
      </c>
      <c r="BL132" s="11" t="s">
        <v>81</v>
      </c>
      <c r="BM132" s="103" t="s">
        <v>162</v>
      </c>
    </row>
    <row r="133" spans="2:65" s="1" customFormat="1" ht="16.5" customHeight="1">
      <c r="B133" s="91"/>
      <c r="C133" s="92" t="s">
        <v>67</v>
      </c>
      <c r="D133" s="92" t="s">
        <v>147</v>
      </c>
      <c r="E133" s="93" t="s">
        <v>101</v>
      </c>
      <c r="F133" s="94" t="s">
        <v>191</v>
      </c>
      <c r="G133" s="95" t="s">
        <v>192</v>
      </c>
      <c r="H133" s="96">
        <v>1.8</v>
      </c>
      <c r="I133" s="97"/>
      <c r="J133" s="97">
        <f>ROUND(I133*H133,2)</f>
        <v>0</v>
      </c>
      <c r="K133" s="98"/>
      <c r="L133" s="23"/>
      <c r="M133" s="99" t="s">
        <v>1</v>
      </c>
      <c r="N133" s="100" t="s">
        <v>32</v>
      </c>
      <c r="O133" s="101">
        <v>0</v>
      </c>
      <c r="P133" s="101">
        <f>O133*H133</f>
        <v>0</v>
      </c>
      <c r="Q133" s="101">
        <v>0</v>
      </c>
      <c r="R133" s="101">
        <f>Q133*H133</f>
        <v>0</v>
      </c>
      <c r="S133" s="101">
        <v>0</v>
      </c>
      <c r="T133" s="102">
        <f>S133*H133</f>
        <v>0</v>
      </c>
      <c r="AR133" s="103" t="s">
        <v>81</v>
      </c>
      <c r="AT133" s="103" t="s">
        <v>147</v>
      </c>
      <c r="AU133" s="103" t="s">
        <v>75</v>
      </c>
      <c r="AY133" s="11" t="s">
        <v>144</v>
      </c>
      <c r="BE133" s="104">
        <f>IF(N133="základní",J133,0)</f>
        <v>0</v>
      </c>
      <c r="BF133" s="104">
        <f>IF(N133="snížená",J133,0)</f>
        <v>0</v>
      </c>
      <c r="BG133" s="104">
        <f>IF(N133="zákl. přenesená",J133,0)</f>
        <v>0</v>
      </c>
      <c r="BH133" s="104">
        <f>IF(N133="sníž. přenesená",J133,0)</f>
        <v>0</v>
      </c>
      <c r="BI133" s="104">
        <f>IF(N133="nulová",J133,0)</f>
        <v>0</v>
      </c>
      <c r="BJ133" s="11" t="s">
        <v>71</v>
      </c>
      <c r="BK133" s="104">
        <f>ROUND(I133*H133,2)</f>
        <v>0</v>
      </c>
      <c r="BL133" s="11" t="s">
        <v>81</v>
      </c>
      <c r="BM133" s="103" t="s">
        <v>164</v>
      </c>
    </row>
    <row r="134" spans="2:65" s="1" customFormat="1" ht="16.5" customHeight="1">
      <c r="B134" s="91"/>
      <c r="C134" s="92" t="s">
        <v>67</v>
      </c>
      <c r="D134" s="92" t="s">
        <v>147</v>
      </c>
      <c r="E134" s="93" t="s">
        <v>8</v>
      </c>
      <c r="F134" s="94" t="s">
        <v>195</v>
      </c>
      <c r="G134" s="95" t="s">
        <v>196</v>
      </c>
      <c r="H134" s="96">
        <v>20</v>
      </c>
      <c r="I134" s="97"/>
      <c r="J134" s="97">
        <f>ROUND(I134*H134,2)</f>
        <v>0</v>
      </c>
      <c r="K134" s="98"/>
      <c r="L134" s="23"/>
      <c r="M134" s="99" t="s">
        <v>1</v>
      </c>
      <c r="N134" s="100" t="s">
        <v>32</v>
      </c>
      <c r="O134" s="101">
        <v>0</v>
      </c>
      <c r="P134" s="101">
        <f>O134*H134</f>
        <v>0</v>
      </c>
      <c r="Q134" s="101">
        <v>0</v>
      </c>
      <c r="R134" s="101">
        <f>Q134*H134</f>
        <v>0</v>
      </c>
      <c r="S134" s="101">
        <v>0</v>
      </c>
      <c r="T134" s="102">
        <f>S134*H134</f>
        <v>0</v>
      </c>
      <c r="AR134" s="103" t="s">
        <v>81</v>
      </c>
      <c r="AT134" s="103" t="s">
        <v>147</v>
      </c>
      <c r="AU134" s="103" t="s">
        <v>75</v>
      </c>
      <c r="AY134" s="11" t="s">
        <v>144</v>
      </c>
      <c r="BE134" s="104">
        <f>IF(N134="základní",J134,0)</f>
        <v>0</v>
      </c>
      <c r="BF134" s="104">
        <f>IF(N134="snížená",J134,0)</f>
        <v>0</v>
      </c>
      <c r="BG134" s="104">
        <f>IF(N134="zákl. přenesená",J134,0)</f>
        <v>0</v>
      </c>
      <c r="BH134" s="104">
        <f>IF(N134="sníž. přenesená",J134,0)</f>
        <v>0</v>
      </c>
      <c r="BI134" s="104">
        <f>IF(N134="nulová",J134,0)</f>
        <v>0</v>
      </c>
      <c r="BJ134" s="11" t="s">
        <v>71</v>
      </c>
      <c r="BK134" s="104">
        <f>ROUND(I134*H134,2)</f>
        <v>0</v>
      </c>
      <c r="BL134" s="11" t="s">
        <v>81</v>
      </c>
      <c r="BM134" s="103" t="s">
        <v>166</v>
      </c>
    </row>
    <row r="135" spans="2:65" s="1" customFormat="1" ht="16.5" customHeight="1">
      <c r="B135" s="91"/>
      <c r="C135" s="92" t="s">
        <v>67</v>
      </c>
      <c r="D135" s="92" t="s">
        <v>147</v>
      </c>
      <c r="E135" s="93" t="s">
        <v>106</v>
      </c>
      <c r="F135" s="94" t="s">
        <v>204</v>
      </c>
      <c r="G135" s="95" t="s">
        <v>187</v>
      </c>
      <c r="H135" s="96">
        <v>45</v>
      </c>
      <c r="I135" s="97"/>
      <c r="J135" s="97">
        <f>ROUND(I135*H135,2)</f>
        <v>0</v>
      </c>
      <c r="K135" s="98"/>
      <c r="L135" s="23"/>
      <c r="M135" s="105" t="s">
        <v>1</v>
      </c>
      <c r="N135" s="106" t="s">
        <v>32</v>
      </c>
      <c r="O135" s="107">
        <v>0</v>
      </c>
      <c r="P135" s="107">
        <f>O135*H135</f>
        <v>0</v>
      </c>
      <c r="Q135" s="107">
        <v>0</v>
      </c>
      <c r="R135" s="107">
        <f>Q135*H135</f>
        <v>0</v>
      </c>
      <c r="S135" s="107">
        <v>0</v>
      </c>
      <c r="T135" s="108">
        <f>S135*H135</f>
        <v>0</v>
      </c>
      <c r="AR135" s="103" t="s">
        <v>81</v>
      </c>
      <c r="AT135" s="103" t="s">
        <v>147</v>
      </c>
      <c r="AU135" s="103" t="s">
        <v>75</v>
      </c>
      <c r="AY135" s="11" t="s">
        <v>144</v>
      </c>
      <c r="BE135" s="104">
        <f>IF(N135="základní",J135,0)</f>
        <v>0</v>
      </c>
      <c r="BF135" s="104">
        <f>IF(N135="snížená",J135,0)</f>
        <v>0</v>
      </c>
      <c r="BG135" s="104">
        <f>IF(N135="zákl. přenesená",J135,0)</f>
        <v>0</v>
      </c>
      <c r="BH135" s="104">
        <f>IF(N135="sníž. přenesená",J135,0)</f>
        <v>0</v>
      </c>
      <c r="BI135" s="104">
        <f>IF(N135="nulová",J135,0)</f>
        <v>0</v>
      </c>
      <c r="BJ135" s="11" t="s">
        <v>71</v>
      </c>
      <c r="BK135" s="104">
        <f>ROUND(I135*H135,2)</f>
        <v>0</v>
      </c>
      <c r="BL135" s="11" t="s">
        <v>81</v>
      </c>
      <c r="BM135" s="103" t="s">
        <v>169</v>
      </c>
    </row>
    <row r="136" spans="2:65" s="1" customFormat="1" ht="6.95" customHeight="1">
      <c r="B136" s="31"/>
      <c r="C136" s="32"/>
      <c r="D136" s="32"/>
      <c r="E136" s="32"/>
      <c r="F136" s="32"/>
      <c r="G136" s="32"/>
      <c r="H136" s="32"/>
      <c r="I136" s="32"/>
      <c r="J136" s="32"/>
      <c r="K136" s="32"/>
      <c r="L136" s="23"/>
    </row>
  </sheetData>
  <autoFilter ref="C118:K135" xr:uid="{00000000-0009-0000-0000-000007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34"/>
  <sheetViews>
    <sheetView showGridLines="0" workbookViewId="0">
      <selection activeCell="L2" sqref="L2:V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1" t="s">
        <v>114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75</v>
      </c>
    </row>
    <row r="4" spans="2:46" ht="24.95" customHeight="1">
      <c r="B4" s="14"/>
      <c r="D4" s="15" t="s">
        <v>118</v>
      </c>
      <c r="L4" s="14"/>
      <c r="M4" s="52" t="s">
        <v>10</v>
      </c>
      <c r="AT4" s="11" t="s">
        <v>3</v>
      </c>
    </row>
    <row r="5" spans="2:46" ht="6.95" customHeight="1">
      <c r="B5" s="14"/>
      <c r="L5" s="14"/>
    </row>
    <row r="6" spans="2:46" ht="12" customHeight="1">
      <c r="B6" s="14"/>
      <c r="D6" s="20" t="s">
        <v>389</v>
      </c>
      <c r="L6" s="14"/>
    </row>
    <row r="7" spans="2:46" ht="26.25" customHeight="1">
      <c r="B7" s="14"/>
      <c r="E7" s="216" t="str">
        <f>'Rekapitulace stavby'!K6</f>
        <v>Údržba smíšených výsadeb v Nemocnici České Budějovice, a.s. na rok 2026</v>
      </c>
      <c r="F7" s="217"/>
      <c r="G7" s="217"/>
      <c r="H7" s="217"/>
      <c r="L7" s="14"/>
    </row>
    <row r="8" spans="2:46" s="1" customFormat="1" ht="12" customHeight="1">
      <c r="B8" s="23"/>
      <c r="D8" s="20" t="s">
        <v>119</v>
      </c>
      <c r="L8" s="23"/>
    </row>
    <row r="9" spans="2:46" s="1" customFormat="1" ht="16.5" customHeight="1">
      <c r="B9" s="23"/>
      <c r="E9" s="209" t="s">
        <v>371</v>
      </c>
      <c r="F9" s="215"/>
      <c r="G9" s="215"/>
      <c r="H9" s="215"/>
      <c r="L9" s="23"/>
    </row>
    <row r="10" spans="2:46" s="1" customFormat="1">
      <c r="B10" s="23"/>
      <c r="L10" s="23"/>
    </row>
    <row r="11" spans="2:46" s="1" customFormat="1" ht="12" customHeight="1">
      <c r="B11" s="23"/>
      <c r="D11" s="20" t="s">
        <v>14</v>
      </c>
      <c r="F11" s="18" t="s">
        <v>1</v>
      </c>
      <c r="I11" s="20" t="s">
        <v>15</v>
      </c>
      <c r="J11" s="18" t="s">
        <v>1</v>
      </c>
      <c r="L11" s="23"/>
    </row>
    <row r="12" spans="2:46" s="1" customFormat="1" ht="12" customHeight="1">
      <c r="B12" s="23"/>
      <c r="D12" s="20" t="s">
        <v>16</v>
      </c>
      <c r="F12" s="18" t="s">
        <v>17</v>
      </c>
      <c r="I12" s="20" t="s">
        <v>18</v>
      </c>
      <c r="J12" s="39" t="str">
        <f>'Rekapitulace stavby'!AN8</f>
        <v>vyplní účastník</v>
      </c>
      <c r="L12" s="23"/>
    </row>
    <row r="13" spans="2:46" s="1" customFormat="1" ht="10.9" customHeight="1">
      <c r="B13" s="23"/>
      <c r="L13" s="23"/>
    </row>
    <row r="14" spans="2:46" s="1" customFormat="1" ht="12" customHeight="1">
      <c r="B14" s="23"/>
      <c r="D14" s="20" t="s">
        <v>19</v>
      </c>
      <c r="I14" s="20" t="s">
        <v>20</v>
      </c>
      <c r="J14" s="18" t="str">
        <f>IF('Rekapitulace stavby'!AN10="","",'Rekapitulace stavby'!AN10)</f>
        <v>26068877</v>
      </c>
      <c r="L14" s="23"/>
    </row>
    <row r="15" spans="2:46" s="1" customFormat="1" ht="18" customHeight="1">
      <c r="B15" s="23"/>
      <c r="E15" s="18" t="str">
        <f>IF('Rekapitulace stavby'!E11="","",'Rekapitulace stavby'!E11)</f>
        <v>Nemocnice České Budějovice, a.s.</v>
      </c>
      <c r="I15" s="20" t="s">
        <v>22</v>
      </c>
      <c r="J15" s="18" t="str">
        <f>IF('Rekapitulace stavby'!AN11="","",'Rekapitulace stavby'!AN11)</f>
        <v>CZ26068877</v>
      </c>
      <c r="L15" s="23"/>
    </row>
    <row r="16" spans="2:46" s="1" customFormat="1" ht="6.95" customHeight="1">
      <c r="B16" s="23"/>
      <c r="L16" s="23"/>
    </row>
    <row r="17" spans="2:12" s="1" customFormat="1" ht="12" customHeight="1">
      <c r="B17" s="23"/>
      <c r="D17" s="20" t="s">
        <v>24</v>
      </c>
      <c r="I17" s="20" t="s">
        <v>20</v>
      </c>
      <c r="J17" s="18" t="str">
        <f>'Rekapitulace stavby'!AN13</f>
        <v/>
      </c>
      <c r="L17" s="23"/>
    </row>
    <row r="18" spans="2:12" s="1" customFormat="1" ht="18" customHeight="1">
      <c r="B18" s="23"/>
      <c r="E18" s="200" t="str">
        <f>'Rekapitulace stavby'!E14</f>
        <v xml:space="preserve"> </v>
      </c>
      <c r="F18" s="200"/>
      <c r="G18" s="200"/>
      <c r="H18" s="200"/>
      <c r="I18" s="20" t="s">
        <v>22</v>
      </c>
      <c r="J18" s="18" t="str">
        <f>'Rekapitulace stavby'!AN14</f>
        <v/>
      </c>
      <c r="L18" s="23"/>
    </row>
    <row r="19" spans="2:12" s="1" customFormat="1" ht="0.75" customHeight="1">
      <c r="B19" s="23"/>
      <c r="L19" s="23"/>
    </row>
    <row r="20" spans="2:12" s="1" customFormat="1" ht="12" hidden="1" customHeight="1">
      <c r="B20" s="23"/>
      <c r="D20" s="20"/>
      <c r="I20" s="20"/>
      <c r="J20" s="18" t="str">
        <f>IF('Rekapitulace stavby'!AN16="","",'Rekapitulace stavby'!AN16)</f>
        <v/>
      </c>
      <c r="L20" s="23"/>
    </row>
    <row r="21" spans="2:12" s="1" customFormat="1" ht="18" hidden="1" customHeight="1">
      <c r="B21" s="23"/>
      <c r="E21" s="18" t="str">
        <f>IF('Rekapitulace stavby'!E17="","",'Rekapitulace stavby'!E17)</f>
        <v xml:space="preserve"> </v>
      </c>
      <c r="I21" s="20"/>
      <c r="J21" s="18" t="str">
        <f>IF('Rekapitulace stavby'!AN17="","",'Rekapitulace stavby'!AN17)</f>
        <v/>
      </c>
      <c r="L21" s="23"/>
    </row>
    <row r="22" spans="2:12" s="1" customFormat="1" ht="6.75" hidden="1" customHeight="1">
      <c r="B22" s="23"/>
      <c r="L22" s="23"/>
    </row>
    <row r="23" spans="2:12" s="1" customFormat="1" ht="12" hidden="1" customHeight="1">
      <c r="B23" s="23"/>
      <c r="D23" s="20"/>
      <c r="I23" s="20"/>
      <c r="J23" s="18" t="str">
        <f>IF('Rekapitulace stavby'!AN19="","",'Rekapitulace stavby'!AN19)</f>
        <v/>
      </c>
      <c r="L23" s="23"/>
    </row>
    <row r="24" spans="2:12" s="1" customFormat="1" ht="18" customHeight="1">
      <c r="B24" s="23"/>
      <c r="E24" s="18" t="str">
        <f>IF('Rekapitulace stavby'!E20="","",'Rekapitulace stavby'!E20)</f>
        <v xml:space="preserve"> </v>
      </c>
      <c r="I24" s="20"/>
      <c r="J24" s="18" t="str">
        <f>IF('Rekapitulace stavby'!AN20="","",'Rekapitulace stavby'!AN20)</f>
        <v/>
      </c>
      <c r="L24" s="23"/>
    </row>
    <row r="25" spans="2:12" s="1" customFormat="1" ht="6.95" customHeight="1">
      <c r="B25" s="23"/>
      <c r="L25" s="23"/>
    </row>
    <row r="26" spans="2:12" s="1" customFormat="1" ht="12" customHeight="1">
      <c r="B26" s="23"/>
      <c r="D26" s="20" t="s">
        <v>26</v>
      </c>
      <c r="L26" s="23"/>
    </row>
    <row r="27" spans="2:12" s="5" customFormat="1" ht="59.25" customHeight="1">
      <c r="B27" s="53"/>
      <c r="E27" s="202" t="s">
        <v>346</v>
      </c>
      <c r="F27" s="202"/>
      <c r="G27" s="202"/>
      <c r="H27" s="202"/>
      <c r="L27" s="53"/>
    </row>
    <row r="28" spans="2:12" s="1" customFormat="1" ht="6.95" customHeight="1">
      <c r="B28" s="23"/>
      <c r="L28" s="23"/>
    </row>
    <row r="29" spans="2:12" s="1" customFormat="1" ht="6.95" customHeight="1">
      <c r="B29" s="23"/>
      <c r="D29" s="40"/>
      <c r="E29" s="40"/>
      <c r="F29" s="40"/>
      <c r="G29" s="40"/>
      <c r="H29" s="40"/>
      <c r="I29" s="40"/>
      <c r="J29" s="40"/>
      <c r="K29" s="40"/>
      <c r="L29" s="23"/>
    </row>
    <row r="30" spans="2:12" s="1" customFormat="1" ht="25.35" customHeight="1">
      <c r="B30" s="23"/>
      <c r="C30" s="175"/>
      <c r="D30" s="176" t="s">
        <v>27</v>
      </c>
      <c r="E30" s="175"/>
      <c r="F30" s="175"/>
      <c r="G30" s="175"/>
      <c r="H30" s="175"/>
      <c r="I30" s="175"/>
      <c r="J30" s="164">
        <f>ROUND(J119, 2)</f>
        <v>0</v>
      </c>
      <c r="L30" s="23"/>
    </row>
    <row r="31" spans="2:12" s="1" customFormat="1" ht="6.95" customHeight="1">
      <c r="B31" s="23"/>
      <c r="D31" s="40"/>
      <c r="E31" s="40"/>
      <c r="F31" s="40"/>
      <c r="G31" s="40"/>
      <c r="H31" s="40"/>
      <c r="I31" s="40"/>
      <c r="J31" s="40"/>
      <c r="K31" s="40"/>
      <c r="L31" s="23"/>
    </row>
    <row r="32" spans="2:12" s="1" customFormat="1" ht="14.45" customHeight="1">
      <c r="B32" s="23"/>
      <c r="F32" s="25" t="s">
        <v>29</v>
      </c>
      <c r="I32" s="25" t="s">
        <v>28</v>
      </c>
      <c r="J32" s="25" t="s">
        <v>30</v>
      </c>
      <c r="L32" s="23"/>
    </row>
    <row r="33" spans="2:12" s="1" customFormat="1" ht="14.45" customHeight="1">
      <c r="B33" s="23"/>
      <c r="D33" s="42" t="s">
        <v>31</v>
      </c>
      <c r="E33" s="20" t="s">
        <v>32</v>
      </c>
      <c r="F33" s="54">
        <f>ROUND((SUM(BE119:BE133)),  2)</f>
        <v>0</v>
      </c>
      <c r="I33" s="55">
        <v>0.21</v>
      </c>
      <c r="J33" s="54">
        <f>ROUND(((SUM(BE119:BE133))*I33),  2)</f>
        <v>0</v>
      </c>
      <c r="L33" s="23"/>
    </row>
    <row r="34" spans="2:12" s="1" customFormat="1" ht="14.45" customHeight="1">
      <c r="B34" s="23"/>
      <c r="E34" s="20" t="s">
        <v>33</v>
      </c>
      <c r="F34" s="54">
        <f>ROUND((SUM(BF119:BF133)),  2)</f>
        <v>0</v>
      </c>
      <c r="I34" s="55">
        <v>0.12</v>
      </c>
      <c r="J34" s="54">
        <f>ROUND(((SUM(BF119:BF133))*I34),  2)</f>
        <v>0</v>
      </c>
      <c r="L34" s="23"/>
    </row>
    <row r="35" spans="2:12" s="1" customFormat="1" ht="14.45" hidden="1" customHeight="1">
      <c r="B35" s="23"/>
      <c r="E35" s="20" t="s">
        <v>34</v>
      </c>
      <c r="F35" s="54">
        <f>ROUND((SUM(BG119:BG133)),  2)</f>
        <v>0</v>
      </c>
      <c r="I35" s="55">
        <v>0.21</v>
      </c>
      <c r="J35" s="54">
        <f>0</f>
        <v>0</v>
      </c>
      <c r="L35" s="23"/>
    </row>
    <row r="36" spans="2:12" s="1" customFormat="1" ht="14.45" hidden="1" customHeight="1">
      <c r="B36" s="23"/>
      <c r="E36" s="20" t="s">
        <v>35</v>
      </c>
      <c r="F36" s="54">
        <f>ROUND((SUM(BH119:BH133)),  2)</f>
        <v>0</v>
      </c>
      <c r="I36" s="55">
        <v>0.12</v>
      </c>
      <c r="J36" s="54">
        <f>0</f>
        <v>0</v>
      </c>
      <c r="L36" s="23"/>
    </row>
    <row r="37" spans="2:12" s="1" customFormat="1" ht="14.45" hidden="1" customHeight="1">
      <c r="B37" s="23"/>
      <c r="E37" s="20" t="s">
        <v>36</v>
      </c>
      <c r="F37" s="54">
        <f>ROUND((SUM(BI119:BI133)),  2)</f>
        <v>0</v>
      </c>
      <c r="I37" s="55">
        <v>0</v>
      </c>
      <c r="J37" s="54">
        <f>0</f>
        <v>0</v>
      </c>
      <c r="L37" s="23"/>
    </row>
    <row r="38" spans="2:12" s="1" customFormat="1" ht="6.95" customHeight="1">
      <c r="B38" s="23"/>
      <c r="L38" s="23"/>
    </row>
    <row r="39" spans="2:12" s="1" customFormat="1" ht="25.35" customHeight="1">
      <c r="B39" s="23"/>
      <c r="C39" s="170"/>
      <c r="D39" s="145" t="s">
        <v>37</v>
      </c>
      <c r="E39" s="146"/>
      <c r="F39" s="146"/>
      <c r="G39" s="171" t="s">
        <v>38</v>
      </c>
      <c r="H39" s="147" t="s">
        <v>39</v>
      </c>
      <c r="I39" s="146"/>
      <c r="J39" s="172">
        <f>SUM(J30:J37)</f>
        <v>0</v>
      </c>
      <c r="K39" s="57"/>
      <c r="L39" s="23"/>
    </row>
    <row r="40" spans="2:12" s="1" customFormat="1" ht="14.45" customHeight="1">
      <c r="B40" s="23"/>
      <c r="L40" s="23"/>
    </row>
    <row r="41" spans="2:12" ht="14.45" customHeight="1">
      <c r="B41" s="14"/>
      <c r="L41" s="14"/>
    </row>
    <row r="42" spans="2:12" ht="14.45" customHeight="1">
      <c r="B42" s="14"/>
      <c r="L42" s="14"/>
    </row>
    <row r="43" spans="2:12" ht="14.45" customHeight="1">
      <c r="B43" s="14"/>
      <c r="L43" s="14"/>
    </row>
    <row r="44" spans="2:12" ht="14.45" customHeight="1">
      <c r="B44" s="14"/>
      <c r="L44" s="14"/>
    </row>
    <row r="45" spans="2:12" ht="14.45" customHeight="1">
      <c r="B45" s="14"/>
      <c r="L45" s="14"/>
    </row>
    <row r="46" spans="2:12" ht="14.45" customHeight="1">
      <c r="B46" s="14"/>
      <c r="L46" s="14"/>
    </row>
    <row r="47" spans="2:12" ht="14.45" customHeight="1">
      <c r="B47" s="14"/>
      <c r="L47" s="14"/>
    </row>
    <row r="48" spans="2:12" ht="14.45" customHeight="1">
      <c r="B48" s="14"/>
      <c r="L48" s="14"/>
    </row>
    <row r="49" spans="2:12" ht="14.45" customHeight="1">
      <c r="B49" s="14"/>
      <c r="L49" s="14"/>
    </row>
    <row r="50" spans="2:12" s="1" customFormat="1" ht="14.45" customHeight="1">
      <c r="B50" s="23"/>
      <c r="D50" s="28" t="s">
        <v>40</v>
      </c>
      <c r="E50" s="29"/>
      <c r="F50" s="29"/>
      <c r="G50" s="28" t="s">
        <v>41</v>
      </c>
      <c r="H50" s="29"/>
      <c r="I50" s="29"/>
      <c r="J50" s="29"/>
      <c r="K50" s="29"/>
      <c r="L50" s="23"/>
    </row>
    <row r="51" spans="2:12">
      <c r="B51" s="14"/>
      <c r="L51" s="14"/>
    </row>
    <row r="52" spans="2:12">
      <c r="B52" s="14"/>
      <c r="L52" s="14"/>
    </row>
    <row r="53" spans="2:12">
      <c r="B53" s="14"/>
      <c r="L53" s="14"/>
    </row>
    <row r="54" spans="2:12">
      <c r="B54" s="14"/>
      <c r="L54" s="14"/>
    </row>
    <row r="55" spans="2:12">
      <c r="B55" s="14"/>
      <c r="L55" s="14"/>
    </row>
    <row r="56" spans="2:12">
      <c r="B56" s="14"/>
      <c r="L56" s="14"/>
    </row>
    <row r="57" spans="2:12">
      <c r="B57" s="14"/>
      <c r="L57" s="14"/>
    </row>
    <row r="58" spans="2:12">
      <c r="B58" s="14"/>
      <c r="L58" s="14"/>
    </row>
    <row r="59" spans="2:12">
      <c r="B59" s="14"/>
      <c r="L59" s="14"/>
    </row>
    <row r="60" spans="2:12">
      <c r="B60" s="14"/>
      <c r="L60" s="14"/>
    </row>
    <row r="61" spans="2:12" s="1" customFormat="1" ht="12.75">
      <c r="B61" s="23"/>
      <c r="D61" s="30" t="s">
        <v>42</v>
      </c>
      <c r="E61" s="24"/>
      <c r="F61" s="58" t="s">
        <v>43</v>
      </c>
      <c r="G61" s="30" t="s">
        <v>42</v>
      </c>
      <c r="H61" s="24"/>
      <c r="I61" s="24"/>
      <c r="J61" s="59" t="s">
        <v>43</v>
      </c>
      <c r="K61" s="24"/>
      <c r="L61" s="23"/>
    </row>
    <row r="62" spans="2:12">
      <c r="B62" s="14"/>
      <c r="L62" s="14"/>
    </row>
    <row r="63" spans="2:12">
      <c r="B63" s="14"/>
      <c r="L63" s="14"/>
    </row>
    <row r="64" spans="2:12">
      <c r="B64" s="14"/>
      <c r="L64" s="14"/>
    </row>
    <row r="65" spans="2:12" s="1" customFormat="1" ht="12.75">
      <c r="B65" s="23"/>
      <c r="D65" s="28" t="s">
        <v>44</v>
      </c>
      <c r="E65" s="29"/>
      <c r="F65" s="29"/>
      <c r="G65" s="28" t="s">
        <v>45</v>
      </c>
      <c r="H65" s="29"/>
      <c r="I65" s="29"/>
      <c r="J65" s="29"/>
      <c r="K65" s="29"/>
      <c r="L65" s="23"/>
    </row>
    <row r="66" spans="2:12">
      <c r="B66" s="14"/>
      <c r="L66" s="14"/>
    </row>
    <row r="67" spans="2:12">
      <c r="B67" s="14"/>
      <c r="L67" s="14"/>
    </row>
    <row r="68" spans="2:12">
      <c r="B68" s="14"/>
      <c r="L68" s="14"/>
    </row>
    <row r="69" spans="2:12">
      <c r="B69" s="14"/>
      <c r="L69" s="14"/>
    </row>
    <row r="70" spans="2:12">
      <c r="B70" s="14"/>
      <c r="L70" s="14"/>
    </row>
    <row r="71" spans="2:12">
      <c r="B71" s="14"/>
      <c r="L71" s="14"/>
    </row>
    <row r="72" spans="2:12">
      <c r="B72" s="14"/>
      <c r="L72" s="14"/>
    </row>
    <row r="73" spans="2:12">
      <c r="B73" s="14"/>
      <c r="L73" s="14"/>
    </row>
    <row r="74" spans="2:12">
      <c r="B74" s="14"/>
      <c r="L74" s="14"/>
    </row>
    <row r="75" spans="2:12">
      <c r="B75" s="14"/>
      <c r="L75" s="14"/>
    </row>
    <row r="76" spans="2:12" s="1" customFormat="1" ht="12.75">
      <c r="B76" s="23"/>
      <c r="D76" s="30" t="s">
        <v>42</v>
      </c>
      <c r="E76" s="24"/>
      <c r="F76" s="58" t="s">
        <v>43</v>
      </c>
      <c r="G76" s="30" t="s">
        <v>42</v>
      </c>
      <c r="H76" s="24"/>
      <c r="I76" s="24"/>
      <c r="J76" s="59" t="s">
        <v>43</v>
      </c>
      <c r="K76" s="24"/>
      <c r="L76" s="23"/>
    </row>
    <row r="77" spans="2:12" s="1" customFormat="1" ht="14.4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23"/>
    </row>
    <row r="81" spans="2:47" s="1" customFormat="1" ht="6.95" customHeight="1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23"/>
    </row>
    <row r="82" spans="2:47" s="1" customFormat="1" ht="24.95" customHeight="1">
      <c r="B82" s="23"/>
      <c r="C82" s="15" t="s">
        <v>121</v>
      </c>
      <c r="L82" s="23"/>
    </row>
    <row r="83" spans="2:47" s="1" customFormat="1" ht="6.95" customHeight="1">
      <c r="B83" s="23"/>
      <c r="L83" s="23"/>
    </row>
    <row r="84" spans="2:47" s="1" customFormat="1" ht="12" customHeight="1">
      <c r="B84" s="23"/>
      <c r="C84" s="20" t="s">
        <v>389</v>
      </c>
      <c r="L84" s="23"/>
    </row>
    <row r="85" spans="2:47" s="1" customFormat="1" ht="26.25" customHeight="1">
      <c r="B85" s="23"/>
      <c r="E85" s="216" t="str">
        <f>E7</f>
        <v>Údržba smíšených výsadeb v Nemocnici České Budějovice, a.s. na rok 2026</v>
      </c>
      <c r="F85" s="217"/>
      <c r="G85" s="217"/>
      <c r="H85" s="217"/>
      <c r="L85" s="23"/>
    </row>
    <row r="86" spans="2:47" s="1" customFormat="1" ht="12" customHeight="1">
      <c r="B86" s="23"/>
      <c r="C86" s="20" t="s">
        <v>119</v>
      </c>
      <c r="L86" s="23"/>
    </row>
    <row r="87" spans="2:47" s="1" customFormat="1" ht="16.5" customHeight="1">
      <c r="B87" s="23"/>
      <c r="E87" s="209" t="str">
        <f>E9</f>
        <v xml:space="preserve">22 - Záhon u kuřárny u pavilonu C </v>
      </c>
      <c r="F87" s="215"/>
      <c r="G87" s="215"/>
      <c r="H87" s="215"/>
      <c r="L87" s="23"/>
    </row>
    <row r="88" spans="2:47" s="1" customFormat="1" ht="6.95" customHeight="1">
      <c r="B88" s="23"/>
      <c r="L88" s="23"/>
    </row>
    <row r="89" spans="2:47" s="1" customFormat="1" ht="12" customHeight="1">
      <c r="B89" s="23"/>
      <c r="C89" s="20" t="s">
        <v>16</v>
      </c>
      <c r="F89" s="18" t="str">
        <f>F12</f>
        <v xml:space="preserve"> </v>
      </c>
      <c r="I89" s="20" t="s">
        <v>18</v>
      </c>
      <c r="J89" s="39" t="str">
        <f>IF(J12="","",J12)</f>
        <v>vyplní účastník</v>
      </c>
      <c r="L89" s="23"/>
    </row>
    <row r="90" spans="2:47" s="1" customFormat="1" ht="6.95" customHeight="1">
      <c r="B90" s="23"/>
      <c r="L90" s="23"/>
    </row>
    <row r="91" spans="2:47" s="1" customFormat="1" ht="15.2" customHeight="1">
      <c r="B91" s="23"/>
      <c r="C91" s="20" t="s">
        <v>19</v>
      </c>
      <c r="F91" s="18" t="str">
        <f>E15</f>
        <v>Nemocnice České Budějovice, a.s.</v>
      </c>
      <c r="I91" s="20"/>
      <c r="J91" s="21" t="str">
        <f>E21</f>
        <v xml:space="preserve"> </v>
      </c>
      <c r="L91" s="23"/>
    </row>
    <row r="92" spans="2:47" s="1" customFormat="1" ht="15.2" customHeight="1">
      <c r="B92" s="23"/>
      <c r="C92" s="20" t="s">
        <v>24</v>
      </c>
      <c r="F92" s="18" t="str">
        <f>IF(E18="","",E18)</f>
        <v xml:space="preserve"> </v>
      </c>
      <c r="I92" s="20"/>
      <c r="J92" s="21" t="str">
        <f>E24</f>
        <v xml:space="preserve"> </v>
      </c>
      <c r="L92" s="23"/>
    </row>
    <row r="93" spans="2:47" s="1" customFormat="1" ht="10.35" customHeight="1">
      <c r="B93" s="23"/>
      <c r="L93" s="23"/>
    </row>
    <row r="94" spans="2:47" s="1" customFormat="1" ht="29.25" customHeight="1">
      <c r="B94" s="23"/>
      <c r="C94" s="60" t="s">
        <v>122</v>
      </c>
      <c r="D94" s="56"/>
      <c r="E94" s="56"/>
      <c r="F94" s="56"/>
      <c r="G94" s="56"/>
      <c r="H94" s="56"/>
      <c r="I94" s="56"/>
      <c r="J94" s="61" t="s">
        <v>123</v>
      </c>
      <c r="K94" s="56"/>
      <c r="L94" s="23"/>
    </row>
    <row r="95" spans="2:47" s="1" customFormat="1" ht="10.35" customHeight="1">
      <c r="B95" s="23"/>
      <c r="L95" s="23"/>
    </row>
    <row r="96" spans="2:47" s="1" customFormat="1" ht="22.9" customHeight="1">
      <c r="B96" s="23"/>
      <c r="C96" s="62" t="s">
        <v>124</v>
      </c>
      <c r="J96" s="51">
        <f>J119</f>
        <v>0</v>
      </c>
      <c r="L96" s="23"/>
      <c r="AU96" s="11" t="s">
        <v>125</v>
      </c>
    </row>
    <row r="97" spans="2:12" s="6" customFormat="1" ht="24.95" customHeight="1">
      <c r="B97" s="63"/>
      <c r="D97" s="64" t="s">
        <v>347</v>
      </c>
      <c r="E97" s="65"/>
      <c r="F97" s="65"/>
      <c r="G97" s="65"/>
      <c r="H97" s="65"/>
      <c r="I97" s="65"/>
      <c r="J97" s="66">
        <f>J120</f>
        <v>0</v>
      </c>
      <c r="L97" s="63"/>
    </row>
    <row r="98" spans="2:12" s="7" customFormat="1" ht="19.899999999999999" customHeight="1">
      <c r="B98" s="67"/>
      <c r="D98" s="68" t="s">
        <v>127</v>
      </c>
      <c r="E98" s="69"/>
      <c r="F98" s="69"/>
      <c r="G98" s="69"/>
      <c r="H98" s="69"/>
      <c r="I98" s="69"/>
      <c r="J98" s="70">
        <f>J121</f>
        <v>0</v>
      </c>
      <c r="L98" s="67"/>
    </row>
    <row r="99" spans="2:12" s="7" customFormat="1" ht="19.899999999999999" customHeight="1">
      <c r="B99" s="67"/>
      <c r="D99" s="68" t="s">
        <v>128</v>
      </c>
      <c r="E99" s="69"/>
      <c r="F99" s="69"/>
      <c r="G99" s="69"/>
      <c r="H99" s="69"/>
      <c r="I99" s="69"/>
      <c r="J99" s="70">
        <f>J130</f>
        <v>0</v>
      </c>
      <c r="L99" s="67"/>
    </row>
    <row r="100" spans="2:12" s="1" customFormat="1" ht="21.75" customHeight="1">
      <c r="B100" s="23"/>
      <c r="L100" s="23"/>
    </row>
    <row r="101" spans="2:12" s="1" customFormat="1" ht="6.95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23"/>
    </row>
    <row r="105" spans="2:12" s="1" customFormat="1" ht="6.95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23"/>
    </row>
    <row r="106" spans="2:12" s="1" customFormat="1" ht="24.95" customHeight="1">
      <c r="B106" s="23"/>
      <c r="C106" s="15" t="s">
        <v>129</v>
      </c>
      <c r="L106" s="23"/>
    </row>
    <row r="107" spans="2:12" s="1" customFormat="1" ht="6.95" customHeight="1">
      <c r="B107" s="23"/>
      <c r="L107" s="23"/>
    </row>
    <row r="108" spans="2:12" s="1" customFormat="1" ht="12" customHeight="1">
      <c r="B108" s="23"/>
      <c r="C108" s="20" t="s">
        <v>389</v>
      </c>
      <c r="L108" s="23"/>
    </row>
    <row r="109" spans="2:12" s="1" customFormat="1" ht="26.25" customHeight="1">
      <c r="B109" s="23"/>
      <c r="E109" s="216" t="str">
        <f>E7</f>
        <v>Údržba smíšených výsadeb v Nemocnici České Budějovice, a.s. na rok 2026</v>
      </c>
      <c r="F109" s="217"/>
      <c r="G109" s="217"/>
      <c r="H109" s="217"/>
      <c r="L109" s="23"/>
    </row>
    <row r="110" spans="2:12" s="1" customFormat="1" ht="12" customHeight="1">
      <c r="B110" s="23"/>
      <c r="C110" s="20" t="s">
        <v>119</v>
      </c>
      <c r="L110" s="23"/>
    </row>
    <row r="111" spans="2:12" s="1" customFormat="1" ht="16.5" customHeight="1">
      <c r="B111" s="23"/>
      <c r="E111" s="209" t="str">
        <f>E9</f>
        <v xml:space="preserve">22 - Záhon u kuřárny u pavilonu C </v>
      </c>
      <c r="F111" s="215"/>
      <c r="G111" s="215"/>
      <c r="H111" s="215"/>
      <c r="L111" s="23"/>
    </row>
    <row r="112" spans="2:12" s="1" customFormat="1" ht="6.95" customHeight="1">
      <c r="B112" s="23"/>
      <c r="L112" s="23"/>
    </row>
    <row r="113" spans="2:65" s="1" customFormat="1" ht="12" customHeight="1">
      <c r="B113" s="23"/>
      <c r="C113" s="20" t="s">
        <v>16</v>
      </c>
      <c r="F113" s="18" t="str">
        <f>F12</f>
        <v xml:space="preserve"> </v>
      </c>
      <c r="I113" s="20" t="s">
        <v>18</v>
      </c>
      <c r="J113" s="39" t="str">
        <f>IF(J12="","",J12)</f>
        <v>vyplní účastník</v>
      </c>
      <c r="L113" s="23"/>
    </row>
    <row r="114" spans="2:65" s="1" customFormat="1" ht="6.95" customHeight="1">
      <c r="B114" s="23"/>
      <c r="L114" s="23"/>
    </row>
    <row r="115" spans="2:65" s="1" customFormat="1" ht="15.2" customHeight="1">
      <c r="B115" s="23"/>
      <c r="C115" s="20" t="s">
        <v>19</v>
      </c>
      <c r="F115" s="18" t="str">
        <f>E15</f>
        <v>Nemocnice České Budějovice, a.s.</v>
      </c>
      <c r="I115" s="20"/>
      <c r="J115" s="21" t="str">
        <f>E21</f>
        <v xml:space="preserve"> </v>
      </c>
      <c r="L115" s="23"/>
    </row>
    <row r="116" spans="2:65" s="1" customFormat="1" ht="15.2" customHeight="1">
      <c r="B116" s="23"/>
      <c r="C116" s="20" t="s">
        <v>24</v>
      </c>
      <c r="F116" s="18" t="str">
        <f>IF(E18="","",E18)</f>
        <v xml:space="preserve"> </v>
      </c>
      <c r="I116" s="20"/>
      <c r="J116" s="21" t="str">
        <f>E24</f>
        <v xml:space="preserve"> </v>
      </c>
      <c r="L116" s="23"/>
    </row>
    <row r="117" spans="2:65" s="1" customFormat="1" ht="10.35" customHeight="1">
      <c r="B117" s="23"/>
      <c r="L117" s="23"/>
    </row>
    <row r="118" spans="2:65" s="8" customFormat="1" ht="29.25" customHeight="1">
      <c r="B118" s="71"/>
      <c r="C118" s="72" t="s">
        <v>130</v>
      </c>
      <c r="D118" s="73" t="s">
        <v>52</v>
      </c>
      <c r="E118" s="73" t="s">
        <v>48</v>
      </c>
      <c r="F118" s="73" t="s">
        <v>49</v>
      </c>
      <c r="G118" s="73" t="s">
        <v>131</v>
      </c>
      <c r="H118" s="73" t="s">
        <v>132</v>
      </c>
      <c r="I118" s="73" t="s">
        <v>133</v>
      </c>
      <c r="J118" s="74" t="s">
        <v>123</v>
      </c>
      <c r="K118" s="75" t="s">
        <v>134</v>
      </c>
      <c r="L118" s="71"/>
      <c r="M118" s="46" t="s">
        <v>1</v>
      </c>
      <c r="N118" s="47" t="s">
        <v>31</v>
      </c>
      <c r="O118" s="47" t="s">
        <v>135</v>
      </c>
      <c r="P118" s="47" t="s">
        <v>136</v>
      </c>
      <c r="Q118" s="47" t="s">
        <v>137</v>
      </c>
      <c r="R118" s="47" t="s">
        <v>138</v>
      </c>
      <c r="S118" s="47" t="s">
        <v>139</v>
      </c>
      <c r="T118" s="48" t="s">
        <v>140</v>
      </c>
    </row>
    <row r="119" spans="2:65" s="1" customFormat="1" ht="22.9" customHeight="1">
      <c r="B119" s="23"/>
      <c r="C119" s="50" t="s">
        <v>141</v>
      </c>
      <c r="J119" s="76">
        <f>BK119</f>
        <v>0</v>
      </c>
      <c r="L119" s="23"/>
      <c r="M119" s="49"/>
      <c r="N119" s="40"/>
      <c r="O119" s="40"/>
      <c r="P119" s="77">
        <f>P120</f>
        <v>0</v>
      </c>
      <c r="Q119" s="40"/>
      <c r="R119" s="77">
        <f>R120</f>
        <v>0</v>
      </c>
      <c r="S119" s="40"/>
      <c r="T119" s="78">
        <f>T120</f>
        <v>0</v>
      </c>
      <c r="AT119" s="11" t="s">
        <v>66</v>
      </c>
      <c r="AU119" s="11" t="s">
        <v>125</v>
      </c>
      <c r="BK119" s="79">
        <f>BK120</f>
        <v>0</v>
      </c>
    </row>
    <row r="120" spans="2:65" s="9" customFormat="1" ht="25.9" customHeight="1">
      <c r="B120" s="80"/>
      <c r="D120" s="81" t="s">
        <v>66</v>
      </c>
      <c r="E120" s="82" t="s">
        <v>142</v>
      </c>
      <c r="F120" s="82" t="s">
        <v>348</v>
      </c>
      <c r="J120" s="83">
        <f>BK120</f>
        <v>0</v>
      </c>
      <c r="L120" s="80"/>
      <c r="M120" s="84"/>
      <c r="P120" s="85">
        <f>P121+P130</f>
        <v>0</v>
      </c>
      <c r="R120" s="85">
        <f>R121+R130</f>
        <v>0</v>
      </c>
      <c r="T120" s="86">
        <f>T121+T130</f>
        <v>0</v>
      </c>
      <c r="AR120" s="81" t="s">
        <v>71</v>
      </c>
      <c r="AT120" s="87" t="s">
        <v>66</v>
      </c>
      <c r="AU120" s="87" t="s">
        <v>67</v>
      </c>
      <c r="AY120" s="81" t="s">
        <v>144</v>
      </c>
      <c r="BK120" s="88">
        <f>BK121+BK130</f>
        <v>0</v>
      </c>
    </row>
    <row r="121" spans="2:65" s="9" customFormat="1" ht="22.9" customHeight="1">
      <c r="B121" s="80"/>
      <c r="D121" s="81" t="s">
        <v>66</v>
      </c>
      <c r="E121" s="89" t="s">
        <v>145</v>
      </c>
      <c r="F121" s="89" t="s">
        <v>146</v>
      </c>
      <c r="J121" s="90">
        <f>BK121</f>
        <v>0</v>
      </c>
      <c r="L121" s="80"/>
      <c r="M121" s="84"/>
      <c r="P121" s="85">
        <f>SUM(P122:P129)</f>
        <v>0</v>
      </c>
      <c r="R121" s="85">
        <f>SUM(R122:R129)</f>
        <v>0</v>
      </c>
      <c r="T121" s="86">
        <f>SUM(T122:T129)</f>
        <v>0</v>
      </c>
      <c r="AR121" s="81" t="s">
        <v>71</v>
      </c>
      <c r="AT121" s="87" t="s">
        <v>66</v>
      </c>
      <c r="AU121" s="87" t="s">
        <v>71</v>
      </c>
      <c r="AY121" s="81" t="s">
        <v>144</v>
      </c>
      <c r="BK121" s="88">
        <f>SUM(BK122:BK129)</f>
        <v>0</v>
      </c>
    </row>
    <row r="122" spans="2:65" s="1" customFormat="1" ht="24.2" customHeight="1">
      <c r="B122" s="91"/>
      <c r="C122" s="92" t="s">
        <v>67</v>
      </c>
      <c r="D122" s="92" t="s">
        <v>147</v>
      </c>
      <c r="E122" s="93" t="s">
        <v>71</v>
      </c>
      <c r="F122" s="94" t="s">
        <v>349</v>
      </c>
      <c r="G122" s="95" t="s">
        <v>149</v>
      </c>
      <c r="H122" s="96">
        <v>50</v>
      </c>
      <c r="I122" s="97"/>
      <c r="J122" s="97">
        <f t="shared" ref="J122:J129" si="0">ROUND(I122*H122,2)</f>
        <v>0</v>
      </c>
      <c r="K122" s="98"/>
      <c r="L122" s="23"/>
      <c r="M122" s="99" t="s">
        <v>1</v>
      </c>
      <c r="N122" s="100" t="s">
        <v>32</v>
      </c>
      <c r="O122" s="101">
        <v>0</v>
      </c>
      <c r="P122" s="101">
        <f t="shared" ref="P122:P129" si="1">O122*H122</f>
        <v>0</v>
      </c>
      <c r="Q122" s="101">
        <v>0</v>
      </c>
      <c r="R122" s="101">
        <f t="shared" ref="R122:R129" si="2">Q122*H122</f>
        <v>0</v>
      </c>
      <c r="S122" s="101">
        <v>0</v>
      </c>
      <c r="T122" s="102">
        <f t="shared" ref="T122:T129" si="3">S122*H122</f>
        <v>0</v>
      </c>
      <c r="AR122" s="103" t="s">
        <v>81</v>
      </c>
      <c r="AT122" s="103" t="s">
        <v>147</v>
      </c>
      <c r="AU122" s="103" t="s">
        <v>75</v>
      </c>
      <c r="AY122" s="11" t="s">
        <v>144</v>
      </c>
      <c r="BE122" s="104">
        <f t="shared" ref="BE122:BE129" si="4">IF(N122="základní",J122,0)</f>
        <v>0</v>
      </c>
      <c r="BF122" s="104">
        <f t="shared" ref="BF122:BF129" si="5">IF(N122="snížená",J122,0)</f>
        <v>0</v>
      </c>
      <c r="BG122" s="104">
        <f t="shared" ref="BG122:BG129" si="6">IF(N122="zákl. přenesená",J122,0)</f>
        <v>0</v>
      </c>
      <c r="BH122" s="104">
        <f t="shared" ref="BH122:BH129" si="7">IF(N122="sníž. přenesená",J122,0)</f>
        <v>0</v>
      </c>
      <c r="BI122" s="104">
        <f t="shared" ref="BI122:BI129" si="8">IF(N122="nulová",J122,0)</f>
        <v>0</v>
      </c>
      <c r="BJ122" s="11" t="s">
        <v>71</v>
      </c>
      <c r="BK122" s="104">
        <f t="shared" ref="BK122:BK129" si="9">ROUND(I122*H122,2)</f>
        <v>0</v>
      </c>
      <c r="BL122" s="11" t="s">
        <v>81</v>
      </c>
      <c r="BM122" s="103" t="s">
        <v>75</v>
      </c>
    </row>
    <row r="123" spans="2:65" s="1" customFormat="1" ht="24.2" customHeight="1">
      <c r="B123" s="91"/>
      <c r="C123" s="92" t="s">
        <v>67</v>
      </c>
      <c r="D123" s="92" t="s">
        <v>147</v>
      </c>
      <c r="E123" s="93" t="s">
        <v>75</v>
      </c>
      <c r="F123" s="94" t="s">
        <v>245</v>
      </c>
      <c r="G123" s="95" t="s">
        <v>149</v>
      </c>
      <c r="H123" s="96">
        <v>75</v>
      </c>
      <c r="I123" s="97"/>
      <c r="J123" s="97">
        <f t="shared" si="0"/>
        <v>0</v>
      </c>
      <c r="K123" s="98"/>
      <c r="L123" s="23"/>
      <c r="M123" s="99" t="s">
        <v>1</v>
      </c>
      <c r="N123" s="100" t="s">
        <v>32</v>
      </c>
      <c r="O123" s="101">
        <v>0</v>
      </c>
      <c r="P123" s="101">
        <f t="shared" si="1"/>
        <v>0</v>
      </c>
      <c r="Q123" s="101">
        <v>0</v>
      </c>
      <c r="R123" s="101">
        <f t="shared" si="2"/>
        <v>0</v>
      </c>
      <c r="S123" s="101">
        <v>0</v>
      </c>
      <c r="T123" s="102">
        <f t="shared" si="3"/>
        <v>0</v>
      </c>
      <c r="AR123" s="103" t="s">
        <v>81</v>
      </c>
      <c r="AT123" s="103" t="s">
        <v>147</v>
      </c>
      <c r="AU123" s="103" t="s">
        <v>75</v>
      </c>
      <c r="AY123" s="11" t="s">
        <v>144</v>
      </c>
      <c r="BE123" s="104">
        <f t="shared" si="4"/>
        <v>0</v>
      </c>
      <c r="BF123" s="104">
        <f t="shared" si="5"/>
        <v>0</v>
      </c>
      <c r="BG123" s="104">
        <f t="shared" si="6"/>
        <v>0</v>
      </c>
      <c r="BH123" s="104">
        <f t="shared" si="7"/>
        <v>0</v>
      </c>
      <c r="BI123" s="104">
        <f t="shared" si="8"/>
        <v>0</v>
      </c>
      <c r="BJ123" s="11" t="s">
        <v>71</v>
      </c>
      <c r="BK123" s="104">
        <f t="shared" si="9"/>
        <v>0</v>
      </c>
      <c r="BL123" s="11" t="s">
        <v>81</v>
      </c>
      <c r="BM123" s="103" t="s">
        <v>81</v>
      </c>
    </row>
    <row r="124" spans="2:65" s="1" customFormat="1" ht="24.2" customHeight="1">
      <c r="B124" s="91"/>
      <c r="C124" s="92" t="s">
        <v>67</v>
      </c>
      <c r="D124" s="92" t="s">
        <v>147</v>
      </c>
      <c r="E124" s="93" t="s">
        <v>78</v>
      </c>
      <c r="F124" s="94" t="s">
        <v>350</v>
      </c>
      <c r="G124" s="95" t="s">
        <v>149</v>
      </c>
      <c r="H124" s="96">
        <v>75</v>
      </c>
      <c r="I124" s="97"/>
      <c r="J124" s="97">
        <f t="shared" si="0"/>
        <v>0</v>
      </c>
      <c r="K124" s="98"/>
      <c r="L124" s="23"/>
      <c r="M124" s="99" t="s">
        <v>1</v>
      </c>
      <c r="N124" s="100" t="s">
        <v>32</v>
      </c>
      <c r="O124" s="101">
        <v>0</v>
      </c>
      <c r="P124" s="101">
        <f t="shared" si="1"/>
        <v>0</v>
      </c>
      <c r="Q124" s="101">
        <v>0</v>
      </c>
      <c r="R124" s="101">
        <f t="shared" si="2"/>
        <v>0</v>
      </c>
      <c r="S124" s="101">
        <v>0</v>
      </c>
      <c r="T124" s="102">
        <f t="shared" si="3"/>
        <v>0</v>
      </c>
      <c r="AR124" s="103" t="s">
        <v>81</v>
      </c>
      <c r="AT124" s="103" t="s">
        <v>147</v>
      </c>
      <c r="AU124" s="103" t="s">
        <v>75</v>
      </c>
      <c r="AY124" s="11" t="s">
        <v>144</v>
      </c>
      <c r="BE124" s="104">
        <f t="shared" si="4"/>
        <v>0</v>
      </c>
      <c r="BF124" s="104">
        <f t="shared" si="5"/>
        <v>0</v>
      </c>
      <c r="BG124" s="104">
        <f t="shared" si="6"/>
        <v>0</v>
      </c>
      <c r="BH124" s="104">
        <f t="shared" si="7"/>
        <v>0</v>
      </c>
      <c r="BI124" s="104">
        <f t="shared" si="8"/>
        <v>0</v>
      </c>
      <c r="BJ124" s="11" t="s">
        <v>71</v>
      </c>
      <c r="BK124" s="104">
        <f t="shared" si="9"/>
        <v>0</v>
      </c>
      <c r="BL124" s="11" t="s">
        <v>81</v>
      </c>
      <c r="BM124" s="103" t="s">
        <v>87</v>
      </c>
    </row>
    <row r="125" spans="2:65" s="1" customFormat="1" ht="21.75" customHeight="1">
      <c r="B125" s="91"/>
      <c r="C125" s="92" t="s">
        <v>67</v>
      </c>
      <c r="D125" s="92" t="s">
        <v>147</v>
      </c>
      <c r="E125" s="93" t="s">
        <v>81</v>
      </c>
      <c r="F125" s="94" t="s">
        <v>351</v>
      </c>
      <c r="G125" s="95" t="s">
        <v>149</v>
      </c>
      <c r="H125" s="96">
        <v>50</v>
      </c>
      <c r="I125" s="97"/>
      <c r="J125" s="97">
        <f t="shared" si="0"/>
        <v>0</v>
      </c>
      <c r="K125" s="98"/>
      <c r="L125" s="23"/>
      <c r="M125" s="99" t="s">
        <v>1</v>
      </c>
      <c r="N125" s="100" t="s">
        <v>32</v>
      </c>
      <c r="O125" s="101">
        <v>0</v>
      </c>
      <c r="P125" s="101">
        <f t="shared" si="1"/>
        <v>0</v>
      </c>
      <c r="Q125" s="101">
        <v>0</v>
      </c>
      <c r="R125" s="101">
        <f t="shared" si="2"/>
        <v>0</v>
      </c>
      <c r="S125" s="101">
        <v>0</v>
      </c>
      <c r="T125" s="102">
        <f t="shared" si="3"/>
        <v>0</v>
      </c>
      <c r="AR125" s="103" t="s">
        <v>81</v>
      </c>
      <c r="AT125" s="103" t="s">
        <v>147</v>
      </c>
      <c r="AU125" s="103" t="s">
        <v>75</v>
      </c>
      <c r="AY125" s="11" t="s">
        <v>144</v>
      </c>
      <c r="BE125" s="104">
        <f t="shared" si="4"/>
        <v>0</v>
      </c>
      <c r="BF125" s="104">
        <f t="shared" si="5"/>
        <v>0</v>
      </c>
      <c r="BG125" s="104">
        <f t="shared" si="6"/>
        <v>0</v>
      </c>
      <c r="BH125" s="104">
        <f t="shared" si="7"/>
        <v>0</v>
      </c>
      <c r="BI125" s="104">
        <f t="shared" si="8"/>
        <v>0</v>
      </c>
      <c r="BJ125" s="11" t="s">
        <v>71</v>
      </c>
      <c r="BK125" s="104">
        <f t="shared" si="9"/>
        <v>0</v>
      </c>
      <c r="BL125" s="11" t="s">
        <v>81</v>
      </c>
      <c r="BM125" s="103" t="s">
        <v>93</v>
      </c>
    </row>
    <row r="126" spans="2:65" s="1" customFormat="1" ht="24.2" customHeight="1">
      <c r="B126" s="91"/>
      <c r="C126" s="92" t="s">
        <v>67</v>
      </c>
      <c r="D126" s="92" t="s">
        <v>147</v>
      </c>
      <c r="E126" s="93" t="s">
        <v>84</v>
      </c>
      <c r="F126" s="94" t="s">
        <v>352</v>
      </c>
      <c r="G126" s="95" t="s">
        <v>161</v>
      </c>
      <c r="H126" s="96">
        <v>11.6</v>
      </c>
      <c r="I126" s="97"/>
      <c r="J126" s="97">
        <f t="shared" si="0"/>
        <v>0</v>
      </c>
      <c r="K126" s="98"/>
      <c r="L126" s="23"/>
      <c r="M126" s="99" t="s">
        <v>1</v>
      </c>
      <c r="N126" s="100" t="s">
        <v>32</v>
      </c>
      <c r="O126" s="101">
        <v>0</v>
      </c>
      <c r="P126" s="101">
        <f t="shared" si="1"/>
        <v>0</v>
      </c>
      <c r="Q126" s="101">
        <v>0</v>
      </c>
      <c r="R126" s="101">
        <f t="shared" si="2"/>
        <v>0</v>
      </c>
      <c r="S126" s="101">
        <v>0</v>
      </c>
      <c r="T126" s="102">
        <f t="shared" si="3"/>
        <v>0</v>
      </c>
      <c r="AR126" s="103" t="s">
        <v>81</v>
      </c>
      <c r="AT126" s="103" t="s">
        <v>147</v>
      </c>
      <c r="AU126" s="103" t="s">
        <v>75</v>
      </c>
      <c r="AY126" s="11" t="s">
        <v>144</v>
      </c>
      <c r="BE126" s="104">
        <f t="shared" si="4"/>
        <v>0</v>
      </c>
      <c r="BF126" s="104">
        <f t="shared" si="5"/>
        <v>0</v>
      </c>
      <c r="BG126" s="104">
        <f t="shared" si="6"/>
        <v>0</v>
      </c>
      <c r="BH126" s="104">
        <f t="shared" si="7"/>
        <v>0</v>
      </c>
      <c r="BI126" s="104">
        <f t="shared" si="8"/>
        <v>0</v>
      </c>
      <c r="BJ126" s="11" t="s">
        <v>71</v>
      </c>
      <c r="BK126" s="104">
        <f t="shared" si="9"/>
        <v>0</v>
      </c>
      <c r="BL126" s="11" t="s">
        <v>81</v>
      </c>
      <c r="BM126" s="103" t="s">
        <v>99</v>
      </c>
    </row>
    <row r="127" spans="2:65" s="1" customFormat="1" ht="24.2" customHeight="1">
      <c r="B127" s="91"/>
      <c r="C127" s="92" t="s">
        <v>67</v>
      </c>
      <c r="D127" s="92" t="s">
        <v>147</v>
      </c>
      <c r="E127" s="93" t="s">
        <v>87</v>
      </c>
      <c r="F127" s="94" t="s">
        <v>353</v>
      </c>
      <c r="G127" s="95" t="s">
        <v>149</v>
      </c>
      <c r="H127" s="96">
        <v>1</v>
      </c>
      <c r="I127" s="97"/>
      <c r="J127" s="97">
        <f t="shared" si="0"/>
        <v>0</v>
      </c>
      <c r="K127" s="98"/>
      <c r="L127" s="23"/>
      <c r="M127" s="99" t="s">
        <v>1</v>
      </c>
      <c r="N127" s="100" t="s">
        <v>32</v>
      </c>
      <c r="O127" s="101">
        <v>0</v>
      </c>
      <c r="P127" s="101">
        <f t="shared" si="1"/>
        <v>0</v>
      </c>
      <c r="Q127" s="101">
        <v>0</v>
      </c>
      <c r="R127" s="101">
        <f t="shared" si="2"/>
        <v>0</v>
      </c>
      <c r="S127" s="101">
        <v>0</v>
      </c>
      <c r="T127" s="102">
        <f t="shared" si="3"/>
        <v>0</v>
      </c>
      <c r="AR127" s="103" t="s">
        <v>81</v>
      </c>
      <c r="AT127" s="103" t="s">
        <v>147</v>
      </c>
      <c r="AU127" s="103" t="s">
        <v>75</v>
      </c>
      <c r="AY127" s="11" t="s">
        <v>144</v>
      </c>
      <c r="BE127" s="104">
        <f t="shared" si="4"/>
        <v>0</v>
      </c>
      <c r="BF127" s="104">
        <f t="shared" si="5"/>
        <v>0</v>
      </c>
      <c r="BG127" s="104">
        <f t="shared" si="6"/>
        <v>0</v>
      </c>
      <c r="BH127" s="104">
        <f t="shared" si="7"/>
        <v>0</v>
      </c>
      <c r="BI127" s="104">
        <f t="shared" si="8"/>
        <v>0</v>
      </c>
      <c r="BJ127" s="11" t="s">
        <v>71</v>
      </c>
      <c r="BK127" s="104">
        <f t="shared" si="9"/>
        <v>0</v>
      </c>
      <c r="BL127" s="11" t="s">
        <v>81</v>
      </c>
      <c r="BM127" s="103" t="s">
        <v>8</v>
      </c>
    </row>
    <row r="128" spans="2:65" s="1" customFormat="1" ht="24.2" customHeight="1">
      <c r="B128" s="91"/>
      <c r="C128" s="92" t="s">
        <v>67</v>
      </c>
      <c r="D128" s="92" t="s">
        <v>147</v>
      </c>
      <c r="E128" s="93" t="s">
        <v>90</v>
      </c>
      <c r="F128" s="94" t="s">
        <v>354</v>
      </c>
      <c r="G128" s="95" t="s">
        <v>149</v>
      </c>
      <c r="H128" s="96">
        <v>25</v>
      </c>
      <c r="I128" s="97"/>
      <c r="J128" s="97">
        <f t="shared" si="0"/>
        <v>0</v>
      </c>
      <c r="K128" s="98"/>
      <c r="L128" s="23"/>
      <c r="M128" s="99" t="s">
        <v>1</v>
      </c>
      <c r="N128" s="100" t="s">
        <v>32</v>
      </c>
      <c r="O128" s="101">
        <v>0</v>
      </c>
      <c r="P128" s="101">
        <f t="shared" si="1"/>
        <v>0</v>
      </c>
      <c r="Q128" s="101">
        <v>0</v>
      </c>
      <c r="R128" s="101">
        <f t="shared" si="2"/>
        <v>0</v>
      </c>
      <c r="S128" s="101">
        <v>0</v>
      </c>
      <c r="T128" s="102">
        <f t="shared" si="3"/>
        <v>0</v>
      </c>
      <c r="AR128" s="103" t="s">
        <v>81</v>
      </c>
      <c r="AT128" s="103" t="s">
        <v>147</v>
      </c>
      <c r="AU128" s="103" t="s">
        <v>75</v>
      </c>
      <c r="AY128" s="11" t="s">
        <v>144</v>
      </c>
      <c r="BE128" s="104">
        <f t="shared" si="4"/>
        <v>0</v>
      </c>
      <c r="BF128" s="104">
        <f t="shared" si="5"/>
        <v>0</v>
      </c>
      <c r="BG128" s="104">
        <f t="shared" si="6"/>
        <v>0</v>
      </c>
      <c r="BH128" s="104">
        <f t="shared" si="7"/>
        <v>0</v>
      </c>
      <c r="BI128" s="104">
        <f t="shared" si="8"/>
        <v>0</v>
      </c>
      <c r="BJ128" s="11" t="s">
        <v>71</v>
      </c>
      <c r="BK128" s="104">
        <f t="shared" si="9"/>
        <v>0</v>
      </c>
      <c r="BL128" s="11" t="s">
        <v>81</v>
      </c>
      <c r="BM128" s="103" t="s">
        <v>109</v>
      </c>
    </row>
    <row r="129" spans="2:65" s="1" customFormat="1" ht="16.5" customHeight="1">
      <c r="B129" s="91"/>
      <c r="C129" s="92" t="s">
        <v>67</v>
      </c>
      <c r="D129" s="92" t="s">
        <v>147</v>
      </c>
      <c r="E129" s="93" t="s">
        <v>93</v>
      </c>
      <c r="F129" s="94" t="s">
        <v>179</v>
      </c>
      <c r="G129" s="95" t="s">
        <v>168</v>
      </c>
      <c r="H129" s="96">
        <v>1</v>
      </c>
      <c r="I129" s="97"/>
      <c r="J129" s="97">
        <f t="shared" si="0"/>
        <v>0</v>
      </c>
      <c r="K129" s="98"/>
      <c r="L129" s="23"/>
      <c r="M129" s="99" t="s">
        <v>1</v>
      </c>
      <c r="N129" s="100" t="s">
        <v>32</v>
      </c>
      <c r="O129" s="101">
        <v>0</v>
      </c>
      <c r="P129" s="101">
        <f t="shared" si="1"/>
        <v>0</v>
      </c>
      <c r="Q129" s="101">
        <v>0</v>
      </c>
      <c r="R129" s="101">
        <f t="shared" si="2"/>
        <v>0</v>
      </c>
      <c r="S129" s="101">
        <v>0</v>
      </c>
      <c r="T129" s="102">
        <f t="shared" si="3"/>
        <v>0</v>
      </c>
      <c r="AR129" s="103" t="s">
        <v>81</v>
      </c>
      <c r="AT129" s="103" t="s">
        <v>147</v>
      </c>
      <c r="AU129" s="103" t="s">
        <v>75</v>
      </c>
      <c r="AY129" s="11" t="s">
        <v>144</v>
      </c>
      <c r="BE129" s="104">
        <f t="shared" si="4"/>
        <v>0</v>
      </c>
      <c r="BF129" s="104">
        <f t="shared" si="5"/>
        <v>0</v>
      </c>
      <c r="BG129" s="104">
        <f t="shared" si="6"/>
        <v>0</v>
      </c>
      <c r="BH129" s="104">
        <f t="shared" si="7"/>
        <v>0</v>
      </c>
      <c r="BI129" s="104">
        <f t="shared" si="8"/>
        <v>0</v>
      </c>
      <c r="BJ129" s="11" t="s">
        <v>71</v>
      </c>
      <c r="BK129" s="104">
        <f t="shared" si="9"/>
        <v>0</v>
      </c>
      <c r="BL129" s="11" t="s">
        <v>81</v>
      </c>
      <c r="BM129" s="103" t="s">
        <v>115</v>
      </c>
    </row>
    <row r="130" spans="2:65" s="9" customFormat="1" ht="22.9" customHeight="1">
      <c r="B130" s="80"/>
      <c r="D130" s="81" t="s">
        <v>66</v>
      </c>
      <c r="E130" s="89" t="s">
        <v>181</v>
      </c>
      <c r="F130" s="89" t="s">
        <v>182</v>
      </c>
      <c r="J130" s="90">
        <f>BK130</f>
        <v>0</v>
      </c>
      <c r="L130" s="80"/>
      <c r="M130" s="84"/>
      <c r="P130" s="85">
        <f>SUM(P131:P133)</f>
        <v>0</v>
      </c>
      <c r="R130" s="85">
        <f>SUM(R131:R133)</f>
        <v>0</v>
      </c>
      <c r="T130" s="86">
        <f>SUM(T131:T133)</f>
        <v>0</v>
      </c>
      <c r="AR130" s="81" t="s">
        <v>71</v>
      </c>
      <c r="AT130" s="87" t="s">
        <v>66</v>
      </c>
      <c r="AU130" s="87" t="s">
        <v>71</v>
      </c>
      <c r="AY130" s="81" t="s">
        <v>144</v>
      </c>
      <c r="BK130" s="88">
        <f>SUM(BK131:BK133)</f>
        <v>0</v>
      </c>
    </row>
    <row r="131" spans="2:65" s="1" customFormat="1" ht="16.5" customHeight="1">
      <c r="B131" s="91"/>
      <c r="C131" s="92" t="s">
        <v>67</v>
      </c>
      <c r="D131" s="92" t="s">
        <v>147</v>
      </c>
      <c r="E131" s="93" t="s">
        <v>96</v>
      </c>
      <c r="F131" s="94" t="s">
        <v>317</v>
      </c>
      <c r="G131" s="95" t="s">
        <v>192</v>
      </c>
      <c r="H131" s="96">
        <v>0.4</v>
      </c>
      <c r="I131" s="97"/>
      <c r="J131" s="97">
        <f>ROUND(I131*H131,2)</f>
        <v>0</v>
      </c>
      <c r="K131" s="98"/>
      <c r="L131" s="23"/>
      <c r="M131" s="99" t="s">
        <v>1</v>
      </c>
      <c r="N131" s="100" t="s">
        <v>32</v>
      </c>
      <c r="O131" s="101">
        <v>0</v>
      </c>
      <c r="P131" s="101">
        <f>O131*H131</f>
        <v>0</v>
      </c>
      <c r="Q131" s="101">
        <v>0</v>
      </c>
      <c r="R131" s="101">
        <f>Q131*H131</f>
        <v>0</v>
      </c>
      <c r="S131" s="101">
        <v>0</v>
      </c>
      <c r="T131" s="102">
        <f>S131*H131</f>
        <v>0</v>
      </c>
      <c r="AR131" s="103" t="s">
        <v>81</v>
      </c>
      <c r="AT131" s="103" t="s">
        <v>147</v>
      </c>
      <c r="AU131" s="103" t="s">
        <v>75</v>
      </c>
      <c r="AY131" s="11" t="s">
        <v>144</v>
      </c>
      <c r="BE131" s="104">
        <f>IF(N131="základní",J131,0)</f>
        <v>0</v>
      </c>
      <c r="BF131" s="104">
        <f>IF(N131="snížená",J131,0)</f>
        <v>0</v>
      </c>
      <c r="BG131" s="104">
        <f>IF(N131="zákl. přenesená",J131,0)</f>
        <v>0</v>
      </c>
      <c r="BH131" s="104">
        <f>IF(N131="sníž. přenesená",J131,0)</f>
        <v>0</v>
      </c>
      <c r="BI131" s="104">
        <f>IF(N131="nulová",J131,0)</f>
        <v>0</v>
      </c>
      <c r="BJ131" s="11" t="s">
        <v>71</v>
      </c>
      <c r="BK131" s="104">
        <f>ROUND(I131*H131,2)</f>
        <v>0</v>
      </c>
      <c r="BL131" s="11" t="s">
        <v>81</v>
      </c>
      <c r="BM131" s="103" t="s">
        <v>159</v>
      </c>
    </row>
    <row r="132" spans="2:65" s="1" customFormat="1" ht="16.5" customHeight="1">
      <c r="B132" s="91"/>
      <c r="C132" s="92" t="s">
        <v>67</v>
      </c>
      <c r="D132" s="92" t="s">
        <v>147</v>
      </c>
      <c r="E132" s="93" t="s">
        <v>99</v>
      </c>
      <c r="F132" s="94" t="s">
        <v>195</v>
      </c>
      <c r="G132" s="95" t="s">
        <v>196</v>
      </c>
      <c r="H132" s="96">
        <v>2</v>
      </c>
      <c r="I132" s="97"/>
      <c r="J132" s="97">
        <f>ROUND(I132*H132,2)</f>
        <v>0</v>
      </c>
      <c r="K132" s="98"/>
      <c r="L132" s="23"/>
      <c r="M132" s="99" t="s">
        <v>1</v>
      </c>
      <c r="N132" s="100" t="s">
        <v>32</v>
      </c>
      <c r="O132" s="101">
        <v>0</v>
      </c>
      <c r="P132" s="101">
        <f>O132*H132</f>
        <v>0</v>
      </c>
      <c r="Q132" s="101">
        <v>0</v>
      </c>
      <c r="R132" s="101">
        <f>Q132*H132</f>
        <v>0</v>
      </c>
      <c r="S132" s="101">
        <v>0</v>
      </c>
      <c r="T132" s="102">
        <f>S132*H132</f>
        <v>0</v>
      </c>
      <c r="AR132" s="103" t="s">
        <v>81</v>
      </c>
      <c r="AT132" s="103" t="s">
        <v>147</v>
      </c>
      <c r="AU132" s="103" t="s">
        <v>75</v>
      </c>
      <c r="AY132" s="11" t="s">
        <v>144</v>
      </c>
      <c r="BE132" s="104">
        <f>IF(N132="základní",J132,0)</f>
        <v>0</v>
      </c>
      <c r="BF132" s="104">
        <f>IF(N132="snížená",J132,0)</f>
        <v>0</v>
      </c>
      <c r="BG132" s="104">
        <f>IF(N132="zákl. přenesená",J132,0)</f>
        <v>0</v>
      </c>
      <c r="BH132" s="104">
        <f>IF(N132="sníž. přenesená",J132,0)</f>
        <v>0</v>
      </c>
      <c r="BI132" s="104">
        <f>IF(N132="nulová",J132,0)</f>
        <v>0</v>
      </c>
      <c r="BJ132" s="11" t="s">
        <v>71</v>
      </c>
      <c r="BK132" s="104">
        <f>ROUND(I132*H132,2)</f>
        <v>0</v>
      </c>
      <c r="BL132" s="11" t="s">
        <v>81</v>
      </c>
      <c r="BM132" s="103" t="s">
        <v>162</v>
      </c>
    </row>
    <row r="133" spans="2:65" s="1" customFormat="1" ht="16.5" customHeight="1">
      <c r="B133" s="91"/>
      <c r="C133" s="92" t="s">
        <v>67</v>
      </c>
      <c r="D133" s="92" t="s">
        <v>147</v>
      </c>
      <c r="E133" s="93" t="s">
        <v>101</v>
      </c>
      <c r="F133" s="94" t="s">
        <v>221</v>
      </c>
      <c r="G133" s="95" t="s">
        <v>187</v>
      </c>
      <c r="H133" s="96">
        <v>3</v>
      </c>
      <c r="I133" s="97"/>
      <c r="J133" s="97">
        <f>ROUND(I133*H133,2)</f>
        <v>0</v>
      </c>
      <c r="K133" s="98"/>
      <c r="L133" s="23"/>
      <c r="M133" s="105" t="s">
        <v>1</v>
      </c>
      <c r="N133" s="106" t="s">
        <v>32</v>
      </c>
      <c r="O133" s="107">
        <v>0</v>
      </c>
      <c r="P133" s="107">
        <f>O133*H133</f>
        <v>0</v>
      </c>
      <c r="Q133" s="107">
        <v>0</v>
      </c>
      <c r="R133" s="107">
        <f>Q133*H133</f>
        <v>0</v>
      </c>
      <c r="S133" s="107">
        <v>0</v>
      </c>
      <c r="T133" s="108">
        <f>S133*H133</f>
        <v>0</v>
      </c>
      <c r="AR133" s="103" t="s">
        <v>81</v>
      </c>
      <c r="AT133" s="103" t="s">
        <v>147</v>
      </c>
      <c r="AU133" s="103" t="s">
        <v>75</v>
      </c>
      <c r="AY133" s="11" t="s">
        <v>144</v>
      </c>
      <c r="BE133" s="104">
        <f>IF(N133="základní",J133,0)</f>
        <v>0</v>
      </c>
      <c r="BF133" s="104">
        <f>IF(N133="snížená",J133,0)</f>
        <v>0</v>
      </c>
      <c r="BG133" s="104">
        <f>IF(N133="zákl. přenesená",J133,0)</f>
        <v>0</v>
      </c>
      <c r="BH133" s="104">
        <f>IF(N133="sníž. přenesená",J133,0)</f>
        <v>0</v>
      </c>
      <c r="BI133" s="104">
        <f>IF(N133="nulová",J133,0)</f>
        <v>0</v>
      </c>
      <c r="BJ133" s="11" t="s">
        <v>71</v>
      </c>
      <c r="BK133" s="104">
        <f>ROUND(I133*H133,2)</f>
        <v>0</v>
      </c>
      <c r="BL133" s="11" t="s">
        <v>81</v>
      </c>
      <c r="BM133" s="103" t="s">
        <v>164</v>
      </c>
    </row>
    <row r="134" spans="2:65" s="1" customFormat="1" ht="6.95" customHeight="1">
      <c r="B134" s="31"/>
      <c r="C134" s="32"/>
      <c r="D134" s="32"/>
      <c r="E134" s="32"/>
      <c r="F134" s="32"/>
      <c r="G134" s="32"/>
      <c r="H134" s="32"/>
      <c r="I134" s="32"/>
      <c r="J134" s="32"/>
      <c r="K134" s="32"/>
      <c r="L134" s="23"/>
    </row>
  </sheetData>
  <autoFilter ref="C118:K133" xr:uid="{00000000-0009-0000-0000-000008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34</vt:i4>
      </vt:variant>
    </vt:vector>
  </HeadingPairs>
  <TitlesOfParts>
    <vt:vector size="51" baseType="lpstr">
      <vt:lpstr>Rekapitulace stavby</vt:lpstr>
      <vt:lpstr>1 - Záhony - před pavilo...</vt:lpstr>
      <vt:lpstr>1a - Záhon - přední parko...</vt:lpstr>
      <vt:lpstr>4 - Pavilon psychiatrie -...</vt:lpstr>
      <vt:lpstr>5 - Technický vjezd u rezon...</vt:lpstr>
      <vt:lpstr>10 - Pavilon vedení společ...</vt:lpstr>
      <vt:lpstr>15 - Záhony podél cesty -...</vt:lpstr>
      <vt:lpstr>20 - Atrium budovy C </vt:lpstr>
      <vt:lpstr>22 - Záhon u kuřárny u pa...</vt:lpstr>
      <vt:lpstr>21,24 - Centrální park + záho..</vt:lpstr>
      <vt:lpstr>23 - Záhon U Venuše  </vt:lpstr>
      <vt:lpstr>25 - Zahrada - plicní odd...</vt:lpstr>
      <vt:lpstr>26 - Mateřská škola </vt:lpstr>
      <vt:lpstr>28 - Rehabilitační park u ...</vt:lpstr>
      <vt:lpstr>34 - Pavilon Porodnice </vt:lpstr>
      <vt:lpstr>36 - Pavilon Dětské odděle...</vt:lpstr>
      <vt:lpstr>I1 - Terminál</vt:lpstr>
      <vt:lpstr>'1 - Záhony - před pavilo...'!Názvy_tisku</vt:lpstr>
      <vt:lpstr>'10 - Pavilon vedení společ...'!Názvy_tisku</vt:lpstr>
      <vt:lpstr>'15 - Záhony podél cesty -...'!Názvy_tisku</vt:lpstr>
      <vt:lpstr>'1a - Záhon - přední parko...'!Názvy_tisku</vt:lpstr>
      <vt:lpstr>'20 - Atrium budovy C '!Názvy_tisku</vt:lpstr>
      <vt:lpstr>'21,24 - Centrální park + záho..'!Názvy_tisku</vt:lpstr>
      <vt:lpstr>'22 - Záhon u kuřárny u pa...'!Názvy_tisku</vt:lpstr>
      <vt:lpstr>'23 - Záhon U Venuše  '!Názvy_tisku</vt:lpstr>
      <vt:lpstr>'25 - Zahrada - plicní odd...'!Názvy_tisku</vt:lpstr>
      <vt:lpstr>'26 - Mateřská škola '!Názvy_tisku</vt:lpstr>
      <vt:lpstr>'28 - Rehabilitační park u ...'!Názvy_tisku</vt:lpstr>
      <vt:lpstr>'34 - Pavilon Porodnice '!Názvy_tisku</vt:lpstr>
      <vt:lpstr>'36 - Pavilon Dětské odděle...'!Názvy_tisku</vt:lpstr>
      <vt:lpstr>'4 - Pavilon psychiatrie -...'!Názvy_tisku</vt:lpstr>
      <vt:lpstr>'5 - Technický vjezd u rezon...'!Názvy_tisku</vt:lpstr>
      <vt:lpstr>'I1 - Terminál'!Názvy_tisku</vt:lpstr>
      <vt:lpstr>'Rekapitulace stavby'!Názvy_tisku</vt:lpstr>
      <vt:lpstr>'1 - Záhony - před pavilo...'!Oblast_tisku</vt:lpstr>
      <vt:lpstr>'10 - Pavilon vedení společ...'!Oblast_tisku</vt:lpstr>
      <vt:lpstr>'15 - Záhony podél cesty -...'!Oblast_tisku</vt:lpstr>
      <vt:lpstr>'1a - Záhon - přední parko...'!Oblast_tisku</vt:lpstr>
      <vt:lpstr>'20 - Atrium budovy C '!Oblast_tisku</vt:lpstr>
      <vt:lpstr>'21,24 - Centrální park + záho..'!Oblast_tisku</vt:lpstr>
      <vt:lpstr>'22 - Záhon u kuřárny u pa...'!Oblast_tisku</vt:lpstr>
      <vt:lpstr>'23 - Záhon U Venuše  '!Oblast_tisku</vt:lpstr>
      <vt:lpstr>'25 - Zahrada - plicní odd...'!Oblast_tisku</vt:lpstr>
      <vt:lpstr>'26 - Mateřská škola '!Oblast_tisku</vt:lpstr>
      <vt:lpstr>'28 - Rehabilitační park u ...'!Oblast_tisku</vt:lpstr>
      <vt:lpstr>'34 - Pavilon Porodnice '!Oblast_tisku</vt:lpstr>
      <vt:lpstr>'36 - Pavilon Dětské odděle...'!Oblast_tisku</vt:lpstr>
      <vt:lpstr>'4 - Pavilon psychiatrie -...'!Oblast_tisku</vt:lpstr>
      <vt:lpstr>'5 - Technický vjezd u rezon...'!Oblast_tisku</vt:lpstr>
      <vt:lpstr>'I1 - Terminál'!Oblast_tisku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Křemenová</dc:creator>
  <cp:lastModifiedBy>Ing. Michaela Michalcová</cp:lastModifiedBy>
  <cp:lastPrinted>2026-03-05T09:35:58Z</cp:lastPrinted>
  <dcterms:created xsi:type="dcterms:W3CDTF">2026-02-14T20:23:50Z</dcterms:created>
  <dcterms:modified xsi:type="dcterms:W3CDTF">2026-03-05T13:46:29Z</dcterms:modified>
</cp:coreProperties>
</file>