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filterPrivacy="1" codeName="ThisWorkbook" defaultThemeVersion="124226"/>
  <xr:revisionPtr revIDLastSave="0" documentId="13_ncr:1_{48574751-0F80-4A38-9500-3AD70A16E108}" xr6:coauthVersionLast="47" xr6:coauthVersionMax="47" xr10:uidLastSave="{00000000-0000-0000-0000-000000000000}"/>
  <workbookProtection workbookAlgorithmName="SHA-512" workbookHashValue="PwN2x7cYo0AWLeZvlWdiAq/dJNfcGMFs+ZcfAr51Msk7MXS8g/VgdBYK/A0ysXWfpbRHRkt6zZAfmGStul4eQg==" workbookSaltValue="ye+9bRjex1zPcD8mCdusjg==" workbookSpinCount="100000" lockStructure="1"/>
  <bookViews>
    <workbookView xWindow="-120" yWindow="-120" windowWidth="29040" windowHeight="15720" activeTab="9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1 1 Pol" sheetId="13" r:id="rId5"/>
    <sheet name="2 2 Pol" sheetId="14" r:id="rId6"/>
    <sheet name="3 3 Pol" sheetId="15" r:id="rId7"/>
    <sheet name="4 4 Pol" sheetId="16" r:id="rId8"/>
    <sheet name="5 5 Pol" sheetId="17" r:id="rId9"/>
    <sheet name="6 6 Pol" sheetId="18" r:id="rId10"/>
    <sheet name="7 7 Pol" sheetId="19" r:id="rId11"/>
    <sheet name="8 8 Pol" sheetId="20" r:id="rId12"/>
  </sheets>
  <externalReferences>
    <externalReference r:id="rId13"/>
  </externalReferences>
  <definedNames>
    <definedName name="CelkemDPHVypocet" localSheetId="1">Stavba!$H$58</definedName>
    <definedName name="CenaCelkem">Stavba!$G$29</definedName>
    <definedName name="CenaCelkemBezDPH">Stavba!$G$28</definedName>
    <definedName name="CenaCelkemVypocet" localSheetId="1">Stavba!$I$58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'1 1 Pol'!$1:$7</definedName>
    <definedName name="_xlnm.Print_Titles" localSheetId="5">'2 2 Pol'!$1:$7</definedName>
    <definedName name="_xlnm.Print_Titles" localSheetId="6">'3 3 Pol'!$1:$7</definedName>
    <definedName name="_xlnm.Print_Titles" localSheetId="7">'4 4 Pol'!$1:$7</definedName>
    <definedName name="_xlnm.Print_Titles" localSheetId="8">'5 5 Pol'!$1:$7</definedName>
    <definedName name="_xlnm.Print_Titles" localSheetId="9">'6 6 Pol'!$1:$7</definedName>
    <definedName name="_xlnm.Print_Titles" localSheetId="10">'7 7 Pol'!$1:$7</definedName>
    <definedName name="_xlnm.Print_Titles" localSheetId="11">'8 8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Pol'!$A$1:$Y$40</definedName>
    <definedName name="_xlnm.Print_Area" localSheetId="4">'1 1 Pol'!$A$1:$Y$307</definedName>
    <definedName name="_xlnm.Print_Area" localSheetId="5">'2 2 Pol'!$A$1:$Y$68</definedName>
    <definedName name="_xlnm.Print_Area" localSheetId="6">'3 3 Pol'!$A$1:$Y$108</definedName>
    <definedName name="_xlnm.Print_Area" localSheetId="7">'4 4 Pol'!$A$1:$Y$82</definedName>
    <definedName name="_xlnm.Print_Area" localSheetId="8">'5 5 Pol'!$A$1:$Y$102</definedName>
    <definedName name="_xlnm.Print_Area" localSheetId="9">'6 6 Pol'!$A$1:$Y$223</definedName>
    <definedName name="_xlnm.Print_Area" localSheetId="10">'7 7 Pol'!$A$1:$Y$38</definedName>
    <definedName name="_xlnm.Print_Area" localSheetId="11">'8 8 Pol'!$A$1:$Y$64</definedName>
    <definedName name="_xlnm.Print_Area" localSheetId="1">Stavba!$A$1:$J$157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Stavba!$F$58</definedName>
    <definedName name="ZakladDPHZakl">Stavba!$G$25</definedName>
    <definedName name="ZakladDPHZaklVypocet" localSheetId="1">Stavba!$G$58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20" l="1"/>
  <c r="I9" i="20"/>
  <c r="K9" i="20"/>
  <c r="O9" i="20"/>
  <c r="Q9" i="20"/>
  <c r="V9" i="20"/>
  <c r="G10" i="20"/>
  <c r="M10" i="20" s="1"/>
  <c r="I10" i="20"/>
  <c r="K10" i="20"/>
  <c r="O10" i="20"/>
  <c r="Q10" i="20"/>
  <c r="V10" i="20"/>
  <c r="G11" i="20"/>
  <c r="M11" i="20" s="1"/>
  <c r="I11" i="20"/>
  <c r="K11" i="20"/>
  <c r="O11" i="20"/>
  <c r="Q11" i="20"/>
  <c r="V11" i="20"/>
  <c r="G12" i="20"/>
  <c r="M12" i="20" s="1"/>
  <c r="I12" i="20"/>
  <c r="K12" i="20"/>
  <c r="O12" i="20"/>
  <c r="Q12" i="20"/>
  <c r="V12" i="20"/>
  <c r="G13" i="20"/>
  <c r="M13" i="20" s="1"/>
  <c r="I13" i="20"/>
  <c r="K13" i="20"/>
  <c r="O13" i="20"/>
  <c r="Q13" i="20"/>
  <c r="V13" i="20"/>
  <c r="G14" i="20"/>
  <c r="M14" i="20" s="1"/>
  <c r="I14" i="20"/>
  <c r="K14" i="20"/>
  <c r="O14" i="20"/>
  <c r="Q14" i="20"/>
  <c r="V14" i="20"/>
  <c r="G15" i="20"/>
  <c r="M15" i="20" s="1"/>
  <c r="I15" i="20"/>
  <c r="K15" i="20"/>
  <c r="O15" i="20"/>
  <c r="Q15" i="20"/>
  <c r="V15" i="20"/>
  <c r="G16" i="20"/>
  <c r="M16" i="20" s="1"/>
  <c r="I16" i="20"/>
  <c r="K16" i="20"/>
  <c r="O16" i="20"/>
  <c r="Q16" i="20"/>
  <c r="V16" i="20"/>
  <c r="G17" i="20"/>
  <c r="M17" i="20" s="1"/>
  <c r="I17" i="20"/>
  <c r="K17" i="20"/>
  <c r="O17" i="20"/>
  <c r="Q17" i="20"/>
  <c r="V17" i="20"/>
  <c r="G18" i="20"/>
  <c r="M18" i="20" s="1"/>
  <c r="I18" i="20"/>
  <c r="K18" i="20"/>
  <c r="O18" i="20"/>
  <c r="Q18" i="20"/>
  <c r="V18" i="20"/>
  <c r="G19" i="20"/>
  <c r="M19" i="20" s="1"/>
  <c r="I19" i="20"/>
  <c r="K19" i="20"/>
  <c r="O19" i="20"/>
  <c r="Q19" i="20"/>
  <c r="V19" i="20"/>
  <c r="G20" i="20"/>
  <c r="M20" i="20" s="1"/>
  <c r="I20" i="20"/>
  <c r="K20" i="20"/>
  <c r="O20" i="20"/>
  <c r="Q20" i="20"/>
  <c r="V20" i="20"/>
  <c r="G21" i="20"/>
  <c r="M21" i="20" s="1"/>
  <c r="I21" i="20"/>
  <c r="K21" i="20"/>
  <c r="O21" i="20"/>
  <c r="Q21" i="20"/>
  <c r="V21" i="20"/>
  <c r="G22" i="20"/>
  <c r="I22" i="20"/>
  <c r="K22" i="20"/>
  <c r="M22" i="20"/>
  <c r="O22" i="20"/>
  <c r="Q22" i="20"/>
  <c r="V22" i="20"/>
  <c r="G23" i="20"/>
  <c r="M23" i="20" s="1"/>
  <c r="I23" i="20"/>
  <c r="K23" i="20"/>
  <c r="O23" i="20"/>
  <c r="Q23" i="20"/>
  <c r="V23" i="20"/>
  <c r="G24" i="20"/>
  <c r="M24" i="20" s="1"/>
  <c r="I24" i="20"/>
  <c r="K24" i="20"/>
  <c r="O24" i="20"/>
  <c r="Q24" i="20"/>
  <c r="V24" i="20"/>
  <c r="G25" i="20"/>
  <c r="M25" i="20" s="1"/>
  <c r="I25" i="20"/>
  <c r="K25" i="20"/>
  <c r="O25" i="20"/>
  <c r="Q25" i="20"/>
  <c r="V25" i="20"/>
  <c r="G26" i="20"/>
  <c r="I26" i="20"/>
  <c r="K26" i="20"/>
  <c r="M26" i="20"/>
  <c r="O26" i="20"/>
  <c r="Q26" i="20"/>
  <c r="V26" i="20"/>
  <c r="G27" i="20"/>
  <c r="M27" i="20" s="1"/>
  <c r="I27" i="20"/>
  <c r="K27" i="20"/>
  <c r="O27" i="20"/>
  <c r="Q27" i="20"/>
  <c r="V27" i="20"/>
  <c r="G28" i="20"/>
  <c r="M28" i="20" s="1"/>
  <c r="I28" i="20"/>
  <c r="K28" i="20"/>
  <c r="O28" i="20"/>
  <c r="Q28" i="20"/>
  <c r="V28" i="20"/>
  <c r="G30" i="20"/>
  <c r="I30" i="20"/>
  <c r="K30" i="20"/>
  <c r="M30" i="20"/>
  <c r="O30" i="20"/>
  <c r="Q30" i="20"/>
  <c r="V30" i="20"/>
  <c r="G31" i="20"/>
  <c r="M31" i="20" s="1"/>
  <c r="I31" i="20"/>
  <c r="K31" i="20"/>
  <c r="O31" i="20"/>
  <c r="Q31" i="20"/>
  <c r="V31" i="20"/>
  <c r="G32" i="20"/>
  <c r="M32" i="20" s="1"/>
  <c r="I32" i="20"/>
  <c r="K32" i="20"/>
  <c r="O32" i="20"/>
  <c r="Q32" i="20"/>
  <c r="V32" i="20"/>
  <c r="G33" i="20"/>
  <c r="M33" i="20" s="1"/>
  <c r="I33" i="20"/>
  <c r="K33" i="20"/>
  <c r="O33" i="20"/>
  <c r="Q33" i="20"/>
  <c r="V33" i="20"/>
  <c r="G34" i="20"/>
  <c r="M34" i="20" s="1"/>
  <c r="I34" i="20"/>
  <c r="K34" i="20"/>
  <c r="O34" i="20"/>
  <c r="Q34" i="20"/>
  <c r="V34" i="20"/>
  <c r="G35" i="20"/>
  <c r="M35" i="20" s="1"/>
  <c r="I35" i="20"/>
  <c r="K35" i="20"/>
  <c r="O35" i="20"/>
  <c r="Q35" i="20"/>
  <c r="V35" i="20"/>
  <c r="G36" i="20"/>
  <c r="M36" i="20" s="1"/>
  <c r="I36" i="20"/>
  <c r="K36" i="20"/>
  <c r="O36" i="20"/>
  <c r="Q36" i="20"/>
  <c r="V36" i="20"/>
  <c r="G37" i="20"/>
  <c r="M37" i="20" s="1"/>
  <c r="I37" i="20"/>
  <c r="K37" i="20"/>
  <c r="O37" i="20"/>
  <c r="Q37" i="20"/>
  <c r="V37" i="20"/>
  <c r="G38" i="20"/>
  <c r="M38" i="20" s="1"/>
  <c r="I38" i="20"/>
  <c r="K38" i="20"/>
  <c r="O38" i="20"/>
  <c r="Q38" i="20"/>
  <c r="V38" i="20"/>
  <c r="G39" i="20"/>
  <c r="M39" i="20" s="1"/>
  <c r="I39" i="20"/>
  <c r="K39" i="20"/>
  <c r="O39" i="20"/>
  <c r="Q39" i="20"/>
  <c r="V39" i="20"/>
  <c r="G40" i="20"/>
  <c r="M40" i="20" s="1"/>
  <c r="I40" i="20"/>
  <c r="K40" i="20"/>
  <c r="O40" i="20"/>
  <c r="Q40" i="20"/>
  <c r="V40" i="20"/>
  <c r="G41" i="20"/>
  <c r="M41" i="20" s="1"/>
  <c r="I41" i="20"/>
  <c r="K41" i="20"/>
  <c r="O41" i="20"/>
  <c r="Q41" i="20"/>
  <c r="V41" i="20"/>
  <c r="G42" i="20"/>
  <c r="M42" i="20" s="1"/>
  <c r="I42" i="20"/>
  <c r="K42" i="20"/>
  <c r="O42" i="20"/>
  <c r="Q42" i="20"/>
  <c r="V42" i="20"/>
  <c r="G43" i="20"/>
  <c r="M43" i="20" s="1"/>
  <c r="I43" i="20"/>
  <c r="K43" i="20"/>
  <c r="O43" i="20"/>
  <c r="Q43" i="20"/>
  <c r="V43" i="20"/>
  <c r="G45" i="20"/>
  <c r="I45" i="20"/>
  <c r="K45" i="20"/>
  <c r="O45" i="20"/>
  <c r="Q45" i="20"/>
  <c r="V45" i="20"/>
  <c r="G46" i="20"/>
  <c r="M46" i="20" s="1"/>
  <c r="I46" i="20"/>
  <c r="K46" i="20"/>
  <c r="O46" i="20"/>
  <c r="Q46" i="20"/>
  <c r="V46" i="20"/>
  <c r="G47" i="20"/>
  <c r="M47" i="20" s="1"/>
  <c r="I47" i="20"/>
  <c r="K47" i="20"/>
  <c r="O47" i="20"/>
  <c r="Q47" i="20"/>
  <c r="V47" i="20"/>
  <c r="G48" i="20"/>
  <c r="M48" i="20" s="1"/>
  <c r="I48" i="20"/>
  <c r="K48" i="20"/>
  <c r="O48" i="20"/>
  <c r="Q48" i="20"/>
  <c r="V48" i="20"/>
  <c r="G49" i="20"/>
  <c r="M49" i="20" s="1"/>
  <c r="I49" i="20"/>
  <c r="K49" i="20"/>
  <c r="O49" i="20"/>
  <c r="Q49" i="20"/>
  <c r="V49" i="20"/>
  <c r="G50" i="20"/>
  <c r="I50" i="20"/>
  <c r="K50" i="20"/>
  <c r="M50" i="20"/>
  <c r="O50" i="20"/>
  <c r="Q50" i="20"/>
  <c r="V50" i="20"/>
  <c r="G51" i="20"/>
  <c r="M51" i="20" s="1"/>
  <c r="I51" i="20"/>
  <c r="K51" i="20"/>
  <c r="O51" i="20"/>
  <c r="Q51" i="20"/>
  <c r="V51" i="20"/>
  <c r="G52" i="20"/>
  <c r="M52" i="20" s="1"/>
  <c r="I52" i="20"/>
  <c r="K52" i="20"/>
  <c r="O52" i="20"/>
  <c r="Q52" i="20"/>
  <c r="V52" i="20"/>
  <c r="AE54" i="20"/>
  <c r="F56" i="1" s="1"/>
  <c r="G9" i="19"/>
  <c r="I9" i="19"/>
  <c r="K9" i="19"/>
  <c r="O9" i="19"/>
  <c r="Q9" i="19"/>
  <c r="V9" i="19"/>
  <c r="G10" i="19"/>
  <c r="M10" i="19" s="1"/>
  <c r="I10" i="19"/>
  <c r="K10" i="19"/>
  <c r="O10" i="19"/>
  <c r="Q10" i="19"/>
  <c r="V10" i="19"/>
  <c r="G11" i="19"/>
  <c r="I11" i="19"/>
  <c r="K11" i="19"/>
  <c r="M11" i="19"/>
  <c r="O11" i="19"/>
  <c r="Q11" i="19"/>
  <c r="V11" i="19"/>
  <c r="G12" i="19"/>
  <c r="I99" i="1" s="1"/>
  <c r="K12" i="19"/>
  <c r="G13" i="19"/>
  <c r="M13" i="19" s="1"/>
  <c r="M12" i="19" s="1"/>
  <c r="I13" i="19"/>
  <c r="I12" i="19" s="1"/>
  <c r="K13" i="19"/>
  <c r="O13" i="19"/>
  <c r="O12" i="19" s="1"/>
  <c r="Q13" i="19"/>
  <c r="Q12" i="19" s="1"/>
  <c r="V13" i="19"/>
  <c r="V12" i="19" s="1"/>
  <c r="G15" i="19"/>
  <c r="M15" i="19" s="1"/>
  <c r="I15" i="19"/>
  <c r="K15" i="19"/>
  <c r="O15" i="19"/>
  <c r="Q15" i="19"/>
  <c r="V15" i="19"/>
  <c r="G16" i="19"/>
  <c r="I16" i="19"/>
  <c r="K16" i="19"/>
  <c r="M16" i="19"/>
  <c r="O16" i="19"/>
  <c r="Q16" i="19"/>
  <c r="V16" i="19"/>
  <c r="G17" i="19"/>
  <c r="M17" i="19" s="1"/>
  <c r="I17" i="19"/>
  <c r="K17" i="19"/>
  <c r="O17" i="19"/>
  <c r="Q17" i="19"/>
  <c r="V17" i="19"/>
  <c r="G18" i="19"/>
  <c r="I18" i="19"/>
  <c r="K18" i="19"/>
  <c r="O18" i="19"/>
  <c r="Q18" i="19"/>
  <c r="V18" i="19"/>
  <c r="G19" i="19"/>
  <c r="M19" i="19" s="1"/>
  <c r="I19" i="19"/>
  <c r="K19" i="19"/>
  <c r="O19" i="19"/>
  <c r="Q19" i="19"/>
  <c r="V19" i="19"/>
  <c r="G20" i="19"/>
  <c r="M20" i="19" s="1"/>
  <c r="I20" i="19"/>
  <c r="K20" i="19"/>
  <c r="O20" i="19"/>
  <c r="Q20" i="19"/>
  <c r="V20" i="19"/>
  <c r="G21" i="19"/>
  <c r="M21" i="19" s="1"/>
  <c r="I21" i="19"/>
  <c r="K21" i="19"/>
  <c r="O21" i="19"/>
  <c r="Q21" i="19"/>
  <c r="V21" i="19"/>
  <c r="G22" i="19"/>
  <c r="M22" i="19" s="1"/>
  <c r="I22" i="19"/>
  <c r="K22" i="19"/>
  <c r="O22" i="19"/>
  <c r="Q22" i="19"/>
  <c r="V22" i="19"/>
  <c r="G23" i="19"/>
  <c r="M23" i="19" s="1"/>
  <c r="I23" i="19"/>
  <c r="K23" i="19"/>
  <c r="O23" i="19"/>
  <c r="Q23" i="19"/>
  <c r="V23" i="19"/>
  <c r="G24" i="19"/>
  <c r="M24" i="19" s="1"/>
  <c r="I24" i="19"/>
  <c r="K24" i="19"/>
  <c r="O24" i="19"/>
  <c r="Q24" i="19"/>
  <c r="V24" i="19"/>
  <c r="G25" i="19"/>
  <c r="M25" i="19" s="1"/>
  <c r="I25" i="19"/>
  <c r="K25" i="19"/>
  <c r="O25" i="19"/>
  <c r="Q25" i="19"/>
  <c r="V25" i="19"/>
  <c r="G26" i="19"/>
  <c r="M26" i="19" s="1"/>
  <c r="I26" i="19"/>
  <c r="K26" i="19"/>
  <c r="O26" i="19"/>
  <c r="Q26" i="19"/>
  <c r="V26" i="19"/>
  <c r="AE28" i="19"/>
  <c r="F54" i="1" s="1"/>
  <c r="BA24" i="18"/>
  <c r="G9" i="18"/>
  <c r="M9" i="18" s="1"/>
  <c r="I9" i="18"/>
  <c r="K9" i="18"/>
  <c r="O9" i="18"/>
  <c r="Q9" i="18"/>
  <c r="V9" i="18"/>
  <c r="G10" i="18"/>
  <c r="M10" i="18" s="1"/>
  <c r="I10" i="18"/>
  <c r="K10" i="18"/>
  <c r="O10" i="18"/>
  <c r="Q10" i="18"/>
  <c r="V10" i="18"/>
  <c r="G11" i="18"/>
  <c r="I11" i="18"/>
  <c r="K11" i="18"/>
  <c r="M11" i="18"/>
  <c r="O11" i="18"/>
  <c r="Q11" i="18"/>
  <c r="V11" i="18"/>
  <c r="G12" i="18"/>
  <c r="M12" i="18" s="1"/>
  <c r="I12" i="18"/>
  <c r="K12" i="18"/>
  <c r="O12" i="18"/>
  <c r="Q12" i="18"/>
  <c r="V12" i="18"/>
  <c r="G13" i="18"/>
  <c r="M13" i="18" s="1"/>
  <c r="I13" i="18"/>
  <c r="K13" i="18"/>
  <c r="O13" i="18"/>
  <c r="Q13" i="18"/>
  <c r="V13" i="18"/>
  <c r="G14" i="18"/>
  <c r="I14" i="18"/>
  <c r="K14" i="18"/>
  <c r="O14" i="18"/>
  <c r="Q14" i="18"/>
  <c r="V14" i="18"/>
  <c r="G16" i="18"/>
  <c r="M16" i="18" s="1"/>
  <c r="I16" i="18"/>
  <c r="K16" i="18"/>
  <c r="O16" i="18"/>
  <c r="Q16" i="18"/>
  <c r="V16" i="18"/>
  <c r="G17" i="18"/>
  <c r="I17" i="18"/>
  <c r="K17" i="18"/>
  <c r="M17" i="18"/>
  <c r="O17" i="18"/>
  <c r="Q17" i="18"/>
  <c r="V17" i="18"/>
  <c r="G18" i="18"/>
  <c r="I18" i="18"/>
  <c r="K18" i="18"/>
  <c r="M18" i="18"/>
  <c r="O18" i="18"/>
  <c r="Q18" i="18"/>
  <c r="V18" i="18"/>
  <c r="G19" i="18"/>
  <c r="M19" i="18" s="1"/>
  <c r="I19" i="18"/>
  <c r="K19" i="18"/>
  <c r="O19" i="18"/>
  <c r="Q19" i="18"/>
  <c r="V19" i="18"/>
  <c r="G21" i="18"/>
  <c r="M21" i="18" s="1"/>
  <c r="I21" i="18"/>
  <c r="K21" i="18"/>
  <c r="O21" i="18"/>
  <c r="Q21" i="18"/>
  <c r="V21" i="18"/>
  <c r="G22" i="18"/>
  <c r="M22" i="18" s="1"/>
  <c r="I22" i="18"/>
  <c r="K22" i="18"/>
  <c r="O22" i="18"/>
  <c r="Q22" i="18"/>
  <c r="V22" i="18"/>
  <c r="G23" i="18"/>
  <c r="I23" i="18"/>
  <c r="K23" i="18"/>
  <c r="M23" i="18"/>
  <c r="O23" i="18"/>
  <c r="Q23" i="18"/>
  <c r="V23" i="18"/>
  <c r="G25" i="18"/>
  <c r="M25" i="18" s="1"/>
  <c r="I25" i="18"/>
  <c r="K25" i="18"/>
  <c r="O25" i="18"/>
  <c r="Q25" i="18"/>
  <c r="V25" i="18"/>
  <c r="G27" i="18"/>
  <c r="I27" i="18"/>
  <c r="K27" i="18"/>
  <c r="O27" i="18"/>
  <c r="Q27" i="18"/>
  <c r="V27" i="18"/>
  <c r="G28" i="18"/>
  <c r="M28" i="18" s="1"/>
  <c r="I28" i="18"/>
  <c r="K28" i="18"/>
  <c r="O28" i="18"/>
  <c r="Q28" i="18"/>
  <c r="V28" i="18"/>
  <c r="G29" i="18"/>
  <c r="M29" i="18" s="1"/>
  <c r="I29" i="18"/>
  <c r="K29" i="18"/>
  <c r="O29" i="18"/>
  <c r="Q29" i="18"/>
  <c r="V29" i="18"/>
  <c r="G30" i="18"/>
  <c r="M30" i="18" s="1"/>
  <c r="I30" i="18"/>
  <c r="K30" i="18"/>
  <c r="O30" i="18"/>
  <c r="Q30" i="18"/>
  <c r="V30" i="18"/>
  <c r="G31" i="18"/>
  <c r="I31" i="18"/>
  <c r="K31" i="18"/>
  <c r="M31" i="18"/>
  <c r="O31" i="18"/>
  <c r="Q31" i="18"/>
  <c r="V31" i="18"/>
  <c r="G32" i="18"/>
  <c r="M32" i="18" s="1"/>
  <c r="I32" i="18"/>
  <c r="K32" i="18"/>
  <c r="O32" i="18"/>
  <c r="Q32" i="18"/>
  <c r="V32" i="18"/>
  <c r="G34" i="18"/>
  <c r="M34" i="18" s="1"/>
  <c r="M33" i="18" s="1"/>
  <c r="I34" i="18"/>
  <c r="K34" i="18"/>
  <c r="K33" i="18" s="1"/>
  <c r="O34" i="18"/>
  <c r="O33" i="18" s="1"/>
  <c r="Q34" i="18"/>
  <c r="V34" i="18"/>
  <c r="G35" i="18"/>
  <c r="I35" i="18"/>
  <c r="K35" i="18"/>
  <c r="M35" i="18"/>
  <c r="O35" i="18"/>
  <c r="Q35" i="18"/>
  <c r="V35" i="18"/>
  <c r="V33" i="18" s="1"/>
  <c r="G37" i="18"/>
  <c r="M37" i="18" s="1"/>
  <c r="I37" i="18"/>
  <c r="K37" i="18"/>
  <c r="O37" i="18"/>
  <c r="Q37" i="18"/>
  <c r="V37" i="18"/>
  <c r="G38" i="18"/>
  <c r="M38" i="18" s="1"/>
  <c r="I38" i="18"/>
  <c r="K38" i="18"/>
  <c r="O38" i="18"/>
  <c r="Q38" i="18"/>
  <c r="V38" i="18"/>
  <c r="G39" i="18"/>
  <c r="I39" i="18"/>
  <c r="K39" i="18"/>
  <c r="O39" i="18"/>
  <c r="Q39" i="18"/>
  <c r="V39" i="18"/>
  <c r="G40" i="18"/>
  <c r="M40" i="18" s="1"/>
  <c r="I40" i="18"/>
  <c r="K40" i="18"/>
  <c r="O40" i="18"/>
  <c r="Q40" i="18"/>
  <c r="V40" i="18"/>
  <c r="G41" i="18"/>
  <c r="M41" i="18" s="1"/>
  <c r="I41" i="18"/>
  <c r="K41" i="18"/>
  <c r="O41" i="18"/>
  <c r="Q41" i="18"/>
  <c r="V41" i="18"/>
  <c r="G42" i="18"/>
  <c r="I42" i="18"/>
  <c r="K42" i="18"/>
  <c r="M42" i="18"/>
  <c r="O42" i="18"/>
  <c r="Q42" i="18"/>
  <c r="V42" i="18"/>
  <c r="G43" i="18"/>
  <c r="M43" i="18" s="1"/>
  <c r="I43" i="18"/>
  <c r="K43" i="18"/>
  <c r="O43" i="18"/>
  <c r="Q43" i="18"/>
  <c r="V43" i="18"/>
  <c r="G44" i="18"/>
  <c r="M44" i="18" s="1"/>
  <c r="I44" i="18"/>
  <c r="K44" i="18"/>
  <c r="O44" i="18"/>
  <c r="Q44" i="18"/>
  <c r="V44" i="18"/>
  <c r="G45" i="18"/>
  <c r="M45" i="18" s="1"/>
  <c r="I45" i="18"/>
  <c r="K45" i="18"/>
  <c r="O45" i="18"/>
  <c r="Q45" i="18"/>
  <c r="V45" i="18"/>
  <c r="G46" i="18"/>
  <c r="M46" i="18" s="1"/>
  <c r="I46" i="18"/>
  <c r="K46" i="18"/>
  <c r="O46" i="18"/>
  <c r="Q46" i="18"/>
  <c r="V46" i="18"/>
  <c r="G47" i="18"/>
  <c r="M47" i="18" s="1"/>
  <c r="I47" i="18"/>
  <c r="K47" i="18"/>
  <c r="O47" i="18"/>
  <c r="Q47" i="18"/>
  <c r="V47" i="18"/>
  <c r="G48" i="18"/>
  <c r="M48" i="18" s="1"/>
  <c r="I48" i="18"/>
  <c r="K48" i="18"/>
  <c r="O48" i="18"/>
  <c r="Q48" i="18"/>
  <c r="V48" i="18"/>
  <c r="G50" i="18"/>
  <c r="M50" i="18" s="1"/>
  <c r="I50" i="18"/>
  <c r="K50" i="18"/>
  <c r="O50" i="18"/>
  <c r="Q50" i="18"/>
  <c r="V50" i="18"/>
  <c r="G51" i="18"/>
  <c r="M51" i="18" s="1"/>
  <c r="I51" i="18"/>
  <c r="K51" i="18"/>
  <c r="O51" i="18"/>
  <c r="Q51" i="18"/>
  <c r="V51" i="18"/>
  <c r="G52" i="18"/>
  <c r="M52" i="18" s="1"/>
  <c r="I52" i="18"/>
  <c r="K52" i="18"/>
  <c r="O52" i="18"/>
  <c r="Q52" i="18"/>
  <c r="V52" i="18"/>
  <c r="G53" i="18"/>
  <c r="M53" i="18" s="1"/>
  <c r="I53" i="18"/>
  <c r="K53" i="18"/>
  <c r="O53" i="18"/>
  <c r="Q53" i="18"/>
  <c r="V53" i="18"/>
  <c r="G54" i="18"/>
  <c r="I54" i="18"/>
  <c r="K54" i="18"/>
  <c r="M54" i="18"/>
  <c r="O54" i="18"/>
  <c r="Q54" i="18"/>
  <c r="V54" i="18"/>
  <c r="G55" i="18"/>
  <c r="M55" i="18" s="1"/>
  <c r="I55" i="18"/>
  <c r="K55" i="18"/>
  <c r="O55" i="18"/>
  <c r="Q55" i="18"/>
  <c r="V55" i="18"/>
  <c r="G56" i="18"/>
  <c r="M56" i="18" s="1"/>
  <c r="I56" i="18"/>
  <c r="K56" i="18"/>
  <c r="O56" i="18"/>
  <c r="Q56" i="18"/>
  <c r="V56" i="18"/>
  <c r="G57" i="18"/>
  <c r="M57" i="18" s="1"/>
  <c r="I57" i="18"/>
  <c r="K57" i="18"/>
  <c r="O57" i="18"/>
  <c r="Q57" i="18"/>
  <c r="V57" i="18"/>
  <c r="G58" i="18"/>
  <c r="M58" i="18" s="1"/>
  <c r="I58" i="18"/>
  <c r="K58" i="18"/>
  <c r="O58" i="18"/>
  <c r="Q58" i="18"/>
  <c r="V58" i="18"/>
  <c r="G59" i="18"/>
  <c r="M59" i="18" s="1"/>
  <c r="I59" i="18"/>
  <c r="K59" i="18"/>
  <c r="O59" i="18"/>
  <c r="Q59" i="18"/>
  <c r="V59" i="18"/>
  <c r="G60" i="18"/>
  <c r="I60" i="18"/>
  <c r="K60" i="18"/>
  <c r="M60" i="18"/>
  <c r="O60" i="18"/>
  <c r="Q60" i="18"/>
  <c r="V60" i="18"/>
  <c r="G61" i="18"/>
  <c r="M61" i="18" s="1"/>
  <c r="I61" i="18"/>
  <c r="K61" i="18"/>
  <c r="O61" i="18"/>
  <c r="Q61" i="18"/>
  <c r="V61" i="18"/>
  <c r="G63" i="18"/>
  <c r="I63" i="18"/>
  <c r="K63" i="18"/>
  <c r="O63" i="18"/>
  <c r="Q63" i="18"/>
  <c r="V63" i="18"/>
  <c r="G64" i="18"/>
  <c r="M64" i="18" s="1"/>
  <c r="I64" i="18"/>
  <c r="K64" i="18"/>
  <c r="O64" i="18"/>
  <c r="Q64" i="18"/>
  <c r="V64" i="18"/>
  <c r="G65" i="18"/>
  <c r="M65" i="18" s="1"/>
  <c r="I65" i="18"/>
  <c r="K65" i="18"/>
  <c r="O65" i="18"/>
  <c r="Q65" i="18"/>
  <c r="V65" i="18"/>
  <c r="G67" i="18"/>
  <c r="M67" i="18" s="1"/>
  <c r="I67" i="18"/>
  <c r="K67" i="18"/>
  <c r="O67" i="18"/>
  <c r="Q67" i="18"/>
  <c r="V67" i="18"/>
  <c r="G68" i="18"/>
  <c r="I68" i="18"/>
  <c r="K68" i="18"/>
  <c r="M68" i="18"/>
  <c r="O68" i="18"/>
  <c r="Q68" i="18"/>
  <c r="V68" i="18"/>
  <c r="G69" i="18"/>
  <c r="M69" i="18" s="1"/>
  <c r="I69" i="18"/>
  <c r="K69" i="18"/>
  <c r="O69" i="18"/>
  <c r="Q69" i="18"/>
  <c r="V69" i="18"/>
  <c r="G70" i="18"/>
  <c r="M70" i="18" s="1"/>
  <c r="I70" i="18"/>
  <c r="K70" i="18"/>
  <c r="O70" i="18"/>
  <c r="Q70" i="18"/>
  <c r="V70" i="18"/>
  <c r="G71" i="18"/>
  <c r="M71" i="18" s="1"/>
  <c r="I71" i="18"/>
  <c r="K71" i="18"/>
  <c r="O71" i="18"/>
  <c r="Q71" i="18"/>
  <c r="V71" i="18"/>
  <c r="G72" i="18"/>
  <c r="M72" i="18" s="1"/>
  <c r="I72" i="18"/>
  <c r="K72" i="18"/>
  <c r="O72" i="18"/>
  <c r="Q72" i="18"/>
  <c r="V72" i="18"/>
  <c r="G73" i="18"/>
  <c r="I73" i="18"/>
  <c r="K73" i="18"/>
  <c r="M73" i="18"/>
  <c r="O73" i="18"/>
  <c r="Q73" i="18"/>
  <c r="V73" i="18"/>
  <c r="G74" i="18"/>
  <c r="M74" i="18" s="1"/>
  <c r="I74" i="18"/>
  <c r="K74" i="18"/>
  <c r="O74" i="18"/>
  <c r="Q74" i="18"/>
  <c r="V74" i="18"/>
  <c r="G75" i="18"/>
  <c r="M75" i="18" s="1"/>
  <c r="I75" i="18"/>
  <c r="K75" i="18"/>
  <c r="O75" i="18"/>
  <c r="Q75" i="18"/>
  <c r="V75" i="18"/>
  <c r="G76" i="18"/>
  <c r="M76" i="18" s="1"/>
  <c r="I76" i="18"/>
  <c r="K76" i="18"/>
  <c r="O76" i="18"/>
  <c r="Q76" i="18"/>
  <c r="V76" i="18"/>
  <c r="G77" i="18"/>
  <c r="M77" i="18" s="1"/>
  <c r="I77" i="18"/>
  <c r="K77" i="18"/>
  <c r="O77" i="18"/>
  <c r="Q77" i="18"/>
  <c r="V77" i="18"/>
  <c r="G78" i="18"/>
  <c r="M78" i="18" s="1"/>
  <c r="I78" i="18"/>
  <c r="K78" i="18"/>
  <c r="O78" i="18"/>
  <c r="Q78" i="18"/>
  <c r="V78" i="18"/>
  <c r="G79" i="18"/>
  <c r="M79" i="18" s="1"/>
  <c r="I79" i="18"/>
  <c r="K79" i="18"/>
  <c r="O79" i="18"/>
  <c r="Q79" i="18"/>
  <c r="V79" i="18"/>
  <c r="G80" i="18"/>
  <c r="M80" i="18" s="1"/>
  <c r="I80" i="18"/>
  <c r="K80" i="18"/>
  <c r="O80" i="18"/>
  <c r="Q80" i="18"/>
  <c r="V80" i="18"/>
  <c r="G81" i="18"/>
  <c r="M81" i="18" s="1"/>
  <c r="I81" i="18"/>
  <c r="K81" i="18"/>
  <c r="O81" i="18"/>
  <c r="Q81" i="18"/>
  <c r="V81" i="18"/>
  <c r="G82" i="18"/>
  <c r="M82" i="18" s="1"/>
  <c r="I82" i="18"/>
  <c r="K82" i="18"/>
  <c r="O82" i="18"/>
  <c r="Q82" i="18"/>
  <c r="V82" i="18"/>
  <c r="G83" i="18"/>
  <c r="I83" i="18"/>
  <c r="K83" i="18"/>
  <c r="M83" i="18"/>
  <c r="O83" i="18"/>
  <c r="Q83" i="18"/>
  <c r="V83" i="18"/>
  <c r="G84" i="18"/>
  <c r="M84" i="18" s="1"/>
  <c r="I84" i="18"/>
  <c r="K84" i="18"/>
  <c r="O84" i="18"/>
  <c r="Q84" i="18"/>
  <c r="V84" i="18"/>
  <c r="G85" i="18"/>
  <c r="M85" i="18" s="1"/>
  <c r="I85" i="18"/>
  <c r="K85" i="18"/>
  <c r="O85" i="18"/>
  <c r="Q85" i="18"/>
  <c r="V85" i="18"/>
  <c r="G87" i="18"/>
  <c r="M87" i="18" s="1"/>
  <c r="I87" i="18"/>
  <c r="K87" i="18"/>
  <c r="O87" i="18"/>
  <c r="Q87" i="18"/>
  <c r="V87" i="18"/>
  <c r="G88" i="18"/>
  <c r="M88" i="18" s="1"/>
  <c r="I88" i="18"/>
  <c r="K88" i="18"/>
  <c r="O88" i="18"/>
  <c r="Q88" i="18"/>
  <c r="V88" i="18"/>
  <c r="G89" i="18"/>
  <c r="M89" i="18" s="1"/>
  <c r="I89" i="18"/>
  <c r="K89" i="18"/>
  <c r="O89" i="18"/>
  <c r="Q89" i="18"/>
  <c r="V89" i="18"/>
  <c r="G91" i="18"/>
  <c r="I91" i="18"/>
  <c r="K91" i="18"/>
  <c r="M91" i="18"/>
  <c r="O91" i="18"/>
  <c r="Q91" i="18"/>
  <c r="V91" i="18"/>
  <c r="G92" i="18"/>
  <c r="M92" i="18" s="1"/>
  <c r="I92" i="18"/>
  <c r="K92" i="18"/>
  <c r="O92" i="18"/>
  <c r="Q92" i="18"/>
  <c r="V92" i="18"/>
  <c r="G93" i="18"/>
  <c r="M93" i="18" s="1"/>
  <c r="I93" i="18"/>
  <c r="K93" i="18"/>
  <c r="O93" i="18"/>
  <c r="Q93" i="18"/>
  <c r="V93" i="18"/>
  <c r="G94" i="18"/>
  <c r="M94" i="18" s="1"/>
  <c r="I94" i="18"/>
  <c r="K94" i="18"/>
  <c r="O94" i="18"/>
  <c r="Q94" i="18"/>
  <c r="V94" i="18"/>
  <c r="G95" i="18"/>
  <c r="M95" i="18" s="1"/>
  <c r="I95" i="18"/>
  <c r="K95" i="18"/>
  <c r="O95" i="18"/>
  <c r="Q95" i="18"/>
  <c r="V95" i="18"/>
  <c r="G96" i="18"/>
  <c r="M96" i="18" s="1"/>
  <c r="I96" i="18"/>
  <c r="K96" i="18"/>
  <c r="O96" i="18"/>
  <c r="Q96" i="18"/>
  <c r="V96" i="18"/>
  <c r="G97" i="18"/>
  <c r="I97" i="18"/>
  <c r="K97" i="18"/>
  <c r="M97" i="18"/>
  <c r="O97" i="18"/>
  <c r="Q97" i="18"/>
  <c r="V97" i="18"/>
  <c r="G99" i="18"/>
  <c r="M99" i="18" s="1"/>
  <c r="I99" i="18"/>
  <c r="K99" i="18"/>
  <c r="O99" i="18"/>
  <c r="Q99" i="18"/>
  <c r="V99" i="18"/>
  <c r="G100" i="18"/>
  <c r="M100" i="18" s="1"/>
  <c r="I100" i="18"/>
  <c r="K100" i="18"/>
  <c r="O100" i="18"/>
  <c r="Q100" i="18"/>
  <c r="V100" i="18"/>
  <c r="G101" i="18"/>
  <c r="I101" i="18"/>
  <c r="K101" i="18"/>
  <c r="O101" i="18"/>
  <c r="Q101" i="18"/>
  <c r="V101" i="18"/>
  <c r="G102" i="18"/>
  <c r="M102" i="18" s="1"/>
  <c r="I102" i="18"/>
  <c r="K102" i="18"/>
  <c r="O102" i="18"/>
  <c r="Q102" i="18"/>
  <c r="V102" i="18"/>
  <c r="G103" i="18"/>
  <c r="M103" i="18" s="1"/>
  <c r="I103" i="18"/>
  <c r="K103" i="18"/>
  <c r="O103" i="18"/>
  <c r="Q103" i="18"/>
  <c r="V103" i="18"/>
  <c r="G104" i="18"/>
  <c r="I104" i="18"/>
  <c r="K104" i="18"/>
  <c r="M104" i="18"/>
  <c r="O104" i="18"/>
  <c r="Q104" i="18"/>
  <c r="V104" i="18"/>
  <c r="G105" i="18"/>
  <c r="M105" i="18" s="1"/>
  <c r="I105" i="18"/>
  <c r="K105" i="18"/>
  <c r="O105" i="18"/>
  <c r="Q105" i="18"/>
  <c r="V105" i="18"/>
  <c r="G106" i="18"/>
  <c r="M106" i="18" s="1"/>
  <c r="I106" i="18"/>
  <c r="K106" i="18"/>
  <c r="O106" i="18"/>
  <c r="Q106" i="18"/>
  <c r="V106" i="18"/>
  <c r="G107" i="18"/>
  <c r="M107" i="18" s="1"/>
  <c r="I107" i="18"/>
  <c r="K107" i="18"/>
  <c r="O107" i="18"/>
  <c r="Q107" i="18"/>
  <c r="V107" i="18"/>
  <c r="G108" i="18"/>
  <c r="M108" i="18" s="1"/>
  <c r="I108" i="18"/>
  <c r="K108" i="18"/>
  <c r="O108" i="18"/>
  <c r="Q108" i="18"/>
  <c r="V108" i="18"/>
  <c r="G109" i="18"/>
  <c r="M109" i="18" s="1"/>
  <c r="I109" i="18"/>
  <c r="K109" i="18"/>
  <c r="O109" i="18"/>
  <c r="Q109" i="18"/>
  <c r="V109" i="18"/>
  <c r="G110" i="18"/>
  <c r="M110" i="18" s="1"/>
  <c r="I110" i="18"/>
  <c r="K110" i="18"/>
  <c r="O110" i="18"/>
  <c r="Q110" i="18"/>
  <c r="V110" i="18"/>
  <c r="G111" i="18"/>
  <c r="M111" i="18" s="1"/>
  <c r="I111" i="18"/>
  <c r="K111" i="18"/>
  <c r="O111" i="18"/>
  <c r="Q111" i="18"/>
  <c r="V111" i="18"/>
  <c r="G112" i="18"/>
  <c r="M112" i="18" s="1"/>
  <c r="I112" i="18"/>
  <c r="K112" i="18"/>
  <c r="O112" i="18"/>
  <c r="Q112" i="18"/>
  <c r="V112" i="18"/>
  <c r="G113" i="18"/>
  <c r="M113" i="18" s="1"/>
  <c r="I113" i="18"/>
  <c r="K113" i="18"/>
  <c r="O113" i="18"/>
  <c r="Q113" i="18"/>
  <c r="V113" i="18"/>
  <c r="G114" i="18"/>
  <c r="M114" i="18" s="1"/>
  <c r="I114" i="18"/>
  <c r="K114" i="18"/>
  <c r="O114" i="18"/>
  <c r="Q114" i="18"/>
  <c r="V114" i="18"/>
  <c r="G115" i="18"/>
  <c r="I115" i="18"/>
  <c r="K115" i="18"/>
  <c r="M115" i="18"/>
  <c r="O115" i="18"/>
  <c r="Q115" i="18"/>
  <c r="V115" i="18"/>
  <c r="G117" i="18"/>
  <c r="M117" i="18" s="1"/>
  <c r="I117" i="18"/>
  <c r="K117" i="18"/>
  <c r="O117" i="18"/>
  <c r="Q117" i="18"/>
  <c r="V117" i="18"/>
  <c r="G118" i="18"/>
  <c r="M118" i="18" s="1"/>
  <c r="I118" i="18"/>
  <c r="K118" i="18"/>
  <c r="O118" i="18"/>
  <c r="Q118" i="18"/>
  <c r="V118" i="18"/>
  <c r="G119" i="18"/>
  <c r="I119" i="18"/>
  <c r="K119" i="18"/>
  <c r="O119" i="18"/>
  <c r="Q119" i="18"/>
  <c r="V119" i="18"/>
  <c r="G120" i="18"/>
  <c r="M120" i="18" s="1"/>
  <c r="I120" i="18"/>
  <c r="K120" i="18"/>
  <c r="O120" i="18"/>
  <c r="Q120" i="18"/>
  <c r="V120" i="18"/>
  <c r="G121" i="18"/>
  <c r="M121" i="18" s="1"/>
  <c r="I121" i="18"/>
  <c r="K121" i="18"/>
  <c r="O121" i="18"/>
  <c r="Q121" i="18"/>
  <c r="V121" i="18"/>
  <c r="G122" i="18"/>
  <c r="M122" i="18" s="1"/>
  <c r="I122" i="18"/>
  <c r="K122" i="18"/>
  <c r="O122" i="18"/>
  <c r="Q122" i="18"/>
  <c r="V122" i="18"/>
  <c r="G123" i="18"/>
  <c r="M123" i="18" s="1"/>
  <c r="I123" i="18"/>
  <c r="K123" i="18"/>
  <c r="O123" i="18"/>
  <c r="Q123" i="18"/>
  <c r="V123" i="18"/>
  <c r="G124" i="18"/>
  <c r="M124" i="18" s="1"/>
  <c r="I124" i="18"/>
  <c r="K124" i="18"/>
  <c r="O124" i="18"/>
  <c r="Q124" i="18"/>
  <c r="V124" i="18"/>
  <c r="G126" i="18"/>
  <c r="M126" i="18" s="1"/>
  <c r="I126" i="18"/>
  <c r="K126" i="18"/>
  <c r="O126" i="18"/>
  <c r="Q126" i="18"/>
  <c r="V126" i="18"/>
  <c r="G127" i="18"/>
  <c r="M127" i="18" s="1"/>
  <c r="I127" i="18"/>
  <c r="K127" i="18"/>
  <c r="O127" i="18"/>
  <c r="Q127" i="18"/>
  <c r="V127" i="18"/>
  <c r="G128" i="18"/>
  <c r="M128" i="18" s="1"/>
  <c r="I128" i="18"/>
  <c r="K128" i="18"/>
  <c r="O128" i="18"/>
  <c r="Q128" i="18"/>
  <c r="V128" i="18"/>
  <c r="G129" i="18"/>
  <c r="M129" i="18" s="1"/>
  <c r="I129" i="18"/>
  <c r="K129" i="18"/>
  <c r="O129" i="18"/>
  <c r="Q129" i="18"/>
  <c r="V129" i="18"/>
  <c r="G130" i="18"/>
  <c r="M130" i="18" s="1"/>
  <c r="I130" i="18"/>
  <c r="K130" i="18"/>
  <c r="O130" i="18"/>
  <c r="Q130" i="18"/>
  <c r="V130" i="18"/>
  <c r="G131" i="18"/>
  <c r="I131" i="18"/>
  <c r="K131" i="18"/>
  <c r="O131" i="18"/>
  <c r="Q131" i="18"/>
  <c r="V131" i="18"/>
  <c r="G132" i="18"/>
  <c r="M132" i="18" s="1"/>
  <c r="I132" i="18"/>
  <c r="K132" i="18"/>
  <c r="O132" i="18"/>
  <c r="Q132" i="18"/>
  <c r="V132" i="18"/>
  <c r="G133" i="18"/>
  <c r="M133" i="18" s="1"/>
  <c r="I133" i="18"/>
  <c r="K133" i="18"/>
  <c r="O133" i="18"/>
  <c r="Q133" i="18"/>
  <c r="V133" i="18"/>
  <c r="G134" i="18"/>
  <c r="M134" i="18" s="1"/>
  <c r="I134" i="18"/>
  <c r="K134" i="18"/>
  <c r="O134" i="18"/>
  <c r="Q134" i="18"/>
  <c r="V134" i="18"/>
  <c r="G135" i="18"/>
  <c r="M135" i="18" s="1"/>
  <c r="I135" i="18"/>
  <c r="K135" i="18"/>
  <c r="O135" i="18"/>
  <c r="Q135" i="18"/>
  <c r="V135" i="18"/>
  <c r="G136" i="18"/>
  <c r="M136" i="18" s="1"/>
  <c r="I136" i="18"/>
  <c r="K136" i="18"/>
  <c r="O136" i="18"/>
  <c r="Q136" i="18"/>
  <c r="V136" i="18"/>
  <c r="G137" i="18"/>
  <c r="M137" i="18" s="1"/>
  <c r="I137" i="18"/>
  <c r="K137" i="18"/>
  <c r="O137" i="18"/>
  <c r="Q137" i="18"/>
  <c r="V137" i="18"/>
  <c r="G138" i="18"/>
  <c r="M138" i="18" s="1"/>
  <c r="I138" i="18"/>
  <c r="K138" i="18"/>
  <c r="O138" i="18"/>
  <c r="Q138" i="18"/>
  <c r="V138" i="18"/>
  <c r="G139" i="18"/>
  <c r="M139" i="18" s="1"/>
  <c r="I139" i="18"/>
  <c r="K139" i="18"/>
  <c r="O139" i="18"/>
  <c r="Q139" i="18"/>
  <c r="V139" i="18"/>
  <c r="G141" i="18"/>
  <c r="I141" i="18"/>
  <c r="K141" i="18"/>
  <c r="M141" i="18"/>
  <c r="O141" i="18"/>
  <c r="Q141" i="18"/>
  <c r="V141" i="18"/>
  <c r="G142" i="18"/>
  <c r="M142" i="18" s="1"/>
  <c r="I142" i="18"/>
  <c r="K142" i="18"/>
  <c r="O142" i="18"/>
  <c r="Q142" i="18"/>
  <c r="V142" i="18"/>
  <c r="G143" i="18"/>
  <c r="I143" i="18"/>
  <c r="K143" i="18"/>
  <c r="O143" i="18"/>
  <c r="Q143" i="18"/>
  <c r="V143" i="18"/>
  <c r="G144" i="18"/>
  <c r="M144" i="18" s="1"/>
  <c r="I144" i="18"/>
  <c r="K144" i="18"/>
  <c r="O144" i="18"/>
  <c r="Q144" i="18"/>
  <c r="V144" i="18"/>
  <c r="G145" i="18"/>
  <c r="I145" i="18"/>
  <c r="K145" i="18"/>
  <c r="M145" i="18"/>
  <c r="O145" i="18"/>
  <c r="Q145" i="18"/>
  <c r="V145" i="18"/>
  <c r="G146" i="18"/>
  <c r="M146" i="18" s="1"/>
  <c r="I146" i="18"/>
  <c r="K146" i="18"/>
  <c r="O146" i="18"/>
  <c r="Q146" i="18"/>
  <c r="V146" i="18"/>
  <c r="G148" i="18"/>
  <c r="M148" i="18" s="1"/>
  <c r="I148" i="18"/>
  <c r="K148" i="18"/>
  <c r="O148" i="18"/>
  <c r="Q148" i="18"/>
  <c r="V148" i="18"/>
  <c r="V147" i="18" s="1"/>
  <c r="G149" i="18"/>
  <c r="M149" i="18" s="1"/>
  <c r="I149" i="18"/>
  <c r="K149" i="18"/>
  <c r="O149" i="18"/>
  <c r="Q149" i="18"/>
  <c r="V149" i="18"/>
  <c r="G150" i="18"/>
  <c r="M150" i="18" s="1"/>
  <c r="I150" i="18"/>
  <c r="K150" i="18"/>
  <c r="O150" i="18"/>
  <c r="Q150" i="18"/>
  <c r="V150" i="18"/>
  <c r="G151" i="18"/>
  <c r="I151" i="18"/>
  <c r="K151" i="18"/>
  <c r="M151" i="18"/>
  <c r="O151" i="18"/>
  <c r="Q151" i="18"/>
  <c r="V151" i="18"/>
  <c r="G152" i="18"/>
  <c r="I152" i="18"/>
  <c r="K152" i="18"/>
  <c r="M152" i="18"/>
  <c r="O152" i="18"/>
  <c r="Q152" i="18"/>
  <c r="V152" i="18"/>
  <c r="G153" i="18"/>
  <c r="M153" i="18" s="1"/>
  <c r="I153" i="18"/>
  <c r="K153" i="18"/>
  <c r="O153" i="18"/>
  <c r="Q153" i="18"/>
  <c r="V153" i="18"/>
  <c r="G154" i="18"/>
  <c r="M154" i="18" s="1"/>
  <c r="I154" i="18"/>
  <c r="K154" i="18"/>
  <c r="O154" i="18"/>
  <c r="Q154" i="18"/>
  <c r="V154" i="18"/>
  <c r="G155" i="18"/>
  <c r="M155" i="18" s="1"/>
  <c r="I155" i="18"/>
  <c r="K155" i="18"/>
  <c r="O155" i="18"/>
  <c r="Q155" i="18"/>
  <c r="V155" i="18"/>
  <c r="G157" i="18"/>
  <c r="I157" i="18"/>
  <c r="K157" i="18"/>
  <c r="M157" i="18"/>
  <c r="O157" i="18"/>
  <c r="Q157" i="18"/>
  <c r="V157" i="18"/>
  <c r="G158" i="18"/>
  <c r="I158" i="18"/>
  <c r="K158" i="18"/>
  <c r="M158" i="18"/>
  <c r="O158" i="18"/>
  <c r="Q158" i="18"/>
  <c r="V158" i="18"/>
  <c r="G159" i="18"/>
  <c r="M159" i="18" s="1"/>
  <c r="I159" i="18"/>
  <c r="K159" i="18"/>
  <c r="O159" i="18"/>
  <c r="Q159" i="18"/>
  <c r="V159" i="18"/>
  <c r="G160" i="18"/>
  <c r="M160" i="18" s="1"/>
  <c r="I160" i="18"/>
  <c r="K160" i="18"/>
  <c r="O160" i="18"/>
  <c r="Q160" i="18"/>
  <c r="V160" i="18"/>
  <c r="G161" i="18"/>
  <c r="M161" i="18" s="1"/>
  <c r="I161" i="18"/>
  <c r="K161" i="18"/>
  <c r="O161" i="18"/>
  <c r="Q161" i="18"/>
  <c r="V161" i="18"/>
  <c r="G162" i="18"/>
  <c r="M162" i="18" s="1"/>
  <c r="I162" i="18"/>
  <c r="K162" i="18"/>
  <c r="O162" i="18"/>
  <c r="Q162" i="18"/>
  <c r="V162" i="18"/>
  <c r="G163" i="18"/>
  <c r="M163" i="18" s="1"/>
  <c r="I163" i="18"/>
  <c r="K163" i="18"/>
  <c r="O163" i="18"/>
  <c r="Q163" i="18"/>
  <c r="V163" i="18"/>
  <c r="G164" i="18"/>
  <c r="M164" i="18" s="1"/>
  <c r="I164" i="18"/>
  <c r="K164" i="18"/>
  <c r="O164" i="18"/>
  <c r="Q164" i="18"/>
  <c r="V164" i="18"/>
  <c r="G165" i="18"/>
  <c r="M165" i="18" s="1"/>
  <c r="I165" i="18"/>
  <c r="K165" i="18"/>
  <c r="O165" i="18"/>
  <c r="Q165" i="18"/>
  <c r="V165" i="18"/>
  <c r="G166" i="18"/>
  <c r="M166" i="18" s="1"/>
  <c r="I166" i="18"/>
  <c r="K166" i="18"/>
  <c r="O166" i="18"/>
  <c r="Q166" i="18"/>
  <c r="V166" i="18"/>
  <c r="G167" i="18"/>
  <c r="M167" i="18" s="1"/>
  <c r="I167" i="18"/>
  <c r="K167" i="18"/>
  <c r="O167" i="18"/>
  <c r="Q167" i="18"/>
  <c r="V167" i="18"/>
  <c r="G168" i="18"/>
  <c r="M168" i="18" s="1"/>
  <c r="I168" i="18"/>
  <c r="K168" i="18"/>
  <c r="O168" i="18"/>
  <c r="Q168" i="18"/>
  <c r="V168" i="18"/>
  <c r="G169" i="18"/>
  <c r="M169" i="18" s="1"/>
  <c r="I169" i="18"/>
  <c r="K169" i="18"/>
  <c r="O169" i="18"/>
  <c r="Q169" i="18"/>
  <c r="V169" i="18"/>
  <c r="G170" i="18"/>
  <c r="M170" i="18" s="1"/>
  <c r="I170" i="18"/>
  <c r="K170" i="18"/>
  <c r="O170" i="18"/>
  <c r="Q170" i="18"/>
  <c r="V170" i="18"/>
  <c r="G172" i="18"/>
  <c r="M172" i="18" s="1"/>
  <c r="I172" i="18"/>
  <c r="K172" i="18"/>
  <c r="O172" i="18"/>
  <c r="Q172" i="18"/>
  <c r="V172" i="18"/>
  <c r="G173" i="18"/>
  <c r="M173" i="18" s="1"/>
  <c r="I173" i="18"/>
  <c r="K173" i="18"/>
  <c r="O173" i="18"/>
  <c r="Q173" i="18"/>
  <c r="V173" i="18"/>
  <c r="G174" i="18"/>
  <c r="M174" i="18" s="1"/>
  <c r="I174" i="18"/>
  <c r="K174" i="18"/>
  <c r="O174" i="18"/>
  <c r="Q174" i="18"/>
  <c r="V174" i="18"/>
  <c r="G175" i="18"/>
  <c r="M175" i="18" s="1"/>
  <c r="I175" i="18"/>
  <c r="K175" i="18"/>
  <c r="O175" i="18"/>
  <c r="Q175" i="18"/>
  <c r="V175" i="18"/>
  <c r="G176" i="18"/>
  <c r="M176" i="18" s="1"/>
  <c r="I176" i="18"/>
  <c r="K176" i="18"/>
  <c r="O176" i="18"/>
  <c r="Q176" i="18"/>
  <c r="V176" i="18"/>
  <c r="G177" i="18"/>
  <c r="I177" i="18"/>
  <c r="K177" i="18"/>
  <c r="M177" i="18"/>
  <c r="O177" i="18"/>
  <c r="Q177" i="18"/>
  <c r="V177" i="18"/>
  <c r="G178" i="18"/>
  <c r="M178" i="18" s="1"/>
  <c r="I178" i="18"/>
  <c r="K178" i="18"/>
  <c r="O178" i="18"/>
  <c r="Q178" i="18"/>
  <c r="V178" i="18"/>
  <c r="G179" i="18"/>
  <c r="M179" i="18" s="1"/>
  <c r="I179" i="18"/>
  <c r="K179" i="18"/>
  <c r="O179" i="18"/>
  <c r="Q179" i="18"/>
  <c r="V179" i="18"/>
  <c r="G180" i="18"/>
  <c r="M180" i="18" s="1"/>
  <c r="I180" i="18"/>
  <c r="K180" i="18"/>
  <c r="O180" i="18"/>
  <c r="Q180" i="18"/>
  <c r="V180" i="18"/>
  <c r="G181" i="18"/>
  <c r="I181" i="18"/>
  <c r="K181" i="18"/>
  <c r="M181" i="18"/>
  <c r="O181" i="18"/>
  <c r="Q181" i="18"/>
  <c r="V181" i="18"/>
  <c r="G182" i="18"/>
  <c r="M182" i="18" s="1"/>
  <c r="I182" i="18"/>
  <c r="K182" i="18"/>
  <c r="O182" i="18"/>
  <c r="Q182" i="18"/>
  <c r="V182" i="18"/>
  <c r="G183" i="18"/>
  <c r="M183" i="18" s="1"/>
  <c r="I183" i="18"/>
  <c r="K183" i="18"/>
  <c r="O183" i="18"/>
  <c r="Q183" i="18"/>
  <c r="V183" i="18"/>
  <c r="G184" i="18"/>
  <c r="M184" i="18" s="1"/>
  <c r="I184" i="18"/>
  <c r="K184" i="18"/>
  <c r="O184" i="18"/>
  <c r="Q184" i="18"/>
  <c r="V184" i="18"/>
  <c r="G186" i="18"/>
  <c r="M186" i="18" s="1"/>
  <c r="I186" i="18"/>
  <c r="K186" i="18"/>
  <c r="O186" i="18"/>
  <c r="O185" i="18" s="1"/>
  <c r="Q186" i="18"/>
  <c r="V186" i="18"/>
  <c r="G187" i="18"/>
  <c r="M187" i="18" s="1"/>
  <c r="I187" i="18"/>
  <c r="K187" i="18"/>
  <c r="O187" i="18"/>
  <c r="Q187" i="18"/>
  <c r="V187" i="18"/>
  <c r="G188" i="18"/>
  <c r="I188" i="18"/>
  <c r="K188" i="18"/>
  <c r="M188" i="18"/>
  <c r="O188" i="18"/>
  <c r="Q188" i="18"/>
  <c r="V188" i="18"/>
  <c r="G189" i="18"/>
  <c r="M189" i="18" s="1"/>
  <c r="I189" i="18"/>
  <c r="K189" i="18"/>
  <c r="O189" i="18"/>
  <c r="Q189" i="18"/>
  <c r="V189" i="18"/>
  <c r="G190" i="18"/>
  <c r="M190" i="18" s="1"/>
  <c r="I190" i="18"/>
  <c r="K190" i="18"/>
  <c r="O190" i="18"/>
  <c r="Q190" i="18"/>
  <c r="V190" i="18"/>
  <c r="G192" i="18"/>
  <c r="M192" i="18" s="1"/>
  <c r="M191" i="18" s="1"/>
  <c r="I192" i="18"/>
  <c r="I191" i="18" s="1"/>
  <c r="K192" i="18"/>
  <c r="K191" i="18" s="1"/>
  <c r="O192" i="18"/>
  <c r="O191" i="18" s="1"/>
  <c r="Q192" i="18"/>
  <c r="Q191" i="18" s="1"/>
  <c r="V192" i="18"/>
  <c r="V191" i="18" s="1"/>
  <c r="G194" i="18"/>
  <c r="I194" i="18"/>
  <c r="K194" i="18"/>
  <c r="M194" i="18"/>
  <c r="O194" i="18"/>
  <c r="Q194" i="18"/>
  <c r="V194" i="18"/>
  <c r="G195" i="18"/>
  <c r="I195" i="18"/>
  <c r="K195" i="18"/>
  <c r="M195" i="18"/>
  <c r="O195" i="18"/>
  <c r="Q195" i="18"/>
  <c r="V195" i="18"/>
  <c r="G196" i="18"/>
  <c r="M196" i="18" s="1"/>
  <c r="I196" i="18"/>
  <c r="K196" i="18"/>
  <c r="O196" i="18"/>
  <c r="Q196" i="18"/>
  <c r="V196" i="18"/>
  <c r="G197" i="18"/>
  <c r="M197" i="18" s="1"/>
  <c r="I197" i="18"/>
  <c r="K197" i="18"/>
  <c r="O197" i="18"/>
  <c r="Q197" i="18"/>
  <c r="V197" i="18"/>
  <c r="G198" i="18"/>
  <c r="M198" i="18" s="1"/>
  <c r="I198" i="18"/>
  <c r="K198" i="18"/>
  <c r="O198" i="18"/>
  <c r="Q198" i="18"/>
  <c r="V198" i="18"/>
  <c r="G199" i="18"/>
  <c r="M199" i="18" s="1"/>
  <c r="I199" i="18"/>
  <c r="K199" i="18"/>
  <c r="O199" i="18"/>
  <c r="Q199" i="18"/>
  <c r="V199" i="18"/>
  <c r="G200" i="18"/>
  <c r="M200" i="18" s="1"/>
  <c r="I200" i="18"/>
  <c r="K200" i="18"/>
  <c r="O200" i="18"/>
  <c r="Q200" i="18"/>
  <c r="V200" i="18"/>
  <c r="G201" i="18"/>
  <c r="M201" i="18" s="1"/>
  <c r="I201" i="18"/>
  <c r="K201" i="18"/>
  <c r="O201" i="18"/>
  <c r="Q201" i="18"/>
  <c r="V201" i="18"/>
  <c r="G202" i="18"/>
  <c r="M202" i="18" s="1"/>
  <c r="I202" i="18"/>
  <c r="K202" i="18"/>
  <c r="O202" i="18"/>
  <c r="Q202" i="18"/>
  <c r="V202" i="18"/>
  <c r="G203" i="18"/>
  <c r="M203" i="18" s="1"/>
  <c r="I203" i="18"/>
  <c r="K203" i="18"/>
  <c r="O203" i="18"/>
  <c r="Q203" i="18"/>
  <c r="V203" i="18"/>
  <c r="G204" i="18"/>
  <c r="M204" i="18" s="1"/>
  <c r="I204" i="18"/>
  <c r="K204" i="18"/>
  <c r="O204" i="18"/>
  <c r="Q204" i="18"/>
  <c r="V204" i="18"/>
  <c r="G205" i="18"/>
  <c r="M205" i="18" s="1"/>
  <c r="I205" i="18"/>
  <c r="K205" i="18"/>
  <c r="O205" i="18"/>
  <c r="Q205" i="18"/>
  <c r="V205" i="18"/>
  <c r="G206" i="18"/>
  <c r="M206" i="18" s="1"/>
  <c r="I206" i="18"/>
  <c r="K206" i="18"/>
  <c r="O206" i="18"/>
  <c r="Q206" i="18"/>
  <c r="V206" i="18"/>
  <c r="G207" i="18"/>
  <c r="M207" i="18" s="1"/>
  <c r="I207" i="18"/>
  <c r="K207" i="18"/>
  <c r="O207" i="18"/>
  <c r="Q207" i="18"/>
  <c r="V207" i="18"/>
  <c r="G209" i="18"/>
  <c r="G208" i="18" s="1"/>
  <c r="I102" i="1" s="1"/>
  <c r="I209" i="18"/>
  <c r="K209" i="18"/>
  <c r="O209" i="18"/>
  <c r="Q209" i="18"/>
  <c r="V209" i="18"/>
  <c r="G210" i="18"/>
  <c r="M210" i="18" s="1"/>
  <c r="I210" i="18"/>
  <c r="K210" i="18"/>
  <c r="O210" i="18"/>
  <c r="Q210" i="18"/>
  <c r="V210" i="18"/>
  <c r="G211" i="18"/>
  <c r="M211" i="18" s="1"/>
  <c r="I211" i="18"/>
  <c r="K211" i="18"/>
  <c r="O211" i="18"/>
  <c r="Q211" i="18"/>
  <c r="V211" i="18"/>
  <c r="AE213" i="18"/>
  <c r="F53" i="1" s="1"/>
  <c r="G9" i="17"/>
  <c r="G8" i="17" s="1"/>
  <c r="I9" i="17"/>
  <c r="K9" i="17"/>
  <c r="O9" i="17"/>
  <c r="Q9" i="17"/>
  <c r="V9" i="17"/>
  <c r="G10" i="17"/>
  <c r="M10" i="17" s="1"/>
  <c r="I10" i="17"/>
  <c r="K10" i="17"/>
  <c r="O10" i="17"/>
  <c r="Q10" i="17"/>
  <c r="V10" i="17"/>
  <c r="G11" i="17"/>
  <c r="M11" i="17" s="1"/>
  <c r="I11" i="17"/>
  <c r="K11" i="17"/>
  <c r="O11" i="17"/>
  <c r="Q11" i="17"/>
  <c r="V11" i="17"/>
  <c r="G13" i="17"/>
  <c r="M13" i="17" s="1"/>
  <c r="I13" i="17"/>
  <c r="K13" i="17"/>
  <c r="O13" i="17"/>
  <c r="Q13" i="17"/>
  <c r="V13" i="17"/>
  <c r="G15" i="17"/>
  <c r="M15" i="17" s="1"/>
  <c r="I15" i="17"/>
  <c r="K15" i="17"/>
  <c r="O15" i="17"/>
  <c r="Q15" i="17"/>
  <c r="V15" i="17"/>
  <c r="G16" i="17"/>
  <c r="M16" i="17" s="1"/>
  <c r="I16" i="17"/>
  <c r="K16" i="17"/>
  <c r="O16" i="17"/>
  <c r="Q16" i="17"/>
  <c r="V16" i="17"/>
  <c r="G17" i="17"/>
  <c r="I17" i="17"/>
  <c r="K17" i="17"/>
  <c r="M17" i="17"/>
  <c r="O17" i="17"/>
  <c r="Q17" i="17"/>
  <c r="V17" i="17"/>
  <c r="G19" i="17"/>
  <c r="M19" i="17" s="1"/>
  <c r="I19" i="17"/>
  <c r="K19" i="17"/>
  <c r="O19" i="17"/>
  <c r="Q19" i="17"/>
  <c r="V19" i="17"/>
  <c r="G20" i="17"/>
  <c r="M20" i="17" s="1"/>
  <c r="I20" i="17"/>
  <c r="K20" i="17"/>
  <c r="O20" i="17"/>
  <c r="Q20" i="17"/>
  <c r="V20" i="17"/>
  <c r="G21" i="17"/>
  <c r="M21" i="17" s="1"/>
  <c r="I21" i="17"/>
  <c r="K21" i="17"/>
  <c r="O21" i="17"/>
  <c r="Q21" i="17"/>
  <c r="V21" i="17"/>
  <c r="G22" i="17"/>
  <c r="M22" i="17" s="1"/>
  <c r="I22" i="17"/>
  <c r="K22" i="17"/>
  <c r="O22" i="17"/>
  <c r="Q22" i="17"/>
  <c r="V22" i="17"/>
  <c r="G23" i="17"/>
  <c r="M23" i="17" s="1"/>
  <c r="I23" i="17"/>
  <c r="K23" i="17"/>
  <c r="O23" i="17"/>
  <c r="Q23" i="17"/>
  <c r="V23" i="17"/>
  <c r="G25" i="17"/>
  <c r="M25" i="17" s="1"/>
  <c r="I25" i="17"/>
  <c r="K25" i="17"/>
  <c r="O25" i="17"/>
  <c r="Q25" i="17"/>
  <c r="V25" i="17"/>
  <c r="G26" i="17"/>
  <c r="I26" i="17"/>
  <c r="K26" i="17"/>
  <c r="M26" i="17"/>
  <c r="O26" i="17"/>
  <c r="Q26" i="17"/>
  <c r="V26" i="17"/>
  <c r="G27" i="17"/>
  <c r="M27" i="17" s="1"/>
  <c r="I27" i="17"/>
  <c r="K27" i="17"/>
  <c r="O27" i="17"/>
  <c r="Q27" i="17"/>
  <c r="V27" i="17"/>
  <c r="G28" i="17"/>
  <c r="I28" i="17"/>
  <c r="K28" i="17"/>
  <c r="M28" i="17"/>
  <c r="O28" i="17"/>
  <c r="Q28" i="17"/>
  <c r="V28" i="17"/>
  <c r="G29" i="17"/>
  <c r="M29" i="17" s="1"/>
  <c r="I29" i="17"/>
  <c r="K29" i="17"/>
  <c r="O29" i="17"/>
  <c r="Q29" i="17"/>
  <c r="V29" i="17"/>
  <c r="G30" i="17"/>
  <c r="M30" i="17" s="1"/>
  <c r="I30" i="17"/>
  <c r="K30" i="17"/>
  <c r="O30" i="17"/>
  <c r="Q30" i="17"/>
  <c r="V30" i="17"/>
  <c r="G31" i="17"/>
  <c r="M31" i="17" s="1"/>
  <c r="I31" i="17"/>
  <c r="K31" i="17"/>
  <c r="O31" i="17"/>
  <c r="Q31" i="17"/>
  <c r="V31" i="17"/>
  <c r="G32" i="17"/>
  <c r="I32" i="17"/>
  <c r="K32" i="17"/>
  <c r="M32" i="17"/>
  <c r="O32" i="17"/>
  <c r="Q32" i="17"/>
  <c r="V32" i="17"/>
  <c r="G34" i="17"/>
  <c r="I34" i="17"/>
  <c r="K34" i="17"/>
  <c r="O34" i="17"/>
  <c r="Q34" i="17"/>
  <c r="V34" i="17"/>
  <c r="G35" i="17"/>
  <c r="M35" i="17" s="1"/>
  <c r="I35" i="17"/>
  <c r="K35" i="17"/>
  <c r="O35" i="17"/>
  <c r="Q35" i="17"/>
  <c r="V35" i="17"/>
  <c r="G36" i="17"/>
  <c r="M36" i="17" s="1"/>
  <c r="I36" i="17"/>
  <c r="K36" i="17"/>
  <c r="O36" i="17"/>
  <c r="Q36" i="17"/>
  <c r="V36" i="17"/>
  <c r="G37" i="17"/>
  <c r="M37" i="17" s="1"/>
  <c r="I37" i="17"/>
  <c r="K37" i="17"/>
  <c r="O37" i="17"/>
  <c r="Q37" i="17"/>
  <c r="V37" i="17"/>
  <c r="G38" i="17"/>
  <c r="M38" i="17" s="1"/>
  <c r="I38" i="17"/>
  <c r="K38" i="17"/>
  <c r="O38" i="17"/>
  <c r="Q38" i="17"/>
  <c r="V38" i="17"/>
  <c r="G39" i="17"/>
  <c r="M39" i="17" s="1"/>
  <c r="I39" i="17"/>
  <c r="K39" i="17"/>
  <c r="O39" i="17"/>
  <c r="Q39" i="17"/>
  <c r="V39" i="17"/>
  <c r="G40" i="17"/>
  <c r="M40" i="17" s="1"/>
  <c r="I40" i="17"/>
  <c r="K40" i="17"/>
  <c r="O40" i="17"/>
  <c r="Q40" i="17"/>
  <c r="V40" i="17"/>
  <c r="G41" i="17"/>
  <c r="M41" i="17" s="1"/>
  <c r="I41" i="17"/>
  <c r="K41" i="17"/>
  <c r="O41" i="17"/>
  <c r="Q41" i="17"/>
  <c r="V41" i="17"/>
  <c r="G42" i="17"/>
  <c r="M42" i="17" s="1"/>
  <c r="I42" i="17"/>
  <c r="K42" i="17"/>
  <c r="O42" i="17"/>
  <c r="Q42" i="17"/>
  <c r="V42" i="17"/>
  <c r="G43" i="17"/>
  <c r="M43" i="17" s="1"/>
  <c r="I43" i="17"/>
  <c r="K43" i="17"/>
  <c r="O43" i="17"/>
  <c r="Q43" i="17"/>
  <c r="V43" i="17"/>
  <c r="G44" i="17"/>
  <c r="M44" i="17" s="1"/>
  <c r="I44" i="17"/>
  <c r="K44" i="17"/>
  <c r="O44" i="17"/>
  <c r="Q44" i="17"/>
  <c r="V44" i="17"/>
  <c r="G45" i="17"/>
  <c r="M45" i="17" s="1"/>
  <c r="I45" i="17"/>
  <c r="K45" i="17"/>
  <c r="O45" i="17"/>
  <c r="Q45" i="17"/>
  <c r="V45" i="17"/>
  <c r="G46" i="17"/>
  <c r="I46" i="17"/>
  <c r="K46" i="17"/>
  <c r="M46" i="17"/>
  <c r="O46" i="17"/>
  <c r="Q46" i="17"/>
  <c r="V46" i="17"/>
  <c r="G47" i="17"/>
  <c r="M47" i="17" s="1"/>
  <c r="I47" i="17"/>
  <c r="K47" i="17"/>
  <c r="O47" i="17"/>
  <c r="Q47" i="17"/>
  <c r="V47" i="17"/>
  <c r="G48" i="17"/>
  <c r="M48" i="17" s="1"/>
  <c r="I48" i="17"/>
  <c r="K48" i="17"/>
  <c r="O48" i="17"/>
  <c r="Q48" i="17"/>
  <c r="V48" i="17"/>
  <c r="G50" i="17"/>
  <c r="M50" i="17" s="1"/>
  <c r="I50" i="17"/>
  <c r="K50" i="17"/>
  <c r="O50" i="17"/>
  <c r="Q50" i="17"/>
  <c r="V50" i="17"/>
  <c r="G51" i="17"/>
  <c r="M51" i="17" s="1"/>
  <c r="I51" i="17"/>
  <c r="K51" i="17"/>
  <c r="O51" i="17"/>
  <c r="Q51" i="17"/>
  <c r="V51" i="17"/>
  <c r="G52" i="17"/>
  <c r="M52" i="17" s="1"/>
  <c r="I52" i="17"/>
  <c r="K52" i="17"/>
  <c r="O52" i="17"/>
  <c r="Q52" i="17"/>
  <c r="V52" i="17"/>
  <c r="G53" i="17"/>
  <c r="M53" i="17" s="1"/>
  <c r="I53" i="17"/>
  <c r="K53" i="17"/>
  <c r="O53" i="17"/>
  <c r="Q53" i="17"/>
  <c r="V53" i="17"/>
  <c r="G54" i="17"/>
  <c r="M54" i="17" s="1"/>
  <c r="I54" i="17"/>
  <c r="K54" i="17"/>
  <c r="O54" i="17"/>
  <c r="Q54" i="17"/>
  <c r="V54" i="17"/>
  <c r="G55" i="17"/>
  <c r="M55" i="17" s="1"/>
  <c r="I55" i="17"/>
  <c r="K55" i="17"/>
  <c r="O55" i="17"/>
  <c r="Q55" i="17"/>
  <c r="V55" i="17"/>
  <c r="G56" i="17"/>
  <c r="M56" i="17" s="1"/>
  <c r="I56" i="17"/>
  <c r="K56" i="17"/>
  <c r="O56" i="17"/>
  <c r="Q56" i="17"/>
  <c r="V56" i="17"/>
  <c r="G57" i="17"/>
  <c r="M57" i="17" s="1"/>
  <c r="I57" i="17"/>
  <c r="K57" i="17"/>
  <c r="O57" i="17"/>
  <c r="Q57" i="17"/>
  <c r="V57" i="17"/>
  <c r="G58" i="17"/>
  <c r="M58" i="17" s="1"/>
  <c r="I58" i="17"/>
  <c r="K58" i="17"/>
  <c r="O58" i="17"/>
  <c r="Q58" i="17"/>
  <c r="V58" i="17"/>
  <c r="G59" i="17"/>
  <c r="M59" i="17" s="1"/>
  <c r="I59" i="17"/>
  <c r="K59" i="17"/>
  <c r="O59" i="17"/>
  <c r="Q59" i="17"/>
  <c r="V59" i="17"/>
  <c r="G60" i="17"/>
  <c r="M60" i="17" s="1"/>
  <c r="I60" i="17"/>
  <c r="K60" i="17"/>
  <c r="O60" i="17"/>
  <c r="Q60" i="17"/>
  <c r="V60" i="17"/>
  <c r="G61" i="17"/>
  <c r="M61" i="17" s="1"/>
  <c r="I61" i="17"/>
  <c r="K61" i="17"/>
  <c r="O61" i="17"/>
  <c r="Q61" i="17"/>
  <c r="V61" i="17"/>
  <c r="G63" i="17"/>
  <c r="M63" i="17" s="1"/>
  <c r="I63" i="17"/>
  <c r="I62" i="17" s="1"/>
  <c r="K63" i="17"/>
  <c r="K62" i="17" s="1"/>
  <c r="O63" i="17"/>
  <c r="O62" i="17" s="1"/>
  <c r="Q63" i="17"/>
  <c r="Q62" i="17" s="1"/>
  <c r="V63" i="17"/>
  <c r="G64" i="17"/>
  <c r="M64" i="17" s="1"/>
  <c r="I64" i="17"/>
  <c r="K64" i="17"/>
  <c r="O64" i="17"/>
  <c r="Q64" i="17"/>
  <c r="V64" i="17"/>
  <c r="V62" i="17" s="1"/>
  <c r="G66" i="17"/>
  <c r="M66" i="17" s="1"/>
  <c r="I66" i="17"/>
  <c r="K66" i="17"/>
  <c r="O66" i="17"/>
  <c r="Q66" i="17"/>
  <c r="V66" i="17"/>
  <c r="G67" i="17"/>
  <c r="M67" i="17" s="1"/>
  <c r="I67" i="17"/>
  <c r="K67" i="17"/>
  <c r="O67" i="17"/>
  <c r="Q67" i="17"/>
  <c r="V67" i="17"/>
  <c r="G68" i="17"/>
  <c r="M68" i="17" s="1"/>
  <c r="I68" i="17"/>
  <c r="K68" i="17"/>
  <c r="O68" i="17"/>
  <c r="Q68" i="17"/>
  <c r="V68" i="17"/>
  <c r="G69" i="17"/>
  <c r="M69" i="17" s="1"/>
  <c r="I69" i="17"/>
  <c r="K69" i="17"/>
  <c r="O69" i="17"/>
  <c r="Q69" i="17"/>
  <c r="V69" i="17"/>
  <c r="G70" i="17"/>
  <c r="M70" i="17" s="1"/>
  <c r="I70" i="17"/>
  <c r="K70" i="17"/>
  <c r="O70" i="17"/>
  <c r="Q70" i="17"/>
  <c r="V70" i="17"/>
  <c r="G71" i="17"/>
  <c r="M71" i="17" s="1"/>
  <c r="I71" i="17"/>
  <c r="K71" i="17"/>
  <c r="O71" i="17"/>
  <c r="Q71" i="17"/>
  <c r="V71" i="17"/>
  <c r="G72" i="17"/>
  <c r="M72" i="17" s="1"/>
  <c r="I72" i="17"/>
  <c r="K72" i="17"/>
  <c r="O72" i="17"/>
  <c r="Q72" i="17"/>
  <c r="V72" i="17"/>
  <c r="G73" i="17"/>
  <c r="M73" i="17" s="1"/>
  <c r="I73" i="17"/>
  <c r="K73" i="17"/>
  <c r="O73" i="17"/>
  <c r="Q73" i="17"/>
  <c r="V73" i="17"/>
  <c r="G74" i="17"/>
  <c r="M74" i="17" s="1"/>
  <c r="I74" i="17"/>
  <c r="K74" i="17"/>
  <c r="O74" i="17"/>
  <c r="Q74" i="17"/>
  <c r="V74" i="17"/>
  <c r="G75" i="17"/>
  <c r="M75" i="17" s="1"/>
  <c r="I75" i="17"/>
  <c r="K75" i="17"/>
  <c r="O75" i="17"/>
  <c r="Q75" i="17"/>
  <c r="V75" i="17"/>
  <c r="G76" i="17"/>
  <c r="M76" i="17" s="1"/>
  <c r="I76" i="17"/>
  <c r="K76" i="17"/>
  <c r="O76" i="17"/>
  <c r="Q76" i="17"/>
  <c r="V76" i="17"/>
  <c r="G77" i="17"/>
  <c r="M77" i="17" s="1"/>
  <c r="I77" i="17"/>
  <c r="K77" i="17"/>
  <c r="O77" i="17"/>
  <c r="Q77" i="17"/>
  <c r="V77" i="17"/>
  <c r="G78" i="17"/>
  <c r="M78" i="17" s="1"/>
  <c r="I78" i="17"/>
  <c r="K78" i="17"/>
  <c r="O78" i="17"/>
  <c r="Q78" i="17"/>
  <c r="V78" i="17"/>
  <c r="G79" i="17"/>
  <c r="M79" i="17" s="1"/>
  <c r="I79" i="17"/>
  <c r="K79" i="17"/>
  <c r="O79" i="17"/>
  <c r="Q79" i="17"/>
  <c r="V79" i="17"/>
  <c r="G80" i="17"/>
  <c r="M80" i="17" s="1"/>
  <c r="I80" i="17"/>
  <c r="K80" i="17"/>
  <c r="O80" i="17"/>
  <c r="Q80" i="17"/>
  <c r="V80" i="17"/>
  <c r="G81" i="17"/>
  <c r="M81" i="17" s="1"/>
  <c r="I81" i="17"/>
  <c r="K81" i="17"/>
  <c r="O81" i="17"/>
  <c r="Q81" i="17"/>
  <c r="V81" i="17"/>
  <c r="G82" i="17"/>
  <c r="M82" i="17" s="1"/>
  <c r="I82" i="17"/>
  <c r="K82" i="17"/>
  <c r="O82" i="17"/>
  <c r="Q82" i="17"/>
  <c r="V82" i="17"/>
  <c r="G83" i="17"/>
  <c r="M83" i="17" s="1"/>
  <c r="I83" i="17"/>
  <c r="K83" i="17"/>
  <c r="O83" i="17"/>
  <c r="Q83" i="17"/>
  <c r="V83" i="17"/>
  <c r="G84" i="17"/>
  <c r="M84" i="17" s="1"/>
  <c r="I84" i="17"/>
  <c r="K84" i="17"/>
  <c r="O84" i="17"/>
  <c r="Q84" i="17"/>
  <c r="V84" i="17"/>
  <c r="G85" i="17"/>
  <c r="M85" i="17" s="1"/>
  <c r="I85" i="17"/>
  <c r="K85" i="17"/>
  <c r="O85" i="17"/>
  <c r="Q85" i="17"/>
  <c r="V85" i="17"/>
  <c r="G86" i="17"/>
  <c r="M86" i="17" s="1"/>
  <c r="I86" i="17"/>
  <c r="K86" i="17"/>
  <c r="O86" i="17"/>
  <c r="Q86" i="17"/>
  <c r="V86" i="17"/>
  <c r="G88" i="17"/>
  <c r="M88" i="17" s="1"/>
  <c r="I88" i="17"/>
  <c r="K88" i="17"/>
  <c r="O88" i="17"/>
  <c r="O87" i="17" s="1"/>
  <c r="Q88" i="17"/>
  <c r="Q87" i="17" s="1"/>
  <c r="V88" i="17"/>
  <c r="V87" i="17" s="1"/>
  <c r="G89" i="17"/>
  <c r="M89" i="17" s="1"/>
  <c r="I89" i="17"/>
  <c r="K89" i="17"/>
  <c r="O89" i="17"/>
  <c r="Q89" i="17"/>
  <c r="V89" i="17"/>
  <c r="G90" i="17"/>
  <c r="M90" i="17" s="1"/>
  <c r="I90" i="17"/>
  <c r="K90" i="17"/>
  <c r="O90" i="17"/>
  <c r="Q90" i="17"/>
  <c r="V90" i="17"/>
  <c r="AE92" i="17"/>
  <c r="F51" i="1" s="1"/>
  <c r="BA59" i="16"/>
  <c r="BA58" i="16"/>
  <c r="BA40" i="16"/>
  <c r="G9" i="16"/>
  <c r="M9" i="16" s="1"/>
  <c r="I9" i="16"/>
  <c r="K9" i="16"/>
  <c r="O9" i="16"/>
  <c r="Q9" i="16"/>
  <c r="V9" i="16"/>
  <c r="G10" i="16"/>
  <c r="M10" i="16" s="1"/>
  <c r="I10" i="16"/>
  <c r="K10" i="16"/>
  <c r="O10" i="16"/>
  <c r="Q10" i="16"/>
  <c r="V10" i="16"/>
  <c r="G11" i="16"/>
  <c r="M11" i="16" s="1"/>
  <c r="I11" i="16"/>
  <c r="K11" i="16"/>
  <c r="O11" i="16"/>
  <c r="Q11" i="16"/>
  <c r="V11" i="16"/>
  <c r="G12" i="16"/>
  <c r="I12" i="16"/>
  <c r="K12" i="16"/>
  <c r="M12" i="16"/>
  <c r="O12" i="16"/>
  <c r="Q12" i="16"/>
  <c r="V12" i="16"/>
  <c r="G13" i="16"/>
  <c r="M13" i="16" s="1"/>
  <c r="I13" i="16"/>
  <c r="K13" i="16"/>
  <c r="O13" i="16"/>
  <c r="Q13" i="16"/>
  <c r="V13" i="16"/>
  <c r="G14" i="16"/>
  <c r="M14" i="16" s="1"/>
  <c r="I14" i="16"/>
  <c r="K14" i="16"/>
  <c r="O14" i="16"/>
  <c r="Q14" i="16"/>
  <c r="V14" i="16"/>
  <c r="G15" i="16"/>
  <c r="M15" i="16" s="1"/>
  <c r="I15" i="16"/>
  <c r="K15" i="16"/>
  <c r="O15" i="16"/>
  <c r="Q15" i="16"/>
  <c r="V15" i="16"/>
  <c r="G17" i="16"/>
  <c r="M17" i="16" s="1"/>
  <c r="I17" i="16"/>
  <c r="K17" i="16"/>
  <c r="O17" i="16"/>
  <c r="Q17" i="16"/>
  <c r="V17" i="16"/>
  <c r="G18" i="16"/>
  <c r="M18" i="16" s="1"/>
  <c r="I18" i="16"/>
  <c r="K18" i="16"/>
  <c r="O18" i="16"/>
  <c r="Q18" i="16"/>
  <c r="V18" i="16"/>
  <c r="G19" i="16"/>
  <c r="M19" i="16" s="1"/>
  <c r="I19" i="16"/>
  <c r="K19" i="16"/>
  <c r="O19" i="16"/>
  <c r="Q19" i="16"/>
  <c r="V19" i="16"/>
  <c r="G20" i="16"/>
  <c r="I20" i="16"/>
  <c r="K20" i="16"/>
  <c r="M20" i="16"/>
  <c r="O20" i="16"/>
  <c r="Q20" i="16"/>
  <c r="V20" i="16"/>
  <c r="G21" i="16"/>
  <c r="M21" i="16" s="1"/>
  <c r="I21" i="16"/>
  <c r="K21" i="16"/>
  <c r="O21" i="16"/>
  <c r="Q21" i="16"/>
  <c r="V21" i="16"/>
  <c r="G23" i="16"/>
  <c r="M23" i="16" s="1"/>
  <c r="I23" i="16"/>
  <c r="K23" i="16"/>
  <c r="O23" i="16"/>
  <c r="O22" i="16" s="1"/>
  <c r="Q23" i="16"/>
  <c r="V23" i="16"/>
  <c r="G24" i="16"/>
  <c r="M24" i="16" s="1"/>
  <c r="I24" i="16"/>
  <c r="K24" i="16"/>
  <c r="O24" i="16"/>
  <c r="Q24" i="16"/>
  <c r="V24" i="16"/>
  <c r="G25" i="16"/>
  <c r="M25" i="16" s="1"/>
  <c r="I25" i="16"/>
  <c r="K25" i="16"/>
  <c r="O25" i="16"/>
  <c r="Q25" i="16"/>
  <c r="V25" i="16"/>
  <c r="G26" i="16"/>
  <c r="M26" i="16" s="1"/>
  <c r="I26" i="16"/>
  <c r="K26" i="16"/>
  <c r="O26" i="16"/>
  <c r="Q26" i="16"/>
  <c r="V26" i="16"/>
  <c r="G27" i="16"/>
  <c r="M27" i="16" s="1"/>
  <c r="I27" i="16"/>
  <c r="K27" i="16"/>
  <c r="O27" i="16"/>
  <c r="Q27" i="16"/>
  <c r="V27" i="16"/>
  <c r="G28" i="16"/>
  <c r="M28" i="16" s="1"/>
  <c r="I28" i="16"/>
  <c r="K28" i="16"/>
  <c r="O28" i="16"/>
  <c r="Q28" i="16"/>
  <c r="V28" i="16"/>
  <c r="G29" i="16"/>
  <c r="M29" i="16" s="1"/>
  <c r="I29" i="16"/>
  <c r="K29" i="16"/>
  <c r="O29" i="16"/>
  <c r="Q29" i="16"/>
  <c r="V29" i="16"/>
  <c r="G30" i="16"/>
  <c r="M30" i="16" s="1"/>
  <c r="I30" i="16"/>
  <c r="K30" i="16"/>
  <c r="O30" i="16"/>
  <c r="Q30" i="16"/>
  <c r="V30" i="16"/>
  <c r="G31" i="16"/>
  <c r="M31" i="16" s="1"/>
  <c r="I31" i="16"/>
  <c r="K31" i="16"/>
  <c r="O31" i="16"/>
  <c r="Q31" i="16"/>
  <c r="V31" i="16"/>
  <c r="G32" i="16"/>
  <c r="I32" i="16"/>
  <c r="K32" i="16"/>
  <c r="M32" i="16"/>
  <c r="O32" i="16"/>
  <c r="Q32" i="16"/>
  <c r="V32" i="16"/>
  <c r="G33" i="16"/>
  <c r="M33" i="16" s="1"/>
  <c r="I33" i="16"/>
  <c r="K33" i="16"/>
  <c r="O33" i="16"/>
  <c r="Q33" i="16"/>
  <c r="V33" i="16"/>
  <c r="G34" i="16"/>
  <c r="I34" i="16"/>
  <c r="K34" i="16"/>
  <c r="M34" i="16"/>
  <c r="O34" i="16"/>
  <c r="Q34" i="16"/>
  <c r="V34" i="16"/>
  <c r="G35" i="16"/>
  <c r="M35" i="16" s="1"/>
  <c r="I35" i="16"/>
  <c r="K35" i="16"/>
  <c r="O35" i="16"/>
  <c r="Q35" i="16"/>
  <c r="V35" i="16"/>
  <c r="G36" i="16"/>
  <c r="M36" i="16" s="1"/>
  <c r="I36" i="16"/>
  <c r="K36" i="16"/>
  <c r="O36" i="16"/>
  <c r="Q36" i="16"/>
  <c r="V36" i="16"/>
  <c r="G39" i="16"/>
  <c r="I39" i="16"/>
  <c r="K39" i="16"/>
  <c r="M39" i="16"/>
  <c r="O39" i="16"/>
  <c r="Q39" i="16"/>
  <c r="V39" i="16"/>
  <c r="G41" i="16"/>
  <c r="M41" i="16" s="1"/>
  <c r="I41" i="16"/>
  <c r="K41" i="16"/>
  <c r="O41" i="16"/>
  <c r="Q41" i="16"/>
  <c r="V41" i="16"/>
  <c r="G42" i="16"/>
  <c r="M42" i="16" s="1"/>
  <c r="I42" i="16"/>
  <c r="K42" i="16"/>
  <c r="O42" i="16"/>
  <c r="Q42" i="16"/>
  <c r="V42" i="16"/>
  <c r="G43" i="16"/>
  <c r="M43" i="16" s="1"/>
  <c r="I43" i="16"/>
  <c r="K43" i="16"/>
  <c r="O43" i="16"/>
  <c r="Q43" i="16"/>
  <c r="V43" i="16"/>
  <c r="G44" i="16"/>
  <c r="M44" i="16" s="1"/>
  <c r="I44" i="16"/>
  <c r="K44" i="16"/>
  <c r="O44" i="16"/>
  <c r="Q44" i="16"/>
  <c r="V44" i="16"/>
  <c r="G45" i="16"/>
  <c r="I45" i="16"/>
  <c r="K45" i="16"/>
  <c r="O45" i="16"/>
  <c r="Q45" i="16"/>
  <c r="V45" i="16"/>
  <c r="G46" i="16"/>
  <c r="M46" i="16" s="1"/>
  <c r="I46" i="16"/>
  <c r="K46" i="16"/>
  <c r="O46" i="16"/>
  <c r="Q46" i="16"/>
  <c r="V46" i="16"/>
  <c r="G47" i="16"/>
  <c r="M47" i="16" s="1"/>
  <c r="I47" i="16"/>
  <c r="K47" i="16"/>
  <c r="O47" i="16"/>
  <c r="Q47" i="16"/>
  <c r="V47" i="16"/>
  <c r="G49" i="16"/>
  <c r="M49" i="16" s="1"/>
  <c r="I49" i="16"/>
  <c r="K49" i="16"/>
  <c r="O49" i="16"/>
  <c r="Q49" i="16"/>
  <c r="V49" i="16"/>
  <c r="G50" i="16"/>
  <c r="M50" i="16" s="1"/>
  <c r="I50" i="16"/>
  <c r="K50" i="16"/>
  <c r="O50" i="16"/>
  <c r="Q50" i="16"/>
  <c r="V50" i="16"/>
  <c r="G51" i="16"/>
  <c r="I51" i="16"/>
  <c r="K51" i="16"/>
  <c r="O51" i="16"/>
  <c r="Q51" i="16"/>
  <c r="V51" i="16"/>
  <c r="G52" i="16"/>
  <c r="I52" i="16"/>
  <c r="K52" i="16"/>
  <c r="M52" i="16"/>
  <c r="O52" i="16"/>
  <c r="Q52" i="16"/>
  <c r="V52" i="16"/>
  <c r="G53" i="16"/>
  <c r="M53" i="16" s="1"/>
  <c r="I53" i="16"/>
  <c r="K53" i="16"/>
  <c r="O53" i="16"/>
  <c r="Q53" i="16"/>
  <c r="V53" i="16"/>
  <c r="G54" i="16"/>
  <c r="I54" i="16"/>
  <c r="K54" i="16"/>
  <c r="M54" i="16"/>
  <c r="O54" i="16"/>
  <c r="Q54" i="16"/>
  <c r="V54" i="16"/>
  <c r="G55" i="16"/>
  <c r="M55" i="16" s="1"/>
  <c r="I55" i="16"/>
  <c r="K55" i="16"/>
  <c r="O55" i="16"/>
  <c r="Q55" i="16"/>
  <c r="V55" i="16"/>
  <c r="G56" i="16"/>
  <c r="M56" i="16" s="1"/>
  <c r="I56" i="16"/>
  <c r="K56" i="16"/>
  <c r="O56" i="16"/>
  <c r="Q56" i="16"/>
  <c r="V56" i="16"/>
  <c r="G57" i="16"/>
  <c r="M57" i="16" s="1"/>
  <c r="I57" i="16"/>
  <c r="K57" i="16"/>
  <c r="O57" i="16"/>
  <c r="Q57" i="16"/>
  <c r="V57" i="16"/>
  <c r="AE72" i="16"/>
  <c r="F48" i="1" s="1"/>
  <c r="BA84" i="15"/>
  <c r="BA83" i="15"/>
  <c r="BA63" i="15"/>
  <c r="BA62" i="15"/>
  <c r="BA43" i="15"/>
  <c r="BA41" i="15"/>
  <c r="BA38" i="15"/>
  <c r="BA35" i="15"/>
  <c r="BA34" i="15"/>
  <c r="BA20" i="15"/>
  <c r="G9" i="15"/>
  <c r="M9" i="15" s="1"/>
  <c r="I9" i="15"/>
  <c r="K9" i="15"/>
  <c r="O9" i="15"/>
  <c r="Q9" i="15"/>
  <c r="V9" i="15"/>
  <c r="G10" i="15"/>
  <c r="M10" i="15" s="1"/>
  <c r="I10" i="15"/>
  <c r="K10" i="15"/>
  <c r="O10" i="15"/>
  <c r="Q10" i="15"/>
  <c r="V10" i="15"/>
  <c r="G11" i="15"/>
  <c r="I11" i="15"/>
  <c r="K11" i="15"/>
  <c r="M11" i="15"/>
  <c r="O11" i="15"/>
  <c r="Q11" i="15"/>
  <c r="V11" i="15"/>
  <c r="G12" i="15"/>
  <c r="M12" i="15" s="1"/>
  <c r="I12" i="15"/>
  <c r="K12" i="15"/>
  <c r="O12" i="15"/>
  <c r="Q12" i="15"/>
  <c r="V12" i="15"/>
  <c r="G13" i="15"/>
  <c r="M13" i="15" s="1"/>
  <c r="I13" i="15"/>
  <c r="K13" i="15"/>
  <c r="O13" i="15"/>
  <c r="Q13" i="15"/>
  <c r="V13" i="15"/>
  <c r="G14" i="15"/>
  <c r="M14" i="15" s="1"/>
  <c r="I14" i="15"/>
  <c r="K14" i="15"/>
  <c r="O14" i="15"/>
  <c r="Q14" i="15"/>
  <c r="V14" i="15"/>
  <c r="G15" i="15"/>
  <c r="M15" i="15" s="1"/>
  <c r="I15" i="15"/>
  <c r="K15" i="15"/>
  <c r="O15" i="15"/>
  <c r="Q15" i="15"/>
  <c r="V15" i="15"/>
  <c r="G16" i="15"/>
  <c r="M16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9" i="15"/>
  <c r="M19" i="15" s="1"/>
  <c r="I19" i="15"/>
  <c r="K19" i="15"/>
  <c r="O19" i="15"/>
  <c r="Q19" i="15"/>
  <c r="V19" i="15"/>
  <c r="G37" i="15"/>
  <c r="M37" i="15" s="1"/>
  <c r="I37" i="15"/>
  <c r="K37" i="15"/>
  <c r="O37" i="15"/>
  <c r="Q37" i="15"/>
  <c r="V37" i="15"/>
  <c r="G45" i="15"/>
  <c r="I45" i="15"/>
  <c r="K45" i="15"/>
  <c r="M45" i="15"/>
  <c r="O45" i="15"/>
  <c r="Q45" i="15"/>
  <c r="V45" i="15"/>
  <c r="G46" i="15"/>
  <c r="M46" i="15" s="1"/>
  <c r="I46" i="15"/>
  <c r="K46" i="15"/>
  <c r="O46" i="15"/>
  <c r="Q46" i="15"/>
  <c r="V46" i="15"/>
  <c r="G47" i="15"/>
  <c r="I47" i="15"/>
  <c r="K47" i="15"/>
  <c r="M47" i="15"/>
  <c r="O47" i="15"/>
  <c r="Q47" i="15"/>
  <c r="V47" i="15"/>
  <c r="G48" i="15"/>
  <c r="M48" i="15" s="1"/>
  <c r="I48" i="15"/>
  <c r="K48" i="15"/>
  <c r="O48" i="15"/>
  <c r="Q48" i="15"/>
  <c r="V48" i="15"/>
  <c r="G49" i="15"/>
  <c r="M49" i="15" s="1"/>
  <c r="I49" i="15"/>
  <c r="K49" i="15"/>
  <c r="O49" i="15"/>
  <c r="Q49" i="15"/>
  <c r="V49" i="15"/>
  <c r="G52" i="15"/>
  <c r="M52" i="15" s="1"/>
  <c r="I52" i="15"/>
  <c r="K52" i="15"/>
  <c r="O52" i="15"/>
  <c r="Q52" i="15"/>
  <c r="V52" i="15"/>
  <c r="G55" i="15"/>
  <c r="M55" i="15" s="1"/>
  <c r="I55" i="15"/>
  <c r="K55" i="15"/>
  <c r="O55" i="15"/>
  <c r="Q55" i="15"/>
  <c r="V55" i="15"/>
  <c r="G57" i="15"/>
  <c r="M57" i="15" s="1"/>
  <c r="I57" i="15"/>
  <c r="K57" i="15"/>
  <c r="O57" i="15"/>
  <c r="Q57" i="15"/>
  <c r="V57" i="15"/>
  <c r="G58" i="15"/>
  <c r="I58" i="15"/>
  <c r="K58" i="15"/>
  <c r="M58" i="15"/>
  <c r="O58" i="15"/>
  <c r="Q58" i="15"/>
  <c r="V58" i="15"/>
  <c r="G61" i="15"/>
  <c r="M61" i="15" s="1"/>
  <c r="M60" i="15" s="1"/>
  <c r="I61" i="15"/>
  <c r="I60" i="15" s="1"/>
  <c r="K61" i="15"/>
  <c r="O61" i="15"/>
  <c r="Q61" i="15"/>
  <c r="V61" i="15"/>
  <c r="G64" i="15"/>
  <c r="M64" i="15" s="1"/>
  <c r="I64" i="15"/>
  <c r="K64" i="15"/>
  <c r="O64" i="15"/>
  <c r="Q64" i="15"/>
  <c r="V64" i="15"/>
  <c r="G66" i="15"/>
  <c r="M66" i="15" s="1"/>
  <c r="I66" i="15"/>
  <c r="K66" i="15"/>
  <c r="O66" i="15"/>
  <c r="Q66" i="15"/>
  <c r="V66" i="15"/>
  <c r="G67" i="15"/>
  <c r="I67" i="15"/>
  <c r="K67" i="15"/>
  <c r="M67" i="15"/>
  <c r="O67" i="15"/>
  <c r="Q67" i="15"/>
  <c r="V67" i="15"/>
  <c r="G68" i="15"/>
  <c r="M68" i="15" s="1"/>
  <c r="I68" i="15"/>
  <c r="K68" i="15"/>
  <c r="O68" i="15"/>
  <c r="Q68" i="15"/>
  <c r="V68" i="15"/>
  <c r="G69" i="15"/>
  <c r="I69" i="15"/>
  <c r="K69" i="15"/>
  <c r="M69" i="15"/>
  <c r="O69" i="15"/>
  <c r="Q69" i="15"/>
  <c r="V69" i="15"/>
  <c r="G70" i="15"/>
  <c r="M70" i="15" s="1"/>
  <c r="I70" i="15"/>
  <c r="K70" i="15"/>
  <c r="O70" i="15"/>
  <c r="Q70" i="15"/>
  <c r="V70" i="15"/>
  <c r="G71" i="15"/>
  <c r="M71" i="15" s="1"/>
  <c r="I71" i="15"/>
  <c r="K71" i="15"/>
  <c r="O71" i="15"/>
  <c r="Q71" i="15"/>
  <c r="V71" i="15"/>
  <c r="G73" i="15"/>
  <c r="M73" i="15" s="1"/>
  <c r="I73" i="15"/>
  <c r="K73" i="15"/>
  <c r="O73" i="15"/>
  <c r="Q73" i="15"/>
  <c r="V73" i="15"/>
  <c r="G74" i="15"/>
  <c r="I74" i="15"/>
  <c r="K74" i="15"/>
  <c r="O74" i="15"/>
  <c r="Q74" i="15"/>
  <c r="V74" i="15"/>
  <c r="G75" i="15"/>
  <c r="M75" i="15" s="1"/>
  <c r="I75" i="15"/>
  <c r="K75" i="15"/>
  <c r="O75" i="15"/>
  <c r="Q75" i="15"/>
  <c r="V75" i="15"/>
  <c r="G76" i="15"/>
  <c r="M76" i="15" s="1"/>
  <c r="I76" i="15"/>
  <c r="K76" i="15"/>
  <c r="O76" i="15"/>
  <c r="Q76" i="15"/>
  <c r="V76" i="15"/>
  <c r="G77" i="15"/>
  <c r="I77" i="15"/>
  <c r="K77" i="15"/>
  <c r="M77" i="15"/>
  <c r="O77" i="15"/>
  <c r="Q77" i="15"/>
  <c r="V77" i="15"/>
  <c r="G78" i="15"/>
  <c r="M78" i="15" s="1"/>
  <c r="I78" i="15"/>
  <c r="K78" i="15"/>
  <c r="O78" i="15"/>
  <c r="Q78" i="15"/>
  <c r="V78" i="15"/>
  <c r="G79" i="15"/>
  <c r="I79" i="15"/>
  <c r="K79" i="15"/>
  <c r="M79" i="15"/>
  <c r="O79" i="15"/>
  <c r="Q79" i="15"/>
  <c r="V79" i="15"/>
  <c r="G80" i="15"/>
  <c r="M80" i="15" s="1"/>
  <c r="I80" i="15"/>
  <c r="K80" i="15"/>
  <c r="O80" i="15"/>
  <c r="Q80" i="15"/>
  <c r="V80" i="15"/>
  <c r="G81" i="15"/>
  <c r="M81" i="15" s="1"/>
  <c r="I81" i="15"/>
  <c r="K81" i="15"/>
  <c r="O81" i="15"/>
  <c r="Q81" i="15"/>
  <c r="V81" i="15"/>
  <c r="G82" i="15"/>
  <c r="M82" i="15" s="1"/>
  <c r="I82" i="15"/>
  <c r="K82" i="15"/>
  <c r="O82" i="15"/>
  <c r="Q82" i="15"/>
  <c r="V82" i="15"/>
  <c r="AE98" i="15"/>
  <c r="G9" i="14"/>
  <c r="I9" i="14"/>
  <c r="K9" i="14"/>
  <c r="M9" i="14"/>
  <c r="O9" i="14"/>
  <c r="Q9" i="14"/>
  <c r="V9" i="14"/>
  <c r="G10" i="14"/>
  <c r="M10" i="14" s="1"/>
  <c r="I10" i="14"/>
  <c r="K10" i="14"/>
  <c r="O10" i="14"/>
  <c r="Q10" i="14"/>
  <c r="V10" i="14"/>
  <c r="G11" i="14"/>
  <c r="I11" i="14"/>
  <c r="K11" i="14"/>
  <c r="O11" i="14"/>
  <c r="Q11" i="14"/>
  <c r="V11" i="14"/>
  <c r="G12" i="14"/>
  <c r="M12" i="14" s="1"/>
  <c r="I12" i="14"/>
  <c r="K12" i="14"/>
  <c r="O12" i="14"/>
  <c r="Q12" i="14"/>
  <c r="V12" i="14"/>
  <c r="G13" i="14"/>
  <c r="M13" i="14" s="1"/>
  <c r="I13" i="14"/>
  <c r="K13" i="14"/>
  <c r="O13" i="14"/>
  <c r="Q13" i="14"/>
  <c r="V13" i="14"/>
  <c r="G14" i="14"/>
  <c r="M14" i="14" s="1"/>
  <c r="I14" i="14"/>
  <c r="K14" i="14"/>
  <c r="O14" i="14"/>
  <c r="Q14" i="14"/>
  <c r="V14" i="14"/>
  <c r="G16" i="14"/>
  <c r="M16" i="14" s="1"/>
  <c r="I16" i="14"/>
  <c r="K16" i="14"/>
  <c r="O16" i="14"/>
  <c r="Q16" i="14"/>
  <c r="V16" i="14"/>
  <c r="G19" i="14"/>
  <c r="I19" i="14"/>
  <c r="K19" i="14"/>
  <c r="O19" i="14"/>
  <c r="Q19" i="14"/>
  <c r="V19" i="14"/>
  <c r="G22" i="14"/>
  <c r="M22" i="14" s="1"/>
  <c r="I22" i="14"/>
  <c r="K22" i="14"/>
  <c r="O22" i="14"/>
  <c r="Q22" i="14"/>
  <c r="V22" i="14"/>
  <c r="G25" i="14"/>
  <c r="M25" i="14" s="1"/>
  <c r="I25" i="14"/>
  <c r="K25" i="14"/>
  <c r="O25" i="14"/>
  <c r="Q25" i="14"/>
  <c r="V25" i="14"/>
  <c r="G28" i="14"/>
  <c r="M28" i="14" s="1"/>
  <c r="I28" i="14"/>
  <c r="K28" i="14"/>
  <c r="O28" i="14"/>
  <c r="Q28" i="14"/>
  <c r="V28" i="14"/>
  <c r="G29" i="14"/>
  <c r="M29" i="14" s="1"/>
  <c r="I29" i="14"/>
  <c r="K29" i="14"/>
  <c r="O29" i="14"/>
  <c r="Q29" i="14"/>
  <c r="V29" i="14"/>
  <c r="G32" i="14"/>
  <c r="I32" i="14"/>
  <c r="K32" i="14"/>
  <c r="M32" i="14"/>
  <c r="O32" i="14"/>
  <c r="Q32" i="14"/>
  <c r="V32" i="14"/>
  <c r="G33" i="14"/>
  <c r="M33" i="14" s="1"/>
  <c r="I33" i="14"/>
  <c r="K33" i="14"/>
  <c r="O33" i="14"/>
  <c r="Q33" i="14"/>
  <c r="V33" i="14"/>
  <c r="G34" i="14"/>
  <c r="M34" i="14" s="1"/>
  <c r="I34" i="14"/>
  <c r="K34" i="14"/>
  <c r="O34" i="14"/>
  <c r="Q34" i="14"/>
  <c r="V34" i="14"/>
  <c r="G35" i="14"/>
  <c r="M35" i="14" s="1"/>
  <c r="I35" i="14"/>
  <c r="K35" i="14"/>
  <c r="O35" i="14"/>
  <c r="Q35" i="14"/>
  <c r="V35" i="14"/>
  <c r="G36" i="14"/>
  <c r="M36" i="14" s="1"/>
  <c r="I36" i="14"/>
  <c r="K36" i="14"/>
  <c r="O36" i="14"/>
  <c r="Q36" i="14"/>
  <c r="V36" i="14"/>
  <c r="G37" i="14"/>
  <c r="I37" i="14"/>
  <c r="K37" i="14"/>
  <c r="M37" i="14"/>
  <c r="O37" i="14"/>
  <c r="Q37" i="14"/>
  <c r="V37" i="14"/>
  <c r="G38" i="14"/>
  <c r="M38" i="14" s="1"/>
  <c r="I38" i="14"/>
  <c r="K38" i="14"/>
  <c r="O38" i="14"/>
  <c r="Q38" i="14"/>
  <c r="V38" i="14"/>
  <c r="G39" i="14"/>
  <c r="M39" i="14" s="1"/>
  <c r="I39" i="14"/>
  <c r="K39" i="14"/>
  <c r="O39" i="14"/>
  <c r="Q39" i="14"/>
  <c r="V39" i="14"/>
  <c r="G40" i="14"/>
  <c r="M40" i="14" s="1"/>
  <c r="I40" i="14"/>
  <c r="K40" i="14"/>
  <c r="O40" i="14"/>
  <c r="Q40" i="14"/>
  <c r="V40" i="14"/>
  <c r="G41" i="14"/>
  <c r="M41" i="14" s="1"/>
  <c r="I41" i="14"/>
  <c r="K41" i="14"/>
  <c r="O41" i="14"/>
  <c r="Q41" i="14"/>
  <c r="V41" i="14"/>
  <c r="G43" i="14"/>
  <c r="I43" i="14"/>
  <c r="K43" i="14"/>
  <c r="O43" i="14"/>
  <c r="Q43" i="14"/>
  <c r="V43" i="14"/>
  <c r="G44" i="14"/>
  <c r="M44" i="14" s="1"/>
  <c r="I44" i="14"/>
  <c r="K44" i="14"/>
  <c r="O44" i="14"/>
  <c r="Q44" i="14"/>
  <c r="V44" i="14"/>
  <c r="G45" i="14"/>
  <c r="M45" i="14" s="1"/>
  <c r="I45" i="14"/>
  <c r="K45" i="14"/>
  <c r="O45" i="14"/>
  <c r="Q45" i="14"/>
  <c r="V45" i="14"/>
  <c r="G48" i="14"/>
  <c r="M48" i="14" s="1"/>
  <c r="I48" i="14"/>
  <c r="K48" i="14"/>
  <c r="O48" i="14"/>
  <c r="Q48" i="14"/>
  <c r="V48" i="14"/>
  <c r="G49" i="14"/>
  <c r="I49" i="14"/>
  <c r="K49" i="14"/>
  <c r="M49" i="14"/>
  <c r="O49" i="14"/>
  <c r="Q49" i="14"/>
  <c r="V49" i="14"/>
  <c r="G50" i="14"/>
  <c r="M50" i="14" s="1"/>
  <c r="I50" i="14"/>
  <c r="K50" i="14"/>
  <c r="O50" i="14"/>
  <c r="Q50" i="14"/>
  <c r="V50" i="14"/>
  <c r="G51" i="14"/>
  <c r="M51" i="14" s="1"/>
  <c r="I51" i="14"/>
  <c r="K51" i="14"/>
  <c r="O51" i="14"/>
  <c r="Q51" i="14"/>
  <c r="V51" i="14"/>
  <c r="G53" i="14"/>
  <c r="M53" i="14" s="1"/>
  <c r="I53" i="14"/>
  <c r="I52" i="14" s="1"/>
  <c r="K53" i="14"/>
  <c r="O53" i="14"/>
  <c r="Q53" i="14"/>
  <c r="V53" i="14"/>
  <c r="G54" i="14"/>
  <c r="M54" i="14" s="1"/>
  <c r="I54" i="14"/>
  <c r="K54" i="14"/>
  <c r="O54" i="14"/>
  <c r="Q54" i="14"/>
  <c r="V54" i="14"/>
  <c r="G55" i="14"/>
  <c r="M55" i="14" s="1"/>
  <c r="I55" i="14"/>
  <c r="K55" i="14"/>
  <c r="O55" i="14"/>
  <c r="Q55" i="14"/>
  <c r="V55" i="14"/>
  <c r="G56" i="14"/>
  <c r="I56" i="14"/>
  <c r="K56" i="14"/>
  <c r="M56" i="14"/>
  <c r="O56" i="14"/>
  <c r="Q56" i="14"/>
  <c r="V56" i="14"/>
  <c r="AE58" i="14"/>
  <c r="F44" i="1" s="1"/>
  <c r="BA174" i="13"/>
  <c r="G9" i="13"/>
  <c r="M9" i="13" s="1"/>
  <c r="I9" i="13"/>
  <c r="K9" i="13"/>
  <c r="O9" i="13"/>
  <c r="Q9" i="13"/>
  <c r="V9" i="13"/>
  <c r="G11" i="13"/>
  <c r="I11" i="13"/>
  <c r="K11" i="13"/>
  <c r="M11" i="13"/>
  <c r="O11" i="13"/>
  <c r="Q11" i="13"/>
  <c r="V11" i="13"/>
  <c r="G13" i="13"/>
  <c r="M13" i="13" s="1"/>
  <c r="I13" i="13"/>
  <c r="K13" i="13"/>
  <c r="O13" i="13"/>
  <c r="Q13" i="13"/>
  <c r="V13" i="13"/>
  <c r="G17" i="13"/>
  <c r="I17" i="13"/>
  <c r="K17" i="13"/>
  <c r="M17" i="13"/>
  <c r="O17" i="13"/>
  <c r="Q17" i="13"/>
  <c r="V17" i="13"/>
  <c r="G19" i="13"/>
  <c r="M19" i="13" s="1"/>
  <c r="I19" i="13"/>
  <c r="K19" i="13"/>
  <c r="O19" i="13"/>
  <c r="Q19" i="13"/>
  <c r="V19" i="13"/>
  <c r="G21" i="13"/>
  <c r="I21" i="13"/>
  <c r="K21" i="13"/>
  <c r="O21" i="13"/>
  <c r="Q21" i="13"/>
  <c r="V21" i="13"/>
  <c r="G23" i="13"/>
  <c r="M23" i="13" s="1"/>
  <c r="I23" i="13"/>
  <c r="K23" i="13"/>
  <c r="O23" i="13"/>
  <c r="Q23" i="13"/>
  <c r="V23" i="13"/>
  <c r="G26" i="13"/>
  <c r="M26" i="13" s="1"/>
  <c r="I26" i="13"/>
  <c r="K26" i="13"/>
  <c r="O26" i="13"/>
  <c r="Q26" i="13"/>
  <c r="V26" i="13"/>
  <c r="G29" i="13"/>
  <c r="M29" i="13" s="1"/>
  <c r="I29" i="13"/>
  <c r="K29" i="13"/>
  <c r="O29" i="13"/>
  <c r="Q29" i="13"/>
  <c r="V29" i="13"/>
  <c r="G33" i="13"/>
  <c r="M33" i="13" s="1"/>
  <c r="M32" i="13" s="1"/>
  <c r="I33" i="13"/>
  <c r="I32" i="13" s="1"/>
  <c r="K33" i="13"/>
  <c r="K32" i="13" s="1"/>
  <c r="O33" i="13"/>
  <c r="O32" i="13" s="1"/>
  <c r="Q33" i="13"/>
  <c r="Q32" i="13" s="1"/>
  <c r="V33" i="13"/>
  <c r="V32" i="13" s="1"/>
  <c r="G36" i="13"/>
  <c r="M36" i="13" s="1"/>
  <c r="I36" i="13"/>
  <c r="K36" i="13"/>
  <c r="O36" i="13"/>
  <c r="Q36" i="13"/>
  <c r="V36" i="13"/>
  <c r="G38" i="13"/>
  <c r="I38" i="13"/>
  <c r="K38" i="13"/>
  <c r="M38" i="13"/>
  <c r="O38" i="13"/>
  <c r="Q38" i="13"/>
  <c r="V38" i="13"/>
  <c r="G40" i="13"/>
  <c r="I40" i="13"/>
  <c r="K40" i="13"/>
  <c r="M40" i="13"/>
  <c r="O40" i="13"/>
  <c r="Q40" i="13"/>
  <c r="V40" i="13"/>
  <c r="G42" i="13"/>
  <c r="M42" i="13" s="1"/>
  <c r="I42" i="13"/>
  <c r="K42" i="13"/>
  <c r="O42" i="13"/>
  <c r="Q42" i="13"/>
  <c r="V42" i="13"/>
  <c r="G45" i="13"/>
  <c r="M45" i="13" s="1"/>
  <c r="I45" i="13"/>
  <c r="K45" i="13"/>
  <c r="O45" i="13"/>
  <c r="Q45" i="13"/>
  <c r="V45" i="13"/>
  <c r="G48" i="13"/>
  <c r="I48" i="13"/>
  <c r="K48" i="13"/>
  <c r="O48" i="13"/>
  <c r="Q48" i="13"/>
  <c r="V48" i="13"/>
  <c r="G51" i="13"/>
  <c r="M51" i="13" s="1"/>
  <c r="I51" i="13"/>
  <c r="K51" i="13"/>
  <c r="O51" i="13"/>
  <c r="Q51" i="13"/>
  <c r="V51" i="13"/>
  <c r="G54" i="13"/>
  <c r="M54" i="13" s="1"/>
  <c r="I54" i="13"/>
  <c r="K54" i="13"/>
  <c r="O54" i="13"/>
  <c r="Q54" i="13"/>
  <c r="V54" i="13"/>
  <c r="G56" i="13"/>
  <c r="M56" i="13" s="1"/>
  <c r="I56" i="13"/>
  <c r="K56" i="13"/>
  <c r="O56" i="13"/>
  <c r="Q56" i="13"/>
  <c r="V56" i="13"/>
  <c r="G58" i="13"/>
  <c r="M58" i="13" s="1"/>
  <c r="I58" i="13"/>
  <c r="K58" i="13"/>
  <c r="O58" i="13"/>
  <c r="Q58" i="13"/>
  <c r="V58" i="13"/>
  <c r="G63" i="13"/>
  <c r="M63" i="13" s="1"/>
  <c r="I63" i="13"/>
  <c r="K63" i="13"/>
  <c r="O63" i="13"/>
  <c r="Q63" i="13"/>
  <c r="V63" i="13"/>
  <c r="G66" i="13"/>
  <c r="M66" i="13" s="1"/>
  <c r="I66" i="13"/>
  <c r="K66" i="13"/>
  <c r="O66" i="13"/>
  <c r="Q66" i="13"/>
  <c r="V66" i="13"/>
  <c r="G69" i="13"/>
  <c r="M69" i="13" s="1"/>
  <c r="I69" i="13"/>
  <c r="K69" i="13"/>
  <c r="O69" i="13"/>
  <c r="Q69" i="13"/>
  <c r="V69" i="13"/>
  <c r="G71" i="13"/>
  <c r="M71" i="13" s="1"/>
  <c r="I71" i="13"/>
  <c r="K71" i="13"/>
  <c r="O71" i="13"/>
  <c r="Q71" i="13"/>
  <c r="V71" i="13"/>
  <c r="G74" i="13"/>
  <c r="M74" i="13" s="1"/>
  <c r="M73" i="13" s="1"/>
  <c r="I74" i="13"/>
  <c r="I73" i="13" s="1"/>
  <c r="K74" i="13"/>
  <c r="K73" i="13" s="1"/>
  <c r="O74" i="13"/>
  <c r="O73" i="13" s="1"/>
  <c r="Q74" i="13"/>
  <c r="Q73" i="13" s="1"/>
  <c r="V74" i="13"/>
  <c r="V73" i="13" s="1"/>
  <c r="G78" i="13"/>
  <c r="M78" i="13" s="1"/>
  <c r="I78" i="13"/>
  <c r="K78" i="13"/>
  <c r="O78" i="13"/>
  <c r="Q78" i="13"/>
  <c r="V78" i="13"/>
  <c r="V77" i="13" s="1"/>
  <c r="G82" i="13"/>
  <c r="M82" i="13" s="1"/>
  <c r="I82" i="13"/>
  <c r="I77" i="13" s="1"/>
  <c r="K82" i="13"/>
  <c r="O82" i="13"/>
  <c r="Q82" i="13"/>
  <c r="V82" i="13"/>
  <c r="G84" i="13"/>
  <c r="I84" i="13"/>
  <c r="K84" i="13"/>
  <c r="M84" i="13"/>
  <c r="O84" i="13"/>
  <c r="Q84" i="13"/>
  <c r="V84" i="13"/>
  <c r="G86" i="13"/>
  <c r="I86" i="13"/>
  <c r="K86" i="13"/>
  <c r="M86" i="13"/>
  <c r="O86" i="13"/>
  <c r="Q86" i="13"/>
  <c r="V86" i="13"/>
  <c r="G89" i="13"/>
  <c r="G88" i="13" s="1"/>
  <c r="I131" i="1" s="1"/>
  <c r="I89" i="13"/>
  <c r="I88" i="13" s="1"/>
  <c r="K89" i="13"/>
  <c r="K88" i="13" s="1"/>
  <c r="O89" i="13"/>
  <c r="O88" i="13" s="1"/>
  <c r="Q89" i="13"/>
  <c r="Q88" i="13" s="1"/>
  <c r="V89" i="13"/>
  <c r="V88" i="13" s="1"/>
  <c r="G92" i="13"/>
  <c r="M92" i="13" s="1"/>
  <c r="M91" i="13" s="1"/>
  <c r="I92" i="13"/>
  <c r="I91" i="13" s="1"/>
  <c r="K92" i="13"/>
  <c r="K91" i="13" s="1"/>
  <c r="O92" i="13"/>
  <c r="O91" i="13" s="1"/>
  <c r="Q92" i="13"/>
  <c r="Q91" i="13" s="1"/>
  <c r="V92" i="13"/>
  <c r="V91" i="13" s="1"/>
  <c r="G95" i="13"/>
  <c r="I95" i="13"/>
  <c r="K95" i="13"/>
  <c r="M95" i="13"/>
  <c r="O95" i="13"/>
  <c r="O94" i="13" s="1"/>
  <c r="Q95" i="13"/>
  <c r="V95" i="13"/>
  <c r="G96" i="13"/>
  <c r="M96" i="13" s="1"/>
  <c r="I96" i="13"/>
  <c r="K96" i="13"/>
  <c r="O96" i="13"/>
  <c r="Q96" i="13"/>
  <c r="V96" i="13"/>
  <c r="G97" i="13"/>
  <c r="I97" i="13"/>
  <c r="K97" i="13"/>
  <c r="O97" i="13"/>
  <c r="Q97" i="13"/>
  <c r="V97" i="13"/>
  <c r="G99" i="13"/>
  <c r="M99" i="13" s="1"/>
  <c r="I99" i="13"/>
  <c r="K99" i="13"/>
  <c r="O99" i="13"/>
  <c r="Q99" i="13"/>
  <c r="V99" i="13"/>
  <c r="G102" i="13"/>
  <c r="I102" i="13"/>
  <c r="K102" i="13"/>
  <c r="M102" i="13"/>
  <c r="O102" i="13"/>
  <c r="Q102" i="13"/>
  <c r="V102" i="13"/>
  <c r="G104" i="13"/>
  <c r="I104" i="13"/>
  <c r="K104" i="13"/>
  <c r="M104" i="13"/>
  <c r="O104" i="13"/>
  <c r="Q104" i="13"/>
  <c r="V104" i="13"/>
  <c r="G106" i="13"/>
  <c r="M106" i="13" s="1"/>
  <c r="I106" i="13"/>
  <c r="K106" i="13"/>
  <c r="O106" i="13"/>
  <c r="Q106" i="13"/>
  <c r="V106" i="13"/>
  <c r="G108" i="13"/>
  <c r="M108" i="13" s="1"/>
  <c r="I108" i="13"/>
  <c r="K108" i="13"/>
  <c r="O108" i="13"/>
  <c r="Q108" i="13"/>
  <c r="V108" i="13"/>
  <c r="G110" i="13"/>
  <c r="M110" i="13" s="1"/>
  <c r="I110" i="13"/>
  <c r="K110" i="13"/>
  <c r="O110" i="13"/>
  <c r="Q110" i="13"/>
  <c r="V110" i="13"/>
  <c r="G112" i="13"/>
  <c r="M112" i="13" s="1"/>
  <c r="I112" i="13"/>
  <c r="K112" i="13"/>
  <c r="O112" i="13"/>
  <c r="Q112" i="13"/>
  <c r="V112" i="13"/>
  <c r="G114" i="13"/>
  <c r="M114" i="13" s="1"/>
  <c r="I114" i="13"/>
  <c r="K114" i="13"/>
  <c r="O114" i="13"/>
  <c r="Q114" i="13"/>
  <c r="V114" i="13"/>
  <c r="G116" i="13"/>
  <c r="M116" i="13" s="1"/>
  <c r="I116" i="13"/>
  <c r="K116" i="13"/>
  <c r="O116" i="13"/>
  <c r="Q116" i="13"/>
  <c r="V116" i="13"/>
  <c r="G118" i="13"/>
  <c r="M118" i="13" s="1"/>
  <c r="I118" i="13"/>
  <c r="K118" i="13"/>
  <c r="O118" i="13"/>
  <c r="Q118" i="13"/>
  <c r="V118" i="13"/>
  <c r="G120" i="13"/>
  <c r="M120" i="13" s="1"/>
  <c r="I120" i="13"/>
  <c r="K120" i="13"/>
  <c r="O120" i="13"/>
  <c r="Q120" i="13"/>
  <c r="V120" i="13"/>
  <c r="G123" i="13"/>
  <c r="M123" i="13" s="1"/>
  <c r="I123" i="13"/>
  <c r="K123" i="13"/>
  <c r="O123" i="13"/>
  <c r="Q123" i="13"/>
  <c r="V123" i="13"/>
  <c r="G126" i="13"/>
  <c r="I126" i="13"/>
  <c r="K126" i="13"/>
  <c r="M126" i="13"/>
  <c r="O126" i="13"/>
  <c r="Q126" i="13"/>
  <c r="V126" i="13"/>
  <c r="G129" i="13"/>
  <c r="M129" i="13" s="1"/>
  <c r="I129" i="13"/>
  <c r="K129" i="13"/>
  <c r="O129" i="13"/>
  <c r="Q129" i="13"/>
  <c r="V129" i="13"/>
  <c r="G131" i="13"/>
  <c r="I131" i="13"/>
  <c r="K131" i="13"/>
  <c r="M131" i="13"/>
  <c r="O131" i="13"/>
  <c r="Q131" i="13"/>
  <c r="V131" i="13"/>
  <c r="G133" i="13"/>
  <c r="M133" i="13" s="1"/>
  <c r="I133" i="13"/>
  <c r="K133" i="13"/>
  <c r="O133" i="13"/>
  <c r="Q133" i="13"/>
  <c r="V133" i="13"/>
  <c r="G135" i="13"/>
  <c r="M135" i="13" s="1"/>
  <c r="I135" i="13"/>
  <c r="K135" i="13"/>
  <c r="O135" i="13"/>
  <c r="Q135" i="13"/>
  <c r="V135" i="13"/>
  <c r="G137" i="13"/>
  <c r="M137" i="13" s="1"/>
  <c r="I137" i="13"/>
  <c r="K137" i="13"/>
  <c r="O137" i="13"/>
  <c r="Q137" i="13"/>
  <c r="V137" i="13"/>
  <c r="G139" i="13"/>
  <c r="I139" i="13"/>
  <c r="K139" i="13"/>
  <c r="M139" i="13"/>
  <c r="O139" i="13"/>
  <c r="Q139" i="13"/>
  <c r="V139" i="13"/>
  <c r="G141" i="13"/>
  <c r="M141" i="13" s="1"/>
  <c r="M140" i="13" s="1"/>
  <c r="I141" i="13"/>
  <c r="I140" i="13" s="1"/>
  <c r="K141" i="13"/>
  <c r="K140" i="13" s="1"/>
  <c r="O141" i="13"/>
  <c r="O140" i="13" s="1"/>
  <c r="Q141" i="13"/>
  <c r="Q140" i="13" s="1"/>
  <c r="V141" i="13"/>
  <c r="V140" i="13" s="1"/>
  <c r="G144" i="13"/>
  <c r="G143" i="13" s="1"/>
  <c r="I136" i="1" s="1"/>
  <c r="I144" i="13"/>
  <c r="I143" i="13" s="1"/>
  <c r="K144" i="13"/>
  <c r="K143" i="13" s="1"/>
  <c r="O144" i="13"/>
  <c r="O143" i="13" s="1"/>
  <c r="Q144" i="13"/>
  <c r="Q143" i="13" s="1"/>
  <c r="V144" i="13"/>
  <c r="V143" i="13" s="1"/>
  <c r="G146" i="13"/>
  <c r="M146" i="13" s="1"/>
  <c r="I146" i="13"/>
  <c r="K146" i="13"/>
  <c r="O146" i="13"/>
  <c r="Q146" i="13"/>
  <c r="V146" i="13"/>
  <c r="G148" i="13"/>
  <c r="M148" i="13" s="1"/>
  <c r="I148" i="13"/>
  <c r="K148" i="13"/>
  <c r="O148" i="13"/>
  <c r="Q148" i="13"/>
  <c r="V148" i="13"/>
  <c r="G150" i="13"/>
  <c r="I150" i="13"/>
  <c r="K150" i="13"/>
  <c r="M150" i="13"/>
  <c r="O150" i="13"/>
  <c r="Q150" i="13"/>
  <c r="V150" i="13"/>
  <c r="G152" i="13"/>
  <c r="M152" i="13" s="1"/>
  <c r="I152" i="13"/>
  <c r="K152" i="13"/>
  <c r="O152" i="13"/>
  <c r="Q152" i="13"/>
  <c r="V152" i="13"/>
  <c r="G154" i="13"/>
  <c r="I154" i="13"/>
  <c r="K154" i="13"/>
  <c r="O154" i="13"/>
  <c r="Q154" i="13"/>
  <c r="V154" i="13"/>
  <c r="G157" i="13"/>
  <c r="M157" i="13" s="1"/>
  <c r="I157" i="13"/>
  <c r="K157" i="13"/>
  <c r="O157" i="13"/>
  <c r="Q157" i="13"/>
  <c r="V157" i="13"/>
  <c r="G160" i="13"/>
  <c r="M160" i="13" s="1"/>
  <c r="I160" i="13"/>
  <c r="K160" i="13"/>
  <c r="O160" i="13"/>
  <c r="Q160" i="13"/>
  <c r="V160" i="13"/>
  <c r="G163" i="13"/>
  <c r="M163" i="13" s="1"/>
  <c r="I163" i="13"/>
  <c r="K163" i="13"/>
  <c r="O163" i="13"/>
  <c r="Q163" i="13"/>
  <c r="V163" i="13"/>
  <c r="G165" i="13"/>
  <c r="I165" i="13"/>
  <c r="K165" i="13"/>
  <c r="M165" i="13"/>
  <c r="O165" i="13"/>
  <c r="Q165" i="13"/>
  <c r="V165" i="13"/>
  <c r="G167" i="13"/>
  <c r="I167" i="13"/>
  <c r="K167" i="13"/>
  <c r="O167" i="13"/>
  <c r="Q167" i="13"/>
  <c r="V167" i="13"/>
  <c r="G169" i="13"/>
  <c r="M169" i="13" s="1"/>
  <c r="I169" i="13"/>
  <c r="K169" i="13"/>
  <c r="O169" i="13"/>
  <c r="Q169" i="13"/>
  <c r="V169" i="13"/>
  <c r="G171" i="13"/>
  <c r="I171" i="13"/>
  <c r="K171" i="13"/>
  <c r="M171" i="13"/>
  <c r="O171" i="13"/>
  <c r="Q171" i="13"/>
  <c r="V171" i="13"/>
  <c r="G173" i="13"/>
  <c r="I173" i="13"/>
  <c r="K173" i="13"/>
  <c r="M173" i="13"/>
  <c r="O173" i="13"/>
  <c r="Q173" i="13"/>
  <c r="V173" i="13"/>
  <c r="G176" i="13"/>
  <c r="M176" i="13" s="1"/>
  <c r="I176" i="13"/>
  <c r="K176" i="13"/>
  <c r="O176" i="13"/>
  <c r="Q176" i="13"/>
  <c r="V176" i="13"/>
  <c r="G178" i="13"/>
  <c r="M178" i="13" s="1"/>
  <c r="I178" i="13"/>
  <c r="K178" i="13"/>
  <c r="O178" i="13"/>
  <c r="Q178" i="13"/>
  <c r="V178" i="13"/>
  <c r="G180" i="13"/>
  <c r="M180" i="13" s="1"/>
  <c r="I180" i="13"/>
  <c r="K180" i="13"/>
  <c r="O180" i="13"/>
  <c r="Q180" i="13"/>
  <c r="V180" i="13"/>
  <c r="G182" i="13"/>
  <c r="M182" i="13" s="1"/>
  <c r="I182" i="13"/>
  <c r="K182" i="13"/>
  <c r="O182" i="13"/>
  <c r="Q182" i="13"/>
  <c r="V182" i="13"/>
  <c r="G184" i="13"/>
  <c r="I184" i="13"/>
  <c r="K184" i="13"/>
  <c r="M184" i="13"/>
  <c r="O184" i="13"/>
  <c r="Q184" i="13"/>
  <c r="V184" i="13"/>
  <c r="G186" i="13"/>
  <c r="M186" i="13" s="1"/>
  <c r="I186" i="13"/>
  <c r="K186" i="13"/>
  <c r="O186" i="13"/>
  <c r="Q186" i="13"/>
  <c r="V186" i="13"/>
  <c r="G188" i="13"/>
  <c r="M188" i="13" s="1"/>
  <c r="I188" i="13"/>
  <c r="K188" i="13"/>
  <c r="O188" i="13"/>
  <c r="Q188" i="13"/>
  <c r="V188" i="13"/>
  <c r="G190" i="13"/>
  <c r="M190" i="13" s="1"/>
  <c r="I190" i="13"/>
  <c r="K190" i="13"/>
  <c r="O190" i="13"/>
  <c r="Q190" i="13"/>
  <c r="V190" i="13"/>
  <c r="G193" i="13"/>
  <c r="I193" i="13"/>
  <c r="K193" i="13"/>
  <c r="O193" i="13"/>
  <c r="Q193" i="13"/>
  <c r="V193" i="13"/>
  <c r="G195" i="13"/>
  <c r="M195" i="13" s="1"/>
  <c r="I195" i="13"/>
  <c r="K195" i="13"/>
  <c r="O195" i="13"/>
  <c r="Q195" i="13"/>
  <c r="V195" i="13"/>
  <c r="G198" i="13"/>
  <c r="I198" i="13"/>
  <c r="K198" i="13"/>
  <c r="K192" i="13" s="1"/>
  <c r="M198" i="13"/>
  <c r="O198" i="13"/>
  <c r="Q198" i="13"/>
  <c r="V198" i="13"/>
  <c r="G200" i="13"/>
  <c r="I200" i="13"/>
  <c r="K200" i="13"/>
  <c r="O200" i="13"/>
  <c r="Q200" i="13"/>
  <c r="V200" i="13"/>
  <c r="G202" i="13"/>
  <c r="M202" i="13" s="1"/>
  <c r="I202" i="13"/>
  <c r="K202" i="13"/>
  <c r="O202" i="13"/>
  <c r="Q202" i="13"/>
  <c r="V202" i="13"/>
  <c r="G204" i="13"/>
  <c r="G203" i="13" s="1"/>
  <c r="I146" i="1" s="1"/>
  <c r="I204" i="13"/>
  <c r="I203" i="13" s="1"/>
  <c r="K204" i="13"/>
  <c r="K203" i="13" s="1"/>
  <c r="O204" i="13"/>
  <c r="O203" i="13" s="1"/>
  <c r="Q204" i="13"/>
  <c r="Q203" i="13" s="1"/>
  <c r="V204" i="13"/>
  <c r="V203" i="13" s="1"/>
  <c r="G207" i="13"/>
  <c r="M207" i="13" s="1"/>
  <c r="I207" i="13"/>
  <c r="K207" i="13"/>
  <c r="O207" i="13"/>
  <c r="Q207" i="13"/>
  <c r="V207" i="13"/>
  <c r="G209" i="13"/>
  <c r="M209" i="13" s="1"/>
  <c r="I209" i="13"/>
  <c r="K209" i="13"/>
  <c r="O209" i="13"/>
  <c r="Q209" i="13"/>
  <c r="V209" i="13"/>
  <c r="G211" i="13"/>
  <c r="M211" i="13" s="1"/>
  <c r="I211" i="13"/>
  <c r="K211" i="13"/>
  <c r="O211" i="13"/>
  <c r="Q211" i="13"/>
  <c r="V211" i="13"/>
  <c r="G214" i="13"/>
  <c r="M214" i="13" s="1"/>
  <c r="I214" i="13"/>
  <c r="K214" i="13"/>
  <c r="O214" i="13"/>
  <c r="Q214" i="13"/>
  <c r="V214" i="13"/>
  <c r="G217" i="13"/>
  <c r="M217" i="13" s="1"/>
  <c r="I217" i="13"/>
  <c r="K217" i="13"/>
  <c r="O217" i="13"/>
  <c r="Q217" i="13"/>
  <c r="V217" i="13"/>
  <c r="G219" i="13"/>
  <c r="M219" i="13" s="1"/>
  <c r="I219" i="13"/>
  <c r="K219" i="13"/>
  <c r="O219" i="13"/>
  <c r="Q219" i="13"/>
  <c r="V219" i="13"/>
  <c r="G221" i="13"/>
  <c r="M221" i="13" s="1"/>
  <c r="I221" i="13"/>
  <c r="K221" i="13"/>
  <c r="O221" i="13"/>
  <c r="Q221" i="13"/>
  <c r="V221" i="13"/>
  <c r="G223" i="13"/>
  <c r="M223" i="13" s="1"/>
  <c r="I223" i="13"/>
  <c r="K223" i="13"/>
  <c r="O223" i="13"/>
  <c r="Q223" i="13"/>
  <c r="V223" i="13"/>
  <c r="G225" i="13"/>
  <c r="M225" i="13" s="1"/>
  <c r="I225" i="13"/>
  <c r="K225" i="13"/>
  <c r="O225" i="13"/>
  <c r="Q225" i="13"/>
  <c r="V225" i="13"/>
  <c r="G227" i="13"/>
  <c r="M227" i="13" s="1"/>
  <c r="I227" i="13"/>
  <c r="K227" i="13"/>
  <c r="O227" i="13"/>
  <c r="Q227" i="13"/>
  <c r="V227" i="13"/>
  <c r="G228" i="13"/>
  <c r="I228" i="13"/>
  <c r="K228" i="13"/>
  <c r="M228" i="13"/>
  <c r="O228" i="13"/>
  <c r="Q228" i="13"/>
  <c r="V228" i="13"/>
  <c r="G230" i="13"/>
  <c r="M230" i="13" s="1"/>
  <c r="I230" i="13"/>
  <c r="K230" i="13"/>
  <c r="O230" i="13"/>
  <c r="Q230" i="13"/>
  <c r="V230" i="13"/>
  <c r="G232" i="13"/>
  <c r="I232" i="13"/>
  <c r="K232" i="13"/>
  <c r="O232" i="13"/>
  <c r="Q232" i="13"/>
  <c r="V232" i="13"/>
  <c r="G234" i="13"/>
  <c r="M234" i="13" s="1"/>
  <c r="I234" i="13"/>
  <c r="K234" i="13"/>
  <c r="O234" i="13"/>
  <c r="Q234" i="13"/>
  <c r="V234" i="13"/>
  <c r="G236" i="13"/>
  <c r="M236" i="13" s="1"/>
  <c r="I236" i="13"/>
  <c r="K236" i="13"/>
  <c r="O236" i="13"/>
  <c r="Q236" i="13"/>
  <c r="V236" i="13"/>
  <c r="G238" i="13"/>
  <c r="M238" i="13" s="1"/>
  <c r="I238" i="13"/>
  <c r="K238" i="13"/>
  <c r="O238" i="13"/>
  <c r="Q238" i="13"/>
  <c r="V238" i="13"/>
  <c r="G240" i="13"/>
  <c r="M240" i="13" s="1"/>
  <c r="I240" i="13"/>
  <c r="K240" i="13"/>
  <c r="O240" i="13"/>
  <c r="Q240" i="13"/>
  <c r="V240" i="13"/>
  <c r="G242" i="13"/>
  <c r="M242" i="13" s="1"/>
  <c r="I242" i="13"/>
  <c r="K242" i="13"/>
  <c r="K241" i="13" s="1"/>
  <c r="O242" i="13"/>
  <c r="Q242" i="13"/>
  <c r="V242" i="13"/>
  <c r="G246" i="13"/>
  <c r="M246" i="13" s="1"/>
  <c r="I246" i="13"/>
  <c r="K246" i="13"/>
  <c r="O246" i="13"/>
  <c r="Q246" i="13"/>
  <c r="V246" i="13"/>
  <c r="G249" i="13"/>
  <c r="M249" i="13" s="1"/>
  <c r="I249" i="13"/>
  <c r="K249" i="13"/>
  <c r="O249" i="13"/>
  <c r="Q249" i="13"/>
  <c r="V249" i="13"/>
  <c r="G253" i="13"/>
  <c r="M253" i="13" s="1"/>
  <c r="I253" i="13"/>
  <c r="K253" i="13"/>
  <c r="O253" i="13"/>
  <c r="Q253" i="13"/>
  <c r="V253" i="13"/>
  <c r="G255" i="13"/>
  <c r="M255" i="13" s="1"/>
  <c r="I255" i="13"/>
  <c r="K255" i="13"/>
  <c r="O255" i="13"/>
  <c r="Q255" i="13"/>
  <c r="V255" i="13"/>
  <c r="G258" i="13"/>
  <c r="M258" i="13" s="1"/>
  <c r="I258" i="13"/>
  <c r="K258" i="13"/>
  <c r="O258" i="13"/>
  <c r="Q258" i="13"/>
  <c r="V258" i="13"/>
  <c r="G261" i="13"/>
  <c r="M261" i="13" s="1"/>
  <c r="I261" i="13"/>
  <c r="K261" i="13"/>
  <c r="O261" i="13"/>
  <c r="Q261" i="13"/>
  <c r="V261" i="13"/>
  <c r="G263" i="13"/>
  <c r="M263" i="13" s="1"/>
  <c r="I263" i="13"/>
  <c r="K263" i="13"/>
  <c r="O263" i="13"/>
  <c r="Q263" i="13"/>
  <c r="V263" i="13"/>
  <c r="G265" i="13"/>
  <c r="M265" i="13" s="1"/>
  <c r="I265" i="13"/>
  <c r="K265" i="13"/>
  <c r="O265" i="13"/>
  <c r="Q265" i="13"/>
  <c r="V265" i="13"/>
  <c r="G268" i="13"/>
  <c r="M268" i="13" s="1"/>
  <c r="I268" i="13"/>
  <c r="K268" i="13"/>
  <c r="O268" i="13"/>
  <c r="Q268" i="13"/>
  <c r="V268" i="13"/>
  <c r="G271" i="13"/>
  <c r="M271" i="13" s="1"/>
  <c r="I271" i="13"/>
  <c r="K271" i="13"/>
  <c r="O271" i="13"/>
  <c r="Q271" i="13"/>
  <c r="V271" i="13"/>
  <c r="G279" i="13"/>
  <c r="M279" i="13" s="1"/>
  <c r="I279" i="13"/>
  <c r="K279" i="13"/>
  <c r="O279" i="13"/>
  <c r="Q279" i="13"/>
  <c r="V279" i="13"/>
  <c r="G282" i="13"/>
  <c r="G281" i="13" s="1"/>
  <c r="I153" i="1" s="1"/>
  <c r="I18" i="1" s="1"/>
  <c r="I282" i="13"/>
  <c r="I281" i="13" s="1"/>
  <c r="K282" i="13"/>
  <c r="K281" i="13" s="1"/>
  <c r="O282" i="13"/>
  <c r="O281" i="13" s="1"/>
  <c r="Q282" i="13"/>
  <c r="Q281" i="13" s="1"/>
  <c r="V282" i="13"/>
  <c r="V281" i="13" s="1"/>
  <c r="G288" i="13"/>
  <c r="M288" i="13" s="1"/>
  <c r="I288" i="13"/>
  <c r="K288" i="13"/>
  <c r="O288" i="13"/>
  <c r="Q288" i="13"/>
  <c r="V288" i="13"/>
  <c r="G289" i="13"/>
  <c r="M289" i="13" s="1"/>
  <c r="I289" i="13"/>
  <c r="K289" i="13"/>
  <c r="O289" i="13"/>
  <c r="Q289" i="13"/>
  <c r="V289" i="13"/>
  <c r="G291" i="13"/>
  <c r="M291" i="13" s="1"/>
  <c r="I291" i="13"/>
  <c r="K291" i="13"/>
  <c r="O291" i="13"/>
  <c r="Q291" i="13"/>
  <c r="V291" i="13"/>
  <c r="G292" i="13"/>
  <c r="M292" i="13" s="1"/>
  <c r="I292" i="13"/>
  <c r="K292" i="13"/>
  <c r="O292" i="13"/>
  <c r="Q292" i="13"/>
  <c r="V292" i="13"/>
  <c r="G293" i="13"/>
  <c r="I293" i="13"/>
  <c r="K293" i="13"/>
  <c r="M293" i="13"/>
  <c r="O293" i="13"/>
  <c r="Q293" i="13"/>
  <c r="V293" i="13"/>
  <c r="G295" i="13"/>
  <c r="I295" i="13"/>
  <c r="K295" i="13"/>
  <c r="M295" i="13"/>
  <c r="O295" i="13"/>
  <c r="Q295" i="13"/>
  <c r="V295" i="13"/>
  <c r="AE297" i="13"/>
  <c r="F43" i="1" s="1"/>
  <c r="BA25" i="12"/>
  <c r="BA23" i="12"/>
  <c r="BA20" i="12"/>
  <c r="BA14" i="12"/>
  <c r="BA12" i="12"/>
  <c r="G9" i="12"/>
  <c r="M9" i="12" s="1"/>
  <c r="I9" i="12"/>
  <c r="K9" i="12"/>
  <c r="O9" i="12"/>
  <c r="Q9" i="12"/>
  <c r="V9" i="12"/>
  <c r="G11" i="12"/>
  <c r="M11" i="12" s="1"/>
  <c r="I11" i="12"/>
  <c r="K11" i="12"/>
  <c r="O11" i="12"/>
  <c r="Q11" i="12"/>
  <c r="V11" i="12"/>
  <c r="G13" i="12"/>
  <c r="M13" i="12" s="1"/>
  <c r="I13" i="12"/>
  <c r="K13" i="12"/>
  <c r="K8" i="12" s="1"/>
  <c r="O13" i="12"/>
  <c r="Q13" i="12"/>
  <c r="V13" i="12"/>
  <c r="G15" i="12"/>
  <c r="M15" i="12" s="1"/>
  <c r="I15" i="12"/>
  <c r="K15" i="12"/>
  <c r="O15" i="12"/>
  <c r="Q15" i="12"/>
  <c r="V15" i="12"/>
  <c r="G17" i="12"/>
  <c r="M17" i="12" s="1"/>
  <c r="I17" i="12"/>
  <c r="K17" i="12"/>
  <c r="O17" i="12"/>
  <c r="Q17" i="12"/>
  <c r="V17" i="12"/>
  <c r="G19" i="12"/>
  <c r="M19" i="12" s="1"/>
  <c r="I19" i="12"/>
  <c r="K19" i="12"/>
  <c r="O19" i="12"/>
  <c r="Q19" i="12"/>
  <c r="V19" i="12"/>
  <c r="G22" i="12"/>
  <c r="M22" i="12" s="1"/>
  <c r="I22" i="12"/>
  <c r="K22" i="12"/>
  <c r="O22" i="12"/>
  <c r="Q22" i="12"/>
  <c r="V22" i="12"/>
  <c r="G24" i="12"/>
  <c r="M24" i="12" s="1"/>
  <c r="I24" i="12"/>
  <c r="K24" i="12"/>
  <c r="O24" i="12"/>
  <c r="Q24" i="12"/>
  <c r="V24" i="12"/>
  <c r="G26" i="12"/>
  <c r="M26" i="12" s="1"/>
  <c r="I26" i="12"/>
  <c r="K26" i="12"/>
  <c r="O26" i="12"/>
  <c r="Q26" i="12"/>
  <c r="V26" i="12"/>
  <c r="G27" i="12"/>
  <c r="M27" i="12" s="1"/>
  <c r="I27" i="12"/>
  <c r="K27" i="12"/>
  <c r="O27" i="12"/>
  <c r="Q27" i="12"/>
  <c r="V27" i="12"/>
  <c r="G28" i="12"/>
  <c r="M28" i="12" s="1"/>
  <c r="I28" i="12"/>
  <c r="K28" i="12"/>
  <c r="O28" i="12"/>
  <c r="Q28" i="12"/>
  <c r="V28" i="12"/>
  <c r="AE30" i="12"/>
  <c r="F40" i="1" s="1"/>
  <c r="G91" i="13" l="1"/>
  <c r="I132" i="1" s="1"/>
  <c r="Q8" i="17"/>
  <c r="V185" i="18"/>
  <c r="O26" i="18"/>
  <c r="K52" i="14"/>
  <c r="V22" i="16"/>
  <c r="V62" i="18"/>
  <c r="Q72" i="15"/>
  <c r="G125" i="18"/>
  <c r="I90" i="1" s="1"/>
  <c r="M87" i="17"/>
  <c r="O8" i="16"/>
  <c r="K8" i="16"/>
  <c r="V60" i="15"/>
  <c r="Q116" i="18"/>
  <c r="O49" i="18"/>
  <c r="I26" i="18"/>
  <c r="V20" i="18"/>
  <c r="K267" i="13"/>
  <c r="Q60" i="15"/>
  <c r="K12" i="17"/>
  <c r="G140" i="18"/>
  <c r="I91" i="1" s="1"/>
  <c r="Q29" i="20"/>
  <c r="Q8" i="12"/>
  <c r="I267" i="13"/>
  <c r="Q16" i="16"/>
  <c r="I12" i="17"/>
  <c r="Q15" i="18"/>
  <c r="I8" i="18"/>
  <c r="K36" i="18"/>
  <c r="K231" i="13"/>
  <c r="I86" i="18"/>
  <c r="Q192" i="13"/>
  <c r="K94" i="13"/>
  <c r="G60" i="15"/>
  <c r="I105" i="1" s="1"/>
  <c r="Q33" i="17"/>
  <c r="K14" i="19"/>
  <c r="O254" i="13"/>
  <c r="O192" i="13"/>
  <c r="I171" i="18"/>
  <c r="K60" i="15"/>
  <c r="K8" i="19"/>
  <c r="O199" i="13"/>
  <c r="V208" i="18"/>
  <c r="I36" i="18"/>
  <c r="K140" i="18"/>
  <c r="I15" i="18"/>
  <c r="G8" i="19"/>
  <c r="I137" i="1" s="1"/>
  <c r="F49" i="1"/>
  <c r="Q101" i="13"/>
  <c r="O8" i="19"/>
  <c r="K48" i="16"/>
  <c r="O20" i="18"/>
  <c r="K145" i="13"/>
  <c r="I199" i="13"/>
  <c r="K98" i="18"/>
  <c r="F50" i="1"/>
  <c r="V38" i="16"/>
  <c r="V192" i="13"/>
  <c r="G192" i="13"/>
  <c r="I144" i="1" s="1"/>
  <c r="K199" i="13"/>
  <c r="Q145" i="13"/>
  <c r="V35" i="13"/>
  <c r="G199" i="13"/>
  <c r="I145" i="1" s="1"/>
  <c r="V94" i="13"/>
  <c r="F57" i="1"/>
  <c r="V156" i="18"/>
  <c r="K20" i="18"/>
  <c r="I8" i="15"/>
  <c r="Q187" i="13"/>
  <c r="O8" i="12"/>
  <c r="V52" i="14"/>
  <c r="K65" i="15"/>
  <c r="I208" i="18"/>
  <c r="Q33" i="18"/>
  <c r="F39" i="1"/>
  <c r="F58" i="1" s="1"/>
  <c r="G23" i="1" s="1"/>
  <c r="V65" i="17"/>
  <c r="I33" i="17"/>
  <c r="Q125" i="18"/>
  <c r="I62" i="18"/>
  <c r="V26" i="18"/>
  <c r="V44" i="20"/>
  <c r="I8" i="20"/>
  <c r="Q53" i="13"/>
  <c r="Q8" i="13"/>
  <c r="G15" i="14"/>
  <c r="I142" i="1" s="1"/>
  <c r="K38" i="16"/>
  <c r="V16" i="16"/>
  <c r="Q8" i="16"/>
  <c r="G33" i="17"/>
  <c r="I108" i="1" s="1"/>
  <c r="K193" i="18"/>
  <c r="Q185" i="18"/>
  <c r="O125" i="18"/>
  <c r="O36" i="18"/>
  <c r="Q26" i="18"/>
  <c r="G14" i="19"/>
  <c r="I106" i="1" s="1"/>
  <c r="Q44" i="20"/>
  <c r="F45" i="1"/>
  <c r="F55" i="1"/>
  <c r="I87" i="1"/>
  <c r="O287" i="13"/>
  <c r="K254" i="13"/>
  <c r="I206" i="13"/>
  <c r="V166" i="13"/>
  <c r="K101" i="13"/>
  <c r="K287" i="13"/>
  <c r="I231" i="13"/>
  <c r="Q166" i="13"/>
  <c r="O145" i="13"/>
  <c r="O8" i="13"/>
  <c r="G42" i="14"/>
  <c r="I143" i="1" s="1"/>
  <c r="Q8" i="14"/>
  <c r="V72" i="15"/>
  <c r="G18" i="15"/>
  <c r="I98" i="1" s="1"/>
  <c r="I38" i="16"/>
  <c r="K49" i="17"/>
  <c r="Q24" i="17"/>
  <c r="I156" i="18"/>
  <c r="K125" i="18"/>
  <c r="Q98" i="18"/>
  <c r="O44" i="20"/>
  <c r="V8" i="20"/>
  <c r="K42" i="14"/>
  <c r="I18" i="15"/>
  <c r="I18" i="12"/>
  <c r="I254" i="13"/>
  <c r="AF30" i="12"/>
  <c r="I287" i="13"/>
  <c r="M254" i="13"/>
  <c r="G231" i="13"/>
  <c r="I148" i="1" s="1"/>
  <c r="M193" i="13"/>
  <c r="M192" i="13" s="1"/>
  <c r="G101" i="13"/>
  <c r="I134" i="1" s="1"/>
  <c r="Q94" i="13"/>
  <c r="K8" i="13"/>
  <c r="Q15" i="14"/>
  <c r="V18" i="15"/>
  <c r="V8" i="15"/>
  <c r="O16" i="16"/>
  <c r="I8" i="17"/>
  <c r="G193" i="18"/>
  <c r="K185" i="18"/>
  <c r="O140" i="18"/>
  <c r="G116" i="18"/>
  <c r="I89" i="1" s="1"/>
  <c r="V8" i="18"/>
  <c r="K44" i="20"/>
  <c r="Q8" i="20"/>
  <c r="F46" i="1"/>
  <c r="I65" i="17"/>
  <c r="M101" i="13"/>
  <c r="O15" i="14"/>
  <c r="K16" i="16"/>
  <c r="M62" i="17"/>
  <c r="O8" i="20"/>
  <c r="V98" i="18"/>
  <c r="O166" i="13"/>
  <c r="V241" i="13"/>
  <c r="Q241" i="13"/>
  <c r="I192" i="13"/>
  <c r="I166" i="13"/>
  <c r="I145" i="13"/>
  <c r="G35" i="13"/>
  <c r="I127" i="1" s="1"/>
  <c r="O42" i="14"/>
  <c r="K8" i="14"/>
  <c r="O33" i="17"/>
  <c r="K24" i="17"/>
  <c r="G12" i="17"/>
  <c r="I101" i="1" s="1"/>
  <c r="V8" i="17"/>
  <c r="I98" i="18"/>
  <c r="G26" i="18"/>
  <c r="I109" i="1" s="1"/>
  <c r="I20" i="18"/>
  <c r="K15" i="18"/>
  <c r="G44" i="20"/>
  <c r="I125" i="1" s="1"/>
  <c r="K8" i="20"/>
  <c r="F47" i="1"/>
  <c r="G38" i="16"/>
  <c r="I111" i="1" s="1"/>
  <c r="K206" i="13"/>
  <c r="V267" i="13"/>
  <c r="Q206" i="13"/>
  <c r="M204" i="13"/>
  <c r="M203" i="13" s="1"/>
  <c r="G140" i="13"/>
  <c r="I135" i="1" s="1"/>
  <c r="I65" i="15"/>
  <c r="V48" i="16"/>
  <c r="V49" i="17"/>
  <c r="Q208" i="18"/>
  <c r="V171" i="18"/>
  <c r="Q156" i="18"/>
  <c r="V125" i="18"/>
  <c r="O116" i="18"/>
  <c r="V86" i="18"/>
  <c r="K62" i="18"/>
  <c r="Q36" i="18"/>
  <c r="G33" i="18"/>
  <c r="I114" i="1" s="1"/>
  <c r="O14" i="19"/>
  <c r="V8" i="19"/>
  <c r="O29" i="20"/>
  <c r="Q52" i="14"/>
  <c r="O101" i="13"/>
  <c r="I94" i="13"/>
  <c r="V53" i="13"/>
  <c r="I15" i="14"/>
  <c r="G72" i="15"/>
  <c r="I115" i="1" s="1"/>
  <c r="Q48" i="16"/>
  <c r="I22" i="16"/>
  <c r="V8" i="16"/>
  <c r="Q65" i="17"/>
  <c r="O8" i="17"/>
  <c r="O193" i="18"/>
  <c r="G185" i="18"/>
  <c r="I95" i="1" s="1"/>
  <c r="K156" i="18"/>
  <c r="I14" i="19"/>
  <c r="Q8" i="19"/>
  <c r="G8" i="20"/>
  <c r="O24" i="17"/>
  <c r="I35" i="13"/>
  <c r="AF297" i="13"/>
  <c r="I48" i="16"/>
  <c r="G166" i="13"/>
  <c r="I140" i="1" s="1"/>
  <c r="Q254" i="13"/>
  <c r="O231" i="13"/>
  <c r="V8" i="13"/>
  <c r="K18" i="12"/>
  <c r="Q287" i="13"/>
  <c r="M282" i="13"/>
  <c r="M281" i="13" s="1"/>
  <c r="O267" i="13"/>
  <c r="I241" i="13"/>
  <c r="I101" i="13"/>
  <c r="V8" i="14"/>
  <c r="V65" i="15"/>
  <c r="O48" i="16"/>
  <c r="K87" i="17"/>
  <c r="O65" i="17"/>
  <c r="V24" i="17"/>
  <c r="O12" i="17"/>
  <c r="K8" i="17"/>
  <c r="K208" i="18"/>
  <c r="I193" i="18"/>
  <c r="O171" i="18"/>
  <c r="Q140" i="18"/>
  <c r="O86" i="18"/>
  <c r="V49" i="18"/>
  <c r="Q20" i="18"/>
  <c r="V15" i="18"/>
  <c r="G8" i="18"/>
  <c r="Q62" i="18"/>
  <c r="O52" i="14"/>
  <c r="K8" i="15"/>
  <c r="G8" i="14"/>
  <c r="I72" i="15"/>
  <c r="O38" i="16"/>
  <c r="O49" i="17"/>
  <c r="M24" i="17"/>
  <c r="I147" i="18"/>
  <c r="V36" i="18"/>
  <c r="F41" i="1"/>
  <c r="M8" i="16"/>
  <c r="O18" i="12"/>
  <c r="K77" i="13"/>
  <c r="Q35" i="13"/>
  <c r="M52" i="14"/>
  <c r="I42" i="14"/>
  <c r="Q12" i="17"/>
  <c r="K116" i="18"/>
  <c r="G98" i="18"/>
  <c r="I88" i="1" s="1"/>
  <c r="Q86" i="18"/>
  <c r="G62" i="18"/>
  <c r="I119" i="1" s="1"/>
  <c r="G20" i="18"/>
  <c r="I107" i="1" s="1"/>
  <c r="G15" i="18"/>
  <c r="I100" i="1" s="1"/>
  <c r="K29" i="20"/>
  <c r="V145" i="13"/>
  <c r="I8" i="12"/>
  <c r="Q267" i="13"/>
  <c r="V187" i="13"/>
  <c r="G94" i="13"/>
  <c r="I133" i="1" s="1"/>
  <c r="O35" i="13"/>
  <c r="V33" i="17"/>
  <c r="O208" i="18"/>
  <c r="Q171" i="18"/>
  <c r="V140" i="18"/>
  <c r="I116" i="18"/>
  <c r="I29" i="20"/>
  <c r="F42" i="1"/>
  <c r="F52" i="1"/>
  <c r="O72" i="15"/>
  <c r="I140" i="18"/>
  <c r="O241" i="13"/>
  <c r="K15" i="14"/>
  <c r="M8" i="12"/>
  <c r="M77" i="13"/>
  <c r="K35" i="13"/>
  <c r="V42" i="14"/>
  <c r="V15" i="14"/>
  <c r="O60" i="15"/>
  <c r="Q18" i="15"/>
  <c r="Q8" i="15"/>
  <c r="I87" i="17"/>
  <c r="I49" i="17"/>
  <c r="G156" i="18"/>
  <c r="I93" i="1" s="1"/>
  <c r="K86" i="18"/>
  <c r="Q49" i="18"/>
  <c r="Q8" i="18"/>
  <c r="V14" i="19"/>
  <c r="G8" i="13"/>
  <c r="K22" i="16"/>
  <c r="K33" i="17"/>
  <c r="V101" i="13"/>
  <c r="Q42" i="14"/>
  <c r="Q22" i="16"/>
  <c r="G87" i="17"/>
  <c r="I120" i="1" s="1"/>
  <c r="K65" i="17"/>
  <c r="V193" i="18"/>
  <c r="K171" i="18"/>
  <c r="Q147" i="18"/>
  <c r="I125" i="18"/>
  <c r="O98" i="18"/>
  <c r="I33" i="18"/>
  <c r="K26" i="18"/>
  <c r="O15" i="18"/>
  <c r="O8" i="18"/>
  <c r="Q14" i="19"/>
  <c r="I8" i="19"/>
  <c r="G29" i="20"/>
  <c r="I123" i="1" s="1"/>
  <c r="O65" i="15"/>
  <c r="V8" i="12"/>
  <c r="O18" i="15"/>
  <c r="V29" i="20"/>
  <c r="Q77" i="13"/>
  <c r="M20" i="18"/>
  <c r="G53" i="13"/>
  <c r="I128" i="1" s="1"/>
  <c r="V206" i="13"/>
  <c r="V18" i="12"/>
  <c r="V254" i="13"/>
  <c r="V199" i="13"/>
  <c r="K187" i="13"/>
  <c r="K166" i="13"/>
  <c r="I53" i="13"/>
  <c r="I8" i="13"/>
  <c r="O8" i="14"/>
  <c r="AF72" i="16"/>
  <c r="Q38" i="16"/>
  <c r="G62" i="17"/>
  <c r="I116" i="1" s="1"/>
  <c r="M34" i="17"/>
  <c r="M33" i="17" s="1"/>
  <c r="Q193" i="18"/>
  <c r="I185" i="18"/>
  <c r="V116" i="18"/>
  <c r="O62" i="18"/>
  <c r="K49" i="18"/>
  <c r="G36" i="18"/>
  <c r="I117" i="1" s="1"/>
  <c r="I44" i="20"/>
  <c r="Q65" i="15"/>
  <c r="K53" i="13"/>
  <c r="O8" i="15"/>
  <c r="M12" i="17"/>
  <c r="O147" i="18"/>
  <c r="G191" i="18"/>
  <c r="I96" i="1" s="1"/>
  <c r="I49" i="18"/>
  <c r="O77" i="13"/>
  <c r="O187" i="13"/>
  <c r="O53" i="13"/>
  <c r="V231" i="13"/>
  <c r="Q18" i="12"/>
  <c r="V287" i="13"/>
  <c r="Q231" i="13"/>
  <c r="O206" i="13"/>
  <c r="Q199" i="13"/>
  <c r="I187" i="13"/>
  <c r="G145" i="13"/>
  <c r="I139" i="1" s="1"/>
  <c r="G77" i="13"/>
  <c r="I130" i="1" s="1"/>
  <c r="M43" i="14"/>
  <c r="M42" i="14" s="1"/>
  <c r="I8" i="14"/>
  <c r="K72" i="15"/>
  <c r="K18" i="15"/>
  <c r="I16" i="16"/>
  <c r="I8" i="16"/>
  <c r="Q49" i="17"/>
  <c r="I24" i="17"/>
  <c r="V12" i="17"/>
  <c r="O156" i="18"/>
  <c r="K147" i="18"/>
  <c r="K8" i="18"/>
  <c r="M29" i="20"/>
  <c r="AF54" i="20"/>
  <c r="M45" i="20"/>
  <c r="M44" i="20" s="1"/>
  <c r="M9" i="20"/>
  <c r="M8" i="20" s="1"/>
  <c r="M9" i="19"/>
  <c r="M8" i="19" s="1"/>
  <c r="AF28" i="19"/>
  <c r="M18" i="19"/>
  <c r="M14" i="19" s="1"/>
  <c r="M185" i="18"/>
  <c r="M156" i="18"/>
  <c r="M147" i="18"/>
  <c r="M171" i="18"/>
  <c r="M193" i="18"/>
  <c r="M15" i="18"/>
  <c r="M86" i="18"/>
  <c r="M49" i="18"/>
  <c r="AF213" i="18"/>
  <c r="G171" i="18"/>
  <c r="I94" i="1" s="1"/>
  <c r="G147" i="18"/>
  <c r="I92" i="1" s="1"/>
  <c r="G86" i="18"/>
  <c r="I121" i="1" s="1"/>
  <c r="G49" i="18"/>
  <c r="I118" i="1" s="1"/>
  <c r="M209" i="18"/>
  <c r="M208" i="18" s="1"/>
  <c r="M143" i="18"/>
  <c r="M140" i="18" s="1"/>
  <c r="M131" i="18"/>
  <c r="M125" i="18" s="1"/>
  <c r="M119" i="18"/>
  <c r="M116" i="18" s="1"/>
  <c r="M101" i="18"/>
  <c r="M98" i="18" s="1"/>
  <c r="M63" i="18"/>
  <c r="M62" i="18" s="1"/>
  <c r="M39" i="18"/>
  <c r="M36" i="18" s="1"/>
  <c r="M27" i="18"/>
  <c r="M26" i="18" s="1"/>
  <c r="M14" i="18"/>
  <c r="M8" i="18" s="1"/>
  <c r="M65" i="17"/>
  <c r="M49" i="17"/>
  <c r="AF92" i="17"/>
  <c r="M9" i="17"/>
  <c r="M8" i="17" s="1"/>
  <c r="G49" i="17"/>
  <c r="I112" i="1" s="1"/>
  <c r="G24" i="17"/>
  <c r="I103" i="1" s="1"/>
  <c r="G65" i="17"/>
  <c r="M22" i="16"/>
  <c r="M16" i="16"/>
  <c r="M51" i="16"/>
  <c r="M48" i="16" s="1"/>
  <c r="G48" i="16"/>
  <c r="I113" i="1" s="1"/>
  <c r="M45" i="16"/>
  <c r="M38" i="16" s="1"/>
  <c r="G22" i="16"/>
  <c r="I104" i="1" s="1"/>
  <c r="G16" i="16"/>
  <c r="I97" i="1" s="1"/>
  <c r="G8" i="16"/>
  <c r="M65" i="15"/>
  <c r="M18" i="15"/>
  <c r="M8" i="15"/>
  <c r="AF98" i="15"/>
  <c r="M74" i="15"/>
  <c r="M72" i="15" s="1"/>
  <c r="G65" i="15"/>
  <c r="I110" i="1" s="1"/>
  <c r="G8" i="15"/>
  <c r="M19" i="14"/>
  <c r="M15" i="14" s="1"/>
  <c r="M11" i="14"/>
  <c r="M8" i="14" s="1"/>
  <c r="AF58" i="14"/>
  <c r="G52" i="14"/>
  <c r="I138" i="1" s="1"/>
  <c r="M241" i="13"/>
  <c r="M267" i="13"/>
  <c r="M187" i="13"/>
  <c r="M53" i="13"/>
  <c r="M287" i="13"/>
  <c r="M206" i="13"/>
  <c r="G241" i="13"/>
  <c r="I149" i="1" s="1"/>
  <c r="G287" i="13"/>
  <c r="I154" i="1" s="1"/>
  <c r="G267" i="13"/>
  <c r="I151" i="1" s="1"/>
  <c r="G254" i="13"/>
  <c r="I150" i="1" s="1"/>
  <c r="G206" i="13"/>
  <c r="I147" i="1" s="1"/>
  <c r="G187" i="13"/>
  <c r="I141" i="1" s="1"/>
  <c r="G73" i="13"/>
  <c r="I129" i="1" s="1"/>
  <c r="G32" i="13"/>
  <c r="I126" i="1" s="1"/>
  <c r="M200" i="13"/>
  <c r="M199" i="13" s="1"/>
  <c r="M97" i="13"/>
  <c r="M94" i="13" s="1"/>
  <c r="M89" i="13"/>
  <c r="M88" i="13" s="1"/>
  <c r="M48" i="13"/>
  <c r="M35" i="13" s="1"/>
  <c r="M21" i="13"/>
  <c r="M8" i="13" s="1"/>
  <c r="M232" i="13"/>
  <c r="M231" i="13" s="1"/>
  <c r="M167" i="13"/>
  <c r="M166" i="13" s="1"/>
  <c r="M154" i="13"/>
  <c r="M145" i="13" s="1"/>
  <c r="M144" i="13"/>
  <c r="M143" i="13" s="1"/>
  <c r="M18" i="12"/>
  <c r="G8" i="12"/>
  <c r="G18" i="12"/>
  <c r="I156" i="1" s="1"/>
  <c r="I20" i="1" s="1"/>
  <c r="J28" i="1"/>
  <c r="J26" i="1"/>
  <c r="G38" i="1"/>
  <c r="F38" i="1"/>
  <c r="J23" i="1"/>
  <c r="J24" i="1"/>
  <c r="J25" i="1"/>
  <c r="J27" i="1"/>
  <c r="E24" i="1"/>
  <c r="E26" i="1"/>
  <c r="G43" i="1" l="1"/>
  <c r="H43" i="1" s="1"/>
  <c r="I43" i="1" s="1"/>
  <c r="G42" i="1"/>
  <c r="H42" i="1" s="1"/>
  <c r="I42" i="1" s="1"/>
  <c r="G47" i="1"/>
  <c r="G46" i="1"/>
  <c r="H46" i="1" s="1"/>
  <c r="I46" i="1" s="1"/>
  <c r="H47" i="1"/>
  <c r="I47" i="1" s="1"/>
  <c r="G55" i="1"/>
  <c r="G54" i="1"/>
  <c r="H54" i="1" s="1"/>
  <c r="I54" i="1" s="1"/>
  <c r="I155" i="1"/>
  <c r="I19" i="1" s="1"/>
  <c r="G30" i="12"/>
  <c r="G72" i="16"/>
  <c r="I86" i="1"/>
  <c r="G49" i="1"/>
  <c r="H49" i="1" s="1"/>
  <c r="I49" i="1" s="1"/>
  <c r="G48" i="1"/>
  <c r="H48" i="1" s="1"/>
  <c r="I48" i="1" s="1"/>
  <c r="G54" i="20"/>
  <c r="I122" i="1"/>
  <c r="G50" i="1"/>
  <c r="H50" i="1" s="1"/>
  <c r="I50" i="1" s="1"/>
  <c r="G51" i="1"/>
  <c r="H51" i="1" s="1"/>
  <c r="I51" i="1" s="1"/>
  <c r="G57" i="1"/>
  <c r="H57" i="1" s="1"/>
  <c r="I57" i="1" s="1"/>
  <c r="G56" i="1"/>
  <c r="H56" i="1" s="1"/>
  <c r="I56" i="1" s="1"/>
  <c r="G92" i="17"/>
  <c r="G58" i="14"/>
  <c r="G40" i="1"/>
  <c r="H40" i="1" s="1"/>
  <c r="I40" i="1" s="1"/>
  <c r="G41" i="1"/>
  <c r="H41" i="1" s="1"/>
  <c r="I41" i="1" s="1"/>
  <c r="G39" i="1"/>
  <c r="G28" i="19"/>
  <c r="G98" i="15"/>
  <c r="I84" i="1"/>
  <c r="G53" i="1"/>
  <c r="H53" i="1" s="1"/>
  <c r="I53" i="1" s="1"/>
  <c r="G52" i="1"/>
  <c r="H52" i="1" s="1"/>
  <c r="I52" i="1" s="1"/>
  <c r="G45" i="1"/>
  <c r="H45" i="1" s="1"/>
  <c r="I45" i="1" s="1"/>
  <c r="G44" i="1"/>
  <c r="H44" i="1" s="1"/>
  <c r="I44" i="1" s="1"/>
  <c r="I152" i="1"/>
  <c r="I17" i="1" s="1"/>
  <c r="I85" i="1"/>
  <c r="G213" i="18"/>
  <c r="H55" i="1"/>
  <c r="I55" i="1" s="1"/>
  <c r="I124" i="1"/>
  <c r="G297" i="13"/>
  <c r="A23" i="1"/>
  <c r="I157" i="1" l="1"/>
  <c r="I16" i="1"/>
  <c r="I21" i="1" s="1"/>
  <c r="G58" i="1"/>
  <c r="H39" i="1"/>
  <c r="G24" i="1"/>
  <c r="A24" i="1"/>
  <c r="G25" i="1" l="1"/>
  <c r="A25" i="1" s="1"/>
  <c r="G28" i="1"/>
  <c r="I39" i="1"/>
  <c r="I58" i="1" s="1"/>
  <c r="H58" i="1"/>
  <c r="J156" i="1"/>
  <c r="J111" i="1"/>
  <c r="J137" i="1"/>
  <c r="J110" i="1"/>
  <c r="J153" i="1"/>
  <c r="J150" i="1"/>
  <c r="J104" i="1"/>
  <c r="J105" i="1"/>
  <c r="J117" i="1"/>
  <c r="J96" i="1"/>
  <c r="J87" i="1"/>
  <c r="J106" i="1"/>
  <c r="J152" i="1"/>
  <c r="J95" i="1"/>
  <c r="J143" i="1"/>
  <c r="J113" i="1"/>
  <c r="J97" i="1"/>
  <c r="J145" i="1"/>
  <c r="J86" i="1"/>
  <c r="J127" i="1"/>
  <c r="J88" i="1"/>
  <c r="J139" i="1"/>
  <c r="J138" i="1"/>
  <c r="J109" i="1"/>
  <c r="J119" i="1"/>
  <c r="J102" i="1"/>
  <c r="J146" i="1"/>
  <c r="J125" i="1"/>
  <c r="J140" i="1"/>
  <c r="J98" i="1"/>
  <c r="J116" i="1"/>
  <c r="J126" i="1"/>
  <c r="J90" i="1"/>
  <c r="J112" i="1"/>
  <c r="J144" i="1"/>
  <c r="J94" i="1"/>
  <c r="J149" i="1"/>
  <c r="J136" i="1"/>
  <c r="J124" i="1"/>
  <c r="J123" i="1"/>
  <c r="J141" i="1"/>
  <c r="J135" i="1"/>
  <c r="J115" i="1"/>
  <c r="J99" i="1"/>
  <c r="J128" i="1"/>
  <c r="J93" i="1"/>
  <c r="J133" i="1"/>
  <c r="J147" i="1"/>
  <c r="J134" i="1"/>
  <c r="J121" i="1"/>
  <c r="J151" i="1"/>
  <c r="J101" i="1"/>
  <c r="J132" i="1"/>
  <c r="J120" i="1"/>
  <c r="J92" i="1"/>
  <c r="J122" i="1"/>
  <c r="J91" i="1"/>
  <c r="J103" i="1"/>
  <c r="J129" i="1"/>
  <c r="J85" i="1"/>
  <c r="J114" i="1"/>
  <c r="J142" i="1"/>
  <c r="J89" i="1"/>
  <c r="J148" i="1"/>
  <c r="J130" i="1"/>
  <c r="J118" i="1"/>
  <c r="J84" i="1"/>
  <c r="J131" i="1"/>
  <c r="J155" i="1"/>
  <c r="J154" i="1"/>
  <c r="J108" i="1"/>
  <c r="J107" i="1"/>
  <c r="J100" i="1"/>
  <c r="J55" i="1" l="1"/>
  <c r="J53" i="1"/>
  <c r="J51" i="1"/>
  <c r="J39" i="1"/>
  <c r="J58" i="1" s="1"/>
  <c r="J56" i="1"/>
  <c r="J50" i="1"/>
  <c r="J46" i="1"/>
  <c r="J49" i="1"/>
  <c r="J47" i="1"/>
  <c r="J45" i="1"/>
  <c r="J43" i="1"/>
  <c r="J54" i="1"/>
  <c r="J41" i="1"/>
  <c r="J48" i="1"/>
  <c r="J44" i="1"/>
  <c r="J42" i="1"/>
  <c r="J40" i="1"/>
  <c r="J57" i="1"/>
  <c r="J52" i="1"/>
  <c r="A26" i="1"/>
  <c r="G26" i="1"/>
  <c r="A27" i="1" s="1"/>
  <c r="J157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B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B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8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8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9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A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A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<sst xmlns="http://schemas.openxmlformats.org/spreadsheetml/2006/main" count="5973" uniqueCount="1443">
  <si>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</si>
  <si>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</si>
  <si>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</si>
  <si>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</si>
  <si>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</si>
  <si>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</si>
  <si>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</si>
  <si>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</si>
  <si>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</si>
  <si>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</si>
  <si>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</si>
  <si>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</si>
  <si>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</si>
  <si>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</si>
  <si>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</si>
  <si>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</si>
  <si>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</si>
  <si>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</si>
  <si>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</si>
  <si>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</si>
  <si>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</si>
  <si>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</si>
  <si>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</si>
  <si>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</si>
  <si>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</si>
  <si>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</si>
  <si>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</si>
  <si>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</si>
  <si>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</si>
  <si>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</si>
  <si>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</si>
  <si>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</si>
  <si>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</si>
  <si>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</si>
  <si>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</si>
  <si>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</si>
  <si>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</si>
  <si>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</si>
  <si>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</si>
  <si>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</si>
  <si>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</si>
  <si>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</si>
  <si>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</si>
  <si>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Wi-NS</t>
  </si>
  <si>
    <t>NOVÁ SERVEROVNA - NEMOCNICE STRAKONICE</t>
  </si>
  <si>
    <t>Stavba</t>
  </si>
  <si>
    <t>01</t>
  </si>
  <si>
    <t>Vedlejší a ostatní náklady</t>
  </si>
  <si>
    <t>VRN</t>
  </si>
  <si>
    <t>1</t>
  </si>
  <si>
    <t>NOVÁ SERVEROVNA - NEMOCNICE STRAKONICE - stav. část</t>
  </si>
  <si>
    <t>Stavební část</t>
  </si>
  <si>
    <t>2</t>
  </si>
  <si>
    <t>Vyápění</t>
  </si>
  <si>
    <t>UT - Vytápění , demontáže</t>
  </si>
  <si>
    <t>3</t>
  </si>
  <si>
    <t>Chlazení</t>
  </si>
  <si>
    <t>4</t>
  </si>
  <si>
    <t>VZT</t>
  </si>
  <si>
    <t>5</t>
  </si>
  <si>
    <t>Elektroinstalace - silnoproud</t>
  </si>
  <si>
    <t>6</t>
  </si>
  <si>
    <t>Slaboproud</t>
  </si>
  <si>
    <t>7</t>
  </si>
  <si>
    <t>Technologie</t>
  </si>
  <si>
    <t>8</t>
  </si>
  <si>
    <t>SHZ</t>
  </si>
  <si>
    <t>Celkem za stavbu</t>
  </si>
  <si>
    <t>CZK</t>
  </si>
  <si>
    <t>#POPS</t>
  </si>
  <si>
    <t>Popis stavby: Wi-NS - NOVÁ SERVEROVNA - NEMOCNICE STRAKONICE</t>
  </si>
  <si>
    <t>#POPO</t>
  </si>
  <si>
    <t>Popis objektu: 01 - Vedlejší a ostatní náklady</t>
  </si>
  <si>
    <t>#POPR</t>
  </si>
  <si>
    <t>Popis rozpočtu: 01 - VRN</t>
  </si>
  <si>
    <t>Popis objektu: 1 - NOVÁ SERVEROVNA - NEMOCNICE STRAKONICE - stav. část</t>
  </si>
  <si>
    <t>Popis rozpočtu: 1 - Stavební část</t>
  </si>
  <si>
    <t>Popis objektu: 2 - Vyápění</t>
  </si>
  <si>
    <t>Popis rozpočtu: 2 - UT - Vytápění , demontáže</t>
  </si>
  <si>
    <t>Popis objektu: 3 - Chlazení</t>
  </si>
  <si>
    <t>Popis rozpočtu: 3 - Chlazení</t>
  </si>
  <si>
    <t>Popis objektu: 4 - VZT</t>
  </si>
  <si>
    <t>Popis rozpočtu: 4 - VZT</t>
  </si>
  <si>
    <t>Popis objektu: 5 - Elektroinstalace - silnoproud</t>
  </si>
  <si>
    <t>Popis rozpočtu: 5 - Elektroinstalace - silnoproud</t>
  </si>
  <si>
    <t>Popis objektu: 6 - Slaboproud</t>
  </si>
  <si>
    <t>Popis rozpočtu: 6 - Slaboproud</t>
  </si>
  <si>
    <t>Popis objektu: 7 - Technologie</t>
  </si>
  <si>
    <t>Popis rozpočtu: 7 - Technologie</t>
  </si>
  <si>
    <t>Popis objektu: 8 - SHZ</t>
  </si>
  <si>
    <t>Popis rozpočtu: 8 - SHZ</t>
  </si>
  <si>
    <t>Rekapitulace dílů</t>
  </si>
  <si>
    <t>Typ dílu</t>
  </si>
  <si>
    <t>_1</t>
  </si>
  <si>
    <t>CHLAZENÍ - SPOLEČNÉ NÁKLADY</t>
  </si>
  <si>
    <t>Racky a příslušetví</t>
  </si>
  <si>
    <t>SPOLEČNÉ NÁKLADY</t>
  </si>
  <si>
    <t>Svítidla (D+M+PPV)</t>
  </si>
  <si>
    <t>_10</t>
  </si>
  <si>
    <t>Přístupový systém - kabelové rozvody</t>
  </si>
  <si>
    <t>_11</t>
  </si>
  <si>
    <t>Kamerový systém CCTV</t>
  </si>
  <si>
    <t>_12</t>
  </si>
  <si>
    <t>Kamerový systém - kabelové rozvody</t>
  </si>
  <si>
    <t>_13</t>
  </si>
  <si>
    <t>EPS systém</t>
  </si>
  <si>
    <t>_14</t>
  </si>
  <si>
    <t>EPS - kabelové rozvody</t>
  </si>
  <si>
    <t>_15</t>
  </si>
  <si>
    <t>Monitoring</t>
  </si>
  <si>
    <t>_16</t>
  </si>
  <si>
    <t>Monitoring - kabelové rozvody</t>
  </si>
  <si>
    <t>_17</t>
  </si>
  <si>
    <t>Elektroinstalační materiál společný</t>
  </si>
  <si>
    <t>_18</t>
  </si>
  <si>
    <t>Společný nosný materiál</t>
  </si>
  <si>
    <t>_2</t>
  </si>
  <si>
    <t>DEMONTÁŽE</t>
  </si>
  <si>
    <t>CHLAZENÍ SERVERU V 1.PP</t>
  </si>
  <si>
    <t>Modul pro C3850</t>
  </si>
  <si>
    <t>Propojení datových rozvaděčů</t>
  </si>
  <si>
    <t>Rozvaděče, UPS</t>
  </si>
  <si>
    <t>_20</t>
  </si>
  <si>
    <t>Stavební práce a přípomoce</t>
  </si>
  <si>
    <t>_3</t>
  </si>
  <si>
    <t>Kompletační materiál (D+M+PPV)</t>
  </si>
  <si>
    <t>KRUHOVÉ POTRUBÍ A TVAROVKY SPIRO SK.I.</t>
  </si>
  <si>
    <t>PŘELOŽKA CHLAZENÍ V 1.PP</t>
  </si>
  <si>
    <t>Příslušenství k aktivním prvkům</t>
  </si>
  <si>
    <t>Zastřešení uličky</t>
  </si>
  <si>
    <t>_4</t>
  </si>
  <si>
    <t>Kabelové rozvody (D+M+PPV)</t>
  </si>
  <si>
    <t>Optické příslušenství</t>
  </si>
  <si>
    <t>Vniřní kanalizace</t>
  </si>
  <si>
    <t>VZT KOMPONENTY A ZAŘÍZENÍ</t>
  </si>
  <si>
    <t>_5</t>
  </si>
  <si>
    <t>Elektroinstalační materiál (D+M+PPV)</t>
  </si>
  <si>
    <t>POŽÁRNÍ KLAPKY, POŽÁRNÍ IZOLACE A UCPÁVKY</t>
  </si>
  <si>
    <t>Strukturovaná kabeláž - kompletační materiál</t>
  </si>
  <si>
    <t>Vniřní vodovod</t>
  </si>
  <si>
    <t>_6</t>
  </si>
  <si>
    <t>Nosný materiál (D+M+PPV)</t>
  </si>
  <si>
    <t>Strukturovaná kabeláž - kabelové rozvody</t>
  </si>
  <si>
    <t>_7</t>
  </si>
  <si>
    <t>Poplachový zabezpečovací systém - detekce</t>
  </si>
  <si>
    <t>_8</t>
  </si>
  <si>
    <t>Poplachový zabezpečovací systém - kabelové rozvody</t>
  </si>
  <si>
    <t>Stavební a zemní práce</t>
  </si>
  <si>
    <t>_9</t>
  </si>
  <si>
    <t>Přístupový systém</t>
  </si>
  <si>
    <t>1. Strojní</t>
  </si>
  <si>
    <t>2. Elektri</t>
  </si>
  <si>
    <t>Svislé a kompletní konstrukce</t>
  </si>
  <si>
    <t xml:space="preserve">3. Služby </t>
  </si>
  <si>
    <t>Vodorovné konstrukce</t>
  </si>
  <si>
    <t>416</t>
  </si>
  <si>
    <t>Podhledy a mezistropy montované lehké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</si>
  <si>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</si>
  <si>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</si>
  <si>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</si>
  <si>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</si>
  <si>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</si>
  <si>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</si>
  <si>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</si>
  <si>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</si>
  <si>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</si>
  <si>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</si>
  <si>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</si>
  <si>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</si>
  <si>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</si>
  <si>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</si>
  <si>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</si>
  <si>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Přesuny suti a vybouraných hmot</t>
  </si>
  <si>
    <t>99</t>
  </si>
  <si>
    <t>Staveništní přesun hmot</t>
  </si>
  <si>
    <t>D.1.4.12.</t>
  </si>
  <si>
    <t>AKTIVNÍ PRVKY</t>
  </si>
  <si>
    <t>HZS</t>
  </si>
  <si>
    <t>Hodinové zúčtovací sazby</t>
  </si>
  <si>
    <t>712</t>
  </si>
  <si>
    <t>Povlakové krytiny</t>
  </si>
  <si>
    <t>713</t>
  </si>
  <si>
    <t>Izolace tepelné</t>
  </si>
  <si>
    <t>728</t>
  </si>
  <si>
    <t>Vzduchotechnika</t>
  </si>
  <si>
    <t>733</t>
  </si>
  <si>
    <t>Ústřední vytápění - rozvodné potrubí</t>
  </si>
  <si>
    <t>734</t>
  </si>
  <si>
    <t>Ústřední vytápění - armatury</t>
  </si>
  <si>
    <t>762</t>
  </si>
  <si>
    <t>Konstrukce tesařské</t>
  </si>
  <si>
    <t>763</t>
  </si>
  <si>
    <t>Dřevostavby</t>
  </si>
  <si>
    <t>764</t>
  </si>
  <si>
    <t>Konstrukce klempířské</t>
  </si>
  <si>
    <t>767</t>
  </si>
  <si>
    <t>Konstrukce zámečnické</t>
  </si>
  <si>
    <t>776</t>
  </si>
  <si>
    <t>Podlahy povlakové</t>
  </si>
  <si>
    <t>777</t>
  </si>
  <si>
    <t>Podlahy ze syntetických hmot</t>
  </si>
  <si>
    <t>783</t>
  </si>
  <si>
    <t>Nátěry</t>
  </si>
  <si>
    <t>784</t>
  </si>
  <si>
    <t>Malby</t>
  </si>
  <si>
    <t>799</t>
  </si>
  <si>
    <t>Ostatní</t>
  </si>
  <si>
    <t>M21</t>
  </si>
  <si>
    <t>Elektromontáže</t>
  </si>
  <si>
    <t>D96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</si>
  <si>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</si>
  <si>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</si>
  <si>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</si>
  <si>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</si>
  <si>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</si>
  <si>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</si>
  <si>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</si>
  <si>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</si>
  <si>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</si>
  <si>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</si>
  <si>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</si>
  <si>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</si>
  <si>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</si>
  <si>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</si>
  <si>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</si>
  <si>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</si>
  <si>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</si>
  <si>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</si>
  <si>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</si>
  <si>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</si>
  <si>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</si>
  <si>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</si>
  <si>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</si>
  <si>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</si>
  <si>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</si>
  <si>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</si>
  <si>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</si>
  <si>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</si>
  <si>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</si>
  <si>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</si>
  <si>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</si>
  <si>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 R</t>
  </si>
  <si>
    <t>Zařízení staveniště</t>
  </si>
  <si>
    <t>Soubor</t>
  </si>
  <si>
    <t>RTS 24/ II</t>
  </si>
  <si>
    <t>Indiv</t>
  </si>
  <si>
    <t>Běžná</t>
  </si>
  <si>
    <t>POL99_8</t>
  </si>
  <si>
    <t>Veškeré náklady spojené s vybudováním, provozem a odstraněním zařízení staveniště.</t>
  </si>
  <si>
    <t>POP</t>
  </si>
  <si>
    <t>005122 R</t>
  </si>
  <si>
    <t>Provozní vlivy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</si>
  <si>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</si>
  <si>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005122010R</t>
  </si>
  <si>
    <t xml:space="preserve">Provoz objednatele </t>
  </si>
  <si>
    <t>Náklady na ztížené provádění stavebních prací v důsledku nepřerušeného provozu na staveništi nebo v případech nepřerušeného provozu v objektech v nichž se stavební práce provádí.</t>
  </si>
  <si>
    <t>005124010R</t>
  </si>
  <si>
    <t>Koordinační činnost</t>
  </si>
  <si>
    <t>Koordinace stavebních a technologických dodávek stavby.</t>
  </si>
  <si>
    <t>VN-1</t>
  </si>
  <si>
    <t>Konzultační činnost a závěrečné zprovoznění a spuštění systému</t>
  </si>
  <si>
    <t>soubor</t>
  </si>
  <si>
    <t>Vlastní</t>
  </si>
  <si>
    <t>005211040R</t>
  </si>
  <si>
    <t xml:space="preserve">Užívání veřejných ploch a prostranství  </t>
  </si>
  <si>
    <t>zábrany při bourání VZT mřížek a osazování nových v místě hlavního vstupu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</si>
  <si>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</si>
  <si>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</si>
  <si>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</si>
  <si>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</si>
  <si>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</si>
  <si>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</si>
  <si>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005211120R</t>
  </si>
  <si>
    <t>Inženýrská činnost</t>
  </si>
  <si>
    <t>005211130R</t>
  </si>
  <si>
    <t>Dílenská dokumentace, kladečské plány, odsouhlasení - dodávka GDS</t>
  </si>
  <si>
    <t>005281110R</t>
  </si>
  <si>
    <t>Kontrola hluku, znečištění a všechny ostatní závazky vyplývající ze zákona</t>
  </si>
  <si>
    <t>SUM</t>
  </si>
  <si>
    <t>Poznámky uchazeče k zadání</t>
  </si>
  <si>
    <t>POPUZIV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</si>
  <si>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odpadu.</t>
  </si>
  <si>
    <t>END</t>
  </si>
  <si>
    <t>310236251RT1</t>
  </si>
  <si>
    <t>Zazdívka otvorů pl.0, 09 m2 cihlami, tl. zdi 45 cm s použitím suché maltové směsi</t>
  </si>
  <si>
    <t>kus</t>
  </si>
  <si>
    <t>Práce</t>
  </si>
  <si>
    <t>POL1_</t>
  </si>
  <si>
    <t>prostupy : 14</t>
  </si>
  <si>
    <t>VV</t>
  </si>
  <si>
    <t>310237261RT1</t>
  </si>
  <si>
    <t>Zazdívka otvorů pl. 0,25 m2 cihlami, tl. zdi 60 cm s použitím suché maltové směsi</t>
  </si>
  <si>
    <t>62 : 1</t>
  </si>
  <si>
    <t>310238211R00</t>
  </si>
  <si>
    <t>Zazdívka otvorů plochy do 1 m2 cihlami na MVC</t>
  </si>
  <si>
    <t>m3</t>
  </si>
  <si>
    <t>52 : 0,3*1,8*0,35</t>
  </si>
  <si>
    <t>54 : 0,2*0,35*1,5</t>
  </si>
  <si>
    <t>75 : 1*0,52*0,25</t>
  </si>
  <si>
    <t>310239211R00</t>
  </si>
  <si>
    <t>Zazdívka otvorů plochy do 4 m2 cihlami na MVC</t>
  </si>
  <si>
    <t>76 : 0,75*2,05*0,25</t>
  </si>
  <si>
    <t>311112315RT3</t>
  </si>
  <si>
    <t>Stěna z tvárnic ztraceného bednění, tl. 150 mm zalití tvárnic betonem C 20/25</t>
  </si>
  <si>
    <t>m2</t>
  </si>
  <si>
    <t>103 : 1,25*(0,55*2+1,7*2)</t>
  </si>
  <si>
    <t>311361821R00</t>
  </si>
  <si>
    <t>Výztuž nadzákladových zdí z betonářské oceli B500B (10 505)</t>
  </si>
  <si>
    <t>t</t>
  </si>
  <si>
    <t>103 : 1,25*(0,55*2+1,7*2)*10,28*0,001</t>
  </si>
  <si>
    <t>340237212RT2</t>
  </si>
  <si>
    <t>Zazdívka otvorů pl.0,25m2,cihlami tl.zdi nad 10 cm s použitím suché maltové směsi</t>
  </si>
  <si>
    <t>61 : 2</t>
  </si>
  <si>
    <t>78 : 1</t>
  </si>
  <si>
    <t>349231821R00</t>
  </si>
  <si>
    <t>Přizdívka ostění z cihel</t>
  </si>
  <si>
    <t>78 : 0,4*1,95</t>
  </si>
  <si>
    <t>92 : 0,3*2,1</t>
  </si>
  <si>
    <t>388997116R01</t>
  </si>
  <si>
    <t>Chránička KG 150</t>
  </si>
  <si>
    <t>m</t>
  </si>
  <si>
    <t>RTS 24/ I</t>
  </si>
  <si>
    <t>Včetně spojovacího materiálu.</t>
  </si>
  <si>
    <t>104 : 0,5*3</t>
  </si>
  <si>
    <t>411236231R00</t>
  </si>
  <si>
    <t>Zazdívka otvorů ve stěnách a stropu po odstr. rozv. ÚT</t>
  </si>
  <si>
    <t>71 : 4</t>
  </si>
  <si>
    <t>342264051RT1</t>
  </si>
  <si>
    <t>Podhled sádrokartonový na zavěšenou ocel. konstr. desky standard tl. 12,5 mm, bez izolace</t>
  </si>
  <si>
    <t>84 : 3,6*1,45+1,75*1</t>
  </si>
  <si>
    <t>416044226R00</t>
  </si>
  <si>
    <t>Samost.pož.předěl, kov.kce.CD, deska 2x RF 15 mm</t>
  </si>
  <si>
    <t>67 : 0,825*0,5+0,5*(0,5+0,825)</t>
  </si>
  <si>
    <t>416045229R00</t>
  </si>
  <si>
    <t>Samost.pož.předěl, oc.kce.CD,deska 2xW 20mm,-izol</t>
  </si>
  <si>
    <t>66 : 1,25*0,85+1,255*(1,25*2+0,85)</t>
  </si>
  <si>
    <t>416093141R00</t>
  </si>
  <si>
    <t>Čelo podhledu SDK, v.do 1250 mm, 1xCD,1xRB 12,5 mm</t>
  </si>
  <si>
    <t>bez dodávky izolace</t>
  </si>
  <si>
    <t>85 : 2,45+3,6</t>
  </si>
  <si>
    <t>342264098R00</t>
  </si>
  <si>
    <t>Příplatek k podhledu sádrokart. za plochu do 10 m2</t>
  </si>
  <si>
    <t>66 : 1,25*0,85+0,75*(1,25*2+0,85)</t>
  </si>
  <si>
    <t>67 : 0,825*0,5+0,1*(0,5+0,825)</t>
  </si>
  <si>
    <t>342264102R01</t>
  </si>
  <si>
    <t>Osazení reviz. dvířek do SDK podhledu, do 0,50 m2 vč. dod.</t>
  </si>
  <si>
    <t>s vyřezáním otvoru, osazením rámu s dvířky, prošroubováním a úpravou parotěsné zábrany,</t>
  </si>
  <si>
    <t>S01 : 1</t>
  </si>
  <si>
    <t>342264516RTZ</t>
  </si>
  <si>
    <t>Revizní dvířka do SDK podhledu, 600x600 mm  požární odolnost EI 30</t>
  </si>
  <si>
    <t>PO/03 : 1</t>
  </si>
  <si>
    <t>611421133R00</t>
  </si>
  <si>
    <t>Omítka vnitřní stropů rovných, MVC, štuková</t>
  </si>
  <si>
    <t>05, 65 : 29,1</t>
  </si>
  <si>
    <t>611481211RT2</t>
  </si>
  <si>
    <t>Montáž výztužné sítě (perlinky) do stěrky-stropy včetně výztužné sítě a stěrkového tmelu</t>
  </si>
  <si>
    <t>16, 17 : 2,5*1+1*2*2</t>
  </si>
  <si>
    <t>612401291RT2</t>
  </si>
  <si>
    <t>Omítka malých ploch vnitřních stěn do 0,25 m2 vápennou štukovovou omítkou</t>
  </si>
  <si>
    <t>63 : 4</t>
  </si>
  <si>
    <t>72 : 1</t>
  </si>
  <si>
    <t>73 : 1</t>
  </si>
  <si>
    <t>91 : 4</t>
  </si>
  <si>
    <t>612421637R00</t>
  </si>
  <si>
    <t>Omítka vnitřní zdiva, MVC, štuková</t>
  </si>
  <si>
    <t>05 : 3,85*(5,95*2+5,2*3)-1,5*2*2</t>
  </si>
  <si>
    <t>76 : 0,75*2,05*2</t>
  </si>
  <si>
    <t>612421331R00</t>
  </si>
  <si>
    <t>Oprava vápen.omítek stěn do 30 % pl. - štukových</t>
  </si>
  <si>
    <t>Včetně pomocného pracovního lešení o výšce podlahy do 1900 mm a pro zatížení do 1,5 kPa.</t>
  </si>
  <si>
    <t>3,7*(8,8+2,05*2+2,7+2,7)-1*1,9+0,4*(1*2+1,9*2)</t>
  </si>
  <si>
    <t>612471411R00</t>
  </si>
  <si>
    <t>Úprava vnitřních stěn aktivovaným štukem</t>
  </si>
  <si>
    <t>600-1</t>
  </si>
  <si>
    <t>ZAČIŠTĚNÍ STAVEBNÍHO OTVORU PO BOURÁNÍ</t>
  </si>
  <si>
    <t>ks</t>
  </si>
  <si>
    <t>Kalkul</t>
  </si>
  <si>
    <t>19 : 1</t>
  </si>
  <si>
    <t>622471317R00</t>
  </si>
  <si>
    <t>Nátěr nebo nástřik stěn vnějších, složitost 1 - 2</t>
  </si>
  <si>
    <t>Penetrace + 2 x krycí nátěr.</t>
  </si>
  <si>
    <t>93 : 3,26*3,55</t>
  </si>
  <si>
    <t>631312141R00</t>
  </si>
  <si>
    <t>Doplnění rýh betonem v dosavadních mazaninách</t>
  </si>
  <si>
    <t>53 : (2,135+1,625+6,85+0,42)*0,42*0,35</t>
  </si>
  <si>
    <t>56 : 0,5*0,5*0,15</t>
  </si>
  <si>
    <t>79 : 0,34*(1,65+2,45)</t>
  </si>
  <si>
    <t>631319224R00</t>
  </si>
  <si>
    <t>Příplatek za výrobu betonu C 25/30 ze suché pytlované směsi (pro malé objemy prací)</t>
  </si>
  <si>
    <t>630-1</t>
  </si>
  <si>
    <t xml:space="preserve">VYČIŠTĚNÍ BETONOVÉHO PODLAHOVÉHO KANÁLU, VYSPRAVENÍ NESOUDRŽNÝCH MÍST </t>
  </si>
  <si>
    <t>51 : (2,135+1,625+6,85+0,42)</t>
  </si>
  <si>
    <t>632419115R01</t>
  </si>
  <si>
    <t>Samonivelační stěrka, ruční zpracování tl. 25 mm</t>
  </si>
  <si>
    <t>77 : 0,45*1,3</t>
  </si>
  <si>
    <t>642945214RT4</t>
  </si>
  <si>
    <t>Osaz.zár.oc.pož. tl.stěny 150mm včetně dodávky zárubně, š průchodu 800 mm</t>
  </si>
  <si>
    <t>PO/02 : 1</t>
  </si>
  <si>
    <t>941955003R00</t>
  </si>
  <si>
    <t>Lešení lehké pomocné, výška podlahy do 2,5 m</t>
  </si>
  <si>
    <t>29,1+3*3+6,8*2,4</t>
  </si>
  <si>
    <t>952901111R00</t>
  </si>
  <si>
    <t>Čištění budov o výšce podlaží do 4 m průběžně</t>
  </si>
  <si>
    <t>950-1</t>
  </si>
  <si>
    <t>PHP s hasicí schopností 6 HJ</t>
  </si>
  <si>
    <t>950-2</t>
  </si>
  <si>
    <t xml:space="preserve">OZNAČENÍ HASICÍHO PŘÍSTROJE FOTOLUMINESCENČNÍ TABULKA </t>
  </si>
  <si>
    <t>S03 : 1</t>
  </si>
  <si>
    <t>950-2a</t>
  </si>
  <si>
    <t xml:space="preserve">OZNAČENÍ SMĚRU ÚNIKU </t>
  </si>
  <si>
    <t>S04 : 1</t>
  </si>
  <si>
    <t>962031116R00</t>
  </si>
  <si>
    <t>Bourání příček z cihel pálených plných tl. 140 mm</t>
  </si>
  <si>
    <t>07 : 2,1*(2,55+1,55)</t>
  </si>
  <si>
    <t>962051116R00</t>
  </si>
  <si>
    <t>Bourání příček železobetonových tl. 15 cm</t>
  </si>
  <si>
    <t>37 : 0,3*(0,85+1,4)</t>
  </si>
  <si>
    <t>963016111R00</t>
  </si>
  <si>
    <t>Demontáž podhledu SDK, kovová kce., 1xoplášť.12,5 mm</t>
  </si>
  <si>
    <t>11 : 3,6*1,45+1,75*1</t>
  </si>
  <si>
    <t>963051113R00</t>
  </si>
  <si>
    <t>Bourání ŽB stropů deskových tl. nad 8 cm</t>
  </si>
  <si>
    <t>06 : 1,55*2,7*0,15</t>
  </si>
  <si>
    <t>965042221RT1</t>
  </si>
  <si>
    <t>Bourání mazanin betonových tl. nad 10 cm, pl. 1 m2 ručně tl. mazaniny 10 - 15 cm</t>
  </si>
  <si>
    <t>22 : 0,5*0,5*0,15</t>
  </si>
  <si>
    <t>968061125R00</t>
  </si>
  <si>
    <t>Vyvěšení dřevěných a plastových dveřních křídel pl. do 2 m2</t>
  </si>
  <si>
    <t>01 : 2</t>
  </si>
  <si>
    <t>968072456R00</t>
  </si>
  <si>
    <t>Vybourání kovových dveřních zárubní pl. nad 2 m2</t>
  </si>
  <si>
    <t>02 : 1,5*2</t>
  </si>
  <si>
    <t>970051060R00</t>
  </si>
  <si>
    <t>Vrtání jádrové do ŽB do D 60 mm</t>
  </si>
  <si>
    <t>prostupy : 0,5</t>
  </si>
  <si>
    <t>970051300R00</t>
  </si>
  <si>
    <t>Vrtání jádrové do ŽB do D 300 mm</t>
  </si>
  <si>
    <t>prostup : 0,5</t>
  </si>
  <si>
    <t>971033251R00</t>
  </si>
  <si>
    <t>Vybourání otv. zeď cihel. 0,0225 m2, tl. 45cm, MVC</t>
  </si>
  <si>
    <t>Včetně pomocného lešení o výšce podlahy do 1900 mm a pro zatížení do 1,5 kPa  (150 kg/m2).</t>
  </si>
  <si>
    <t>prostupy : 3+3+2+5+1+6+1+4+4+3</t>
  </si>
  <si>
    <t>971033451R00</t>
  </si>
  <si>
    <t>Vybourání otv. zeď cihel. pl.0,25 m2, tl.45cm, MVC</t>
  </si>
  <si>
    <t>prostupy : 6</t>
  </si>
  <si>
    <t>971033531R00</t>
  </si>
  <si>
    <t>Vybourání otv. zeď cihel. pl.1 m2, tl.15 cm, MVC</t>
  </si>
  <si>
    <t>17 : 1,5*0,6</t>
  </si>
  <si>
    <t>972054491R00</t>
  </si>
  <si>
    <t>Vybourání otv. stropy ŽB pl. 1 m2, tl. nad 8 cm</t>
  </si>
  <si>
    <t>38 : 0,25*1,4*0,5</t>
  </si>
  <si>
    <t>978011191R00</t>
  </si>
  <si>
    <t>Otlučení omítek vnitřních vápenných stropů do 100%</t>
  </si>
  <si>
    <t>05 : 29,1</t>
  </si>
  <si>
    <t>978013141R00</t>
  </si>
  <si>
    <t>Otlučení omítek vnitřních stěn v rozsahu do 30 %</t>
  </si>
  <si>
    <t>13 : 3,7*(8,8+2,05*2+2,7+2,7)-1*1,9+0,4*(1*2+1,9*2)</t>
  </si>
  <si>
    <t>978013191R00</t>
  </si>
  <si>
    <t>Otlučení omítek vnitřních stěn v rozsahu do 100 %</t>
  </si>
  <si>
    <t>978041216R00</t>
  </si>
  <si>
    <t>Odstranění KZS EPS F tl. 160 mm bez omítky</t>
  </si>
  <si>
    <t>36 : 0,55*(1,5+2,6)</t>
  </si>
  <si>
    <t>971033131R01</t>
  </si>
  <si>
    <t>PROSTUPY KALCIUMSULFÁTOVOU DESKOU, prům. 40mm</t>
  </si>
  <si>
    <t>974051215R00</t>
  </si>
  <si>
    <t>Frézování drážky do 50x50 mm, zdivo,cihla plná</t>
  </si>
  <si>
    <t>16 : 2*2</t>
  </si>
  <si>
    <t>999281151R00</t>
  </si>
  <si>
    <t>Přesun hmot pro opravy a údržbu do v. 25 m,nošením</t>
  </si>
  <si>
    <t>Přesun hmot</t>
  </si>
  <si>
    <t>POL7_</t>
  </si>
  <si>
    <t>712300832RT1</t>
  </si>
  <si>
    <t>Odstranění povlakové krytiny střech do 10° , 2 vrstvy z ploch jednotlivě do 10 m2</t>
  </si>
  <si>
    <t>34 : 3,1*2+0,55*(1,5+2,6)</t>
  </si>
  <si>
    <t>712311101RZ1</t>
  </si>
  <si>
    <t>Provedení povlakové krytiny střech do 10°, asfaltovým penetračním nátěrem 1x nátěr - včetně dodávky asfaltového penetračního nátěru</t>
  </si>
  <si>
    <t>106 : (0,85*2+1,7*2)*1,9+1,5*2,5</t>
  </si>
  <si>
    <t>712341559RV1</t>
  </si>
  <si>
    <t>Provedení povlakové krytiny střech do 10°,  parotěsná izolace, SBS modifikovanými asfaltovými pásy s AL vložkou tl. 4mm, přitavení celoplošně 1 vrstva - včetně dodávky</t>
  </si>
  <si>
    <t>106 : (0,85*2+1,7*2)*1,9+1,5*2,5-0,85*1,7</t>
  </si>
  <si>
    <t>712351111RT2</t>
  </si>
  <si>
    <t>Provedení povlakové krytiny střech do 10° - parotěsná izolace,  samolepící SBS modifikované  asfaltové pásy s nosnou vložkou ze skleněné tkaniny tl. 3 mm, včetně dodávky</t>
  </si>
  <si>
    <t>106 : 0,85*1,7</t>
  </si>
  <si>
    <t>712378006R00</t>
  </si>
  <si>
    <t>Rohová lišta vnější systémová z poplastovaného plechu rš 100 mm pro povlakové krytiny z mPVC</t>
  </si>
  <si>
    <t>Úprava délky a připevnění rohové lišty natloukacími hmoždinkami včetně dodávky lišty.</t>
  </si>
  <si>
    <t>1,25*2+2,1*2</t>
  </si>
  <si>
    <t>712378007R00</t>
  </si>
  <si>
    <t>Rohová lišta vnitřní systémová z poplastovaného plechu rš 100 mm pro povlakové krytiny z mPVC</t>
  </si>
  <si>
    <t>712088116R00</t>
  </si>
  <si>
    <t>Ochrana střechy proti mechanickému poškození a zatečení</t>
  </si>
  <si>
    <t>Zakrývání rozpracovaných tesařských konstrukcí těžkou plachtou na ochranu před srážkovou vodou.</t>
  </si>
  <si>
    <t>30 : 1</t>
  </si>
  <si>
    <t>712370010RAB</t>
  </si>
  <si>
    <t>Povlaková krytina střech do 10°, termoplasty fólie tl. 1,5 mm</t>
  </si>
  <si>
    <t>Agregovaná položka</t>
  </si>
  <si>
    <t>POL2_</t>
  </si>
  <si>
    <t>110 : 1,85*2,9+1,45*(2,1*2+1,25*2)</t>
  </si>
  <si>
    <t>998712103R00</t>
  </si>
  <si>
    <t>Přesun hmot pro povlakové krytiny, výšky do 24 m</t>
  </si>
  <si>
    <t>713101213R00</t>
  </si>
  <si>
    <t>Odstranění tepelné izolace stropů a podhledů, kotvené, z desek EPS, tl. nad 200 mm</t>
  </si>
  <si>
    <t>35 : 3,1*2</t>
  </si>
  <si>
    <t>713101321R00</t>
  </si>
  <si>
    <t>Odstranění tepelné izolace stropů a podhledů, lepené, z desek, tl. do 100 mm</t>
  </si>
  <si>
    <t>06 : 2,7*1,55+2,55*1,45</t>
  </si>
  <si>
    <t>713103321R00</t>
  </si>
  <si>
    <t>Odstranění tepelné izolace stěn, lepené, z desek, tl. do 100 mm</t>
  </si>
  <si>
    <t>07 : 2,1*(2,55+1,45)+2,3+(1,55+2,7)</t>
  </si>
  <si>
    <t>713131131R00</t>
  </si>
  <si>
    <t>Montáž tepelné izolace stěn lepením</t>
  </si>
  <si>
    <t>Očištění povrchu stěny od prachu, nařezání izolačních desek na požadovaný rozměr, nanesení lepicího tmelu, osazení desek.</t>
  </si>
  <si>
    <t>108 : 1,45*(2,1*2+0,85*2)</t>
  </si>
  <si>
    <t>713141336R00</t>
  </si>
  <si>
    <t>Montáž tepelné izolace střech do tl. 250 mm, 3 vrstvy, na kotvy (4 kusy/m2)</t>
  </si>
  <si>
    <t>109 : 1,25*2,1</t>
  </si>
  <si>
    <t>713141361R00</t>
  </si>
  <si>
    <t>Montáž tepelné izolace střech, 2 vrstvy, 1 kotva/m2 (dočasné přichycení)</t>
  </si>
  <si>
    <t>107 : 0,5*1,25+0,3*(1,25+2,9*2)</t>
  </si>
  <si>
    <t>63140242Z</t>
  </si>
  <si>
    <t>Deska spádová MW, 20 - 50 x 500 x 1200 mm</t>
  </si>
  <si>
    <t>Specifikace</t>
  </si>
  <si>
    <t>POL3_</t>
  </si>
  <si>
    <t>109 : 7</t>
  </si>
  <si>
    <t>63151535Z</t>
  </si>
  <si>
    <t>Deska minerální, tl. 180 mm</t>
  </si>
  <si>
    <t>109 : 1,25*2,1*1,1</t>
  </si>
  <si>
    <t>63151549Z</t>
  </si>
  <si>
    <t>Deska minerální, tl. 200 mm</t>
  </si>
  <si>
    <t>107 : (0,5*1,25+0,3*(1,25+2,9*2))*1,1*2</t>
  </si>
  <si>
    <t>998713104R00</t>
  </si>
  <si>
    <t>Přesun hmot pro izolace tepelné, výšky do 36 m</t>
  </si>
  <si>
    <t>728415814R00</t>
  </si>
  <si>
    <t>Demontáž mřížky větrací nebo ventilační do 0,20 m2</t>
  </si>
  <si>
    <t>04 : 2</t>
  </si>
  <si>
    <t>728415815R00</t>
  </si>
  <si>
    <t>Demontáž mřížky větrací nebo ventilační nad 0,20 m2</t>
  </si>
  <si>
    <t>12 : 1</t>
  </si>
  <si>
    <t>762812811R00</t>
  </si>
  <si>
    <t>Demontáž záklopů</t>
  </si>
  <si>
    <t>34 : 0,5*(1,5+2,6)</t>
  </si>
  <si>
    <t>762088116R01</t>
  </si>
  <si>
    <t>Zakrývání prachotěsným opláštěním,vč.odstranění</t>
  </si>
  <si>
    <t>kpl</t>
  </si>
  <si>
    <t>48 : 1</t>
  </si>
  <si>
    <t>998762103R00</t>
  </si>
  <si>
    <t>Přesun hmot pro tesařské konstrukce, výšky do 24 m</t>
  </si>
  <si>
    <t>763613232RWX</t>
  </si>
  <si>
    <t>Montáž záklopu stropů z desek nad tl.18 mm, šroubováním vč. dodávky vodovzdorné březové překližky tl. 24 mm</t>
  </si>
  <si>
    <t>105 : 0,85*1,7</t>
  </si>
  <si>
    <t>998763101R00</t>
  </si>
  <si>
    <t>Přesun hmot pro dřevostavby, výšky do 12 m</t>
  </si>
  <si>
    <t>764391840R00</t>
  </si>
  <si>
    <t>Demontáž závětrné lišty, rš 400 a 500 mm, do 30°</t>
  </si>
  <si>
    <t>33 : 1,5+2,6</t>
  </si>
  <si>
    <t>767999802R00</t>
  </si>
  <si>
    <t>Demontáž doplňků staveb o hmotnosti do 100 kg</t>
  </si>
  <si>
    <t>kg</t>
  </si>
  <si>
    <t>03 : 41,25*0,3*(2,135+1,625+6,85+0,42)</t>
  </si>
  <si>
    <t>767-1</t>
  </si>
  <si>
    <t>Odvodňovací žlab komplet, dle popisu v PD</t>
  </si>
  <si>
    <t>Z02 : 1</t>
  </si>
  <si>
    <t>767-2</t>
  </si>
  <si>
    <t>OCELOVÝ SVAŘOVANÝ RÁM PRO VYNESENÍ CHLADÍCÍHO POTRUBÍ  komplet, dle popisu v PD</t>
  </si>
  <si>
    <t>vč. jeřábu, v této ceně musí být započítáno i vynesení 3ks chladících jednotek na střeše</t>
  </si>
  <si>
    <t>Z03 : 1</t>
  </si>
  <si>
    <t>767-2a</t>
  </si>
  <si>
    <t>OCELOVÝ SVAŘOVANÝ RÁM PRO VYNESENÍ VZT POTRUBÍ  komplet, dle popisu v PD</t>
  </si>
  <si>
    <t>Z04 : 1</t>
  </si>
  <si>
    <t>767-3</t>
  </si>
  <si>
    <t>KONSTRUKCE VYNÁŠEJÍCÍ VENKOVNÍ JEDNOTKY  komplet, dle popisu v PD</t>
  </si>
  <si>
    <t>Z05 : 1</t>
  </si>
  <si>
    <t>767-4</t>
  </si>
  <si>
    <t>OHÝBANÝ PROFIL VE TVARU U   komplet, dle popisu v PD</t>
  </si>
  <si>
    <t>Z06 : 1</t>
  </si>
  <si>
    <t>767-5</t>
  </si>
  <si>
    <t>TŘÍDILNÁ SESTAVA VE FASÁDĚ U INSTALAČNÍ ŠACHTY V 1.NP komplet, dle popisu v PD</t>
  </si>
  <si>
    <t>Z07 : 1</t>
  </si>
  <si>
    <t>767592124R01</t>
  </si>
  <si>
    <t>Zdvojená podlaha v.do 400 mm,kalcium-sulfát.panel  komplet, dle popisu v PD</t>
  </si>
  <si>
    <t>Z01 : 31,2</t>
  </si>
  <si>
    <t>767-6</t>
  </si>
  <si>
    <t>POŽÁRNÍ OCELOVÉ VNITŘNÍ DVEŘE HLADKÉ PLNÉ DVOUKŘÍDLOVÉ OTEVÍRAVÉ BEZPEČNOSTNÍ, 1500/2200mm EI C 30 DP3, komplet, dle popisu v PD</t>
  </si>
  <si>
    <t>PO01 : 1</t>
  </si>
  <si>
    <t>767-7</t>
  </si>
  <si>
    <t>POŽÁRNÍ OCELOVÉ VNITŘNÍ DVEŘE HLADKÉ PLNÉ JEDNOKŘÍDLÉ OTEVÍRAVÉ, 800/1880mm EW 15DP1, komplet, dle popisu v PD</t>
  </si>
  <si>
    <t>767990010RAC</t>
  </si>
  <si>
    <t>Atypické ocelové konstrukce 10 - 50 kg/kus</t>
  </si>
  <si>
    <t>16 - L, vč. svorníků : 6,84*2*2+8</t>
  </si>
  <si>
    <t>998767103R00</t>
  </si>
  <si>
    <t>Přesun hmot pro zámečnické konstr., výšky do 24 m</t>
  </si>
  <si>
    <t>776421100RU1</t>
  </si>
  <si>
    <t>Lepení podlahových soklíků z PVC a vinylu včetně dodávky soklíku PVC</t>
  </si>
  <si>
    <t>57 : 1,5*2+1,8</t>
  </si>
  <si>
    <t>776511820RT3</t>
  </si>
  <si>
    <t>Odstranění PVC a koberců lepených s podložkou z ploch do 10 m2</t>
  </si>
  <si>
    <t>14 : 1,765*1,5</t>
  </si>
  <si>
    <t>776521100RU2</t>
  </si>
  <si>
    <t>Lepení povlak.podlah z pásů PVC na lepidlo včetně podlahoviny , tl. 2,0 mm</t>
  </si>
  <si>
    <t>1,8*1,5</t>
  </si>
  <si>
    <t>776994111RT1</t>
  </si>
  <si>
    <t>Svařování povlakových podlah z pásů nebo čtverců včetně svařovací šňůry PVC 1179</t>
  </si>
  <si>
    <t>1,8+1,5*2</t>
  </si>
  <si>
    <t>998776103R00</t>
  </si>
  <si>
    <t>Přesun hmot pro podlahy povlakové, výšky do 24 m</t>
  </si>
  <si>
    <t>777101101R00</t>
  </si>
  <si>
    <t>Příprava podkladu - vysávání podlah prům.vysavačem</t>
  </si>
  <si>
    <t>31,2+0,45*1,3</t>
  </si>
  <si>
    <t>79 : 3*2,7</t>
  </si>
  <si>
    <t>777553210R00</t>
  </si>
  <si>
    <t>Vyrovnání podlah, samonivel. hmota</t>
  </si>
  <si>
    <t>777652955R00</t>
  </si>
  <si>
    <t xml:space="preserve">Oprava podlah - penetrace </t>
  </si>
  <si>
    <t>998777103R00</t>
  </si>
  <si>
    <t>Přesun hmot pro podlahy syntetické, výšky do 24 m</t>
  </si>
  <si>
    <t>783222110RT1</t>
  </si>
  <si>
    <t>Nátěr syntetický kovových konstrukcí 2 x antikoroz. email</t>
  </si>
  <si>
    <t>včetně pomocného lešení.</t>
  </si>
  <si>
    <t>21, 64 : 20</t>
  </si>
  <si>
    <t>783226100R00</t>
  </si>
  <si>
    <t>Nátěr syntetický kovových konstrukcí základní</t>
  </si>
  <si>
    <t>L : 2*0,3*2*2</t>
  </si>
  <si>
    <t>783881260R00</t>
  </si>
  <si>
    <t>Nátěr betonových podlah proti sprašování</t>
  </si>
  <si>
    <t>18, 55 : 29,1</t>
  </si>
  <si>
    <t>783902811R00</t>
  </si>
  <si>
    <t>Odstranění nátěrů z bet. podlahy</t>
  </si>
  <si>
    <t>18 : 29,1</t>
  </si>
  <si>
    <t>783904811R00</t>
  </si>
  <si>
    <t>Odrezivění kovových konstrukcí</t>
  </si>
  <si>
    <t>21 : 20</t>
  </si>
  <si>
    <t>784402801R00</t>
  </si>
  <si>
    <t>Odstranění malby oškrábáním v místnosti H do 3,8 m</t>
  </si>
  <si>
    <t>3,5*(6,85*2+2,45*2)-0,8*2</t>
  </si>
  <si>
    <t>784191101R00</t>
  </si>
  <si>
    <t>Penetrace podkladu univerzální</t>
  </si>
  <si>
    <t>POL1_7</t>
  </si>
  <si>
    <t>(2,45+3,6)*1,25</t>
  </si>
  <si>
    <t>29,1</t>
  </si>
  <si>
    <t>3,85*(5,95*2+5,2*3)-1,5*2*2</t>
  </si>
  <si>
    <t>0,75*2,05*2</t>
  </si>
  <si>
    <t>6,85*2,45</t>
  </si>
  <si>
    <t>4,25*(6,35*2+5,2)+6,35*5,2</t>
  </si>
  <si>
    <t>784195112R00</t>
  </si>
  <si>
    <t>Malba tekutá, bílá, 2 x</t>
  </si>
  <si>
    <t>Odkaz na mn. položky pořadí 109 : 333,62000</t>
  </si>
  <si>
    <t>210020922R00</t>
  </si>
  <si>
    <t>Ucpávka protipožární, průchod stěnou</t>
  </si>
  <si>
    <t>69, 70 : 0,3*0,1+0,6*0,15</t>
  </si>
  <si>
    <t>74 : 0,6*0,9</t>
  </si>
  <si>
    <t>86 : 0,25*0,25</t>
  </si>
  <si>
    <t>ostatní : 1</t>
  </si>
  <si>
    <t>979011221R00</t>
  </si>
  <si>
    <t>Svislá doprava suti a vybour. hmot za 1.PP nošením</t>
  </si>
  <si>
    <t>Přesun suti</t>
  </si>
  <si>
    <t>POL8_</t>
  </si>
  <si>
    <t>979081111R00</t>
  </si>
  <si>
    <t>Odvoz suti a vybour. hmot na skládku do 1 km</t>
  </si>
  <si>
    <t>Včetně naložení na dopravní prostředek a složení na skládku, bez poplatku za skládku.</t>
  </si>
  <si>
    <t>979081121R00</t>
  </si>
  <si>
    <t>Příplatek k odvozu za každý další 1 km</t>
  </si>
  <si>
    <t>979082111R00</t>
  </si>
  <si>
    <t>Vnitrostaveništní doprava suti do 10 m</t>
  </si>
  <si>
    <t>979990107R00</t>
  </si>
  <si>
    <t>Poplatek za uložení suti - směs betonu, cihel, dřeva, skupina odpadu 170904</t>
  </si>
  <si>
    <t>kategorie 17 09 04 smíšené stavební a demoliční odpady</t>
  </si>
  <si>
    <t>979087391R00</t>
  </si>
  <si>
    <t>Příplatek za nošení suti každých dalších 10 m</t>
  </si>
  <si>
    <t>713463411</t>
  </si>
  <si>
    <t>Montáž izolace tepelné potrubí a ohybů návlekovými izolačními pouzdry běžných rozvodů</t>
  </si>
  <si>
    <t>28377095</t>
  </si>
  <si>
    <t>pouzdro izolační potrubní z pěnového polyetylenu 15/13mm</t>
  </si>
  <si>
    <t>POL3_0</t>
  </si>
  <si>
    <t>28377045</t>
  </si>
  <si>
    <t>pouzdro izolační potrubní z pěnového polyetylenu 22/20mm</t>
  </si>
  <si>
    <t>28377048</t>
  </si>
  <si>
    <t>pouzdro izolační potrubní z pěnového polyetylenu 28/20mm</t>
  </si>
  <si>
    <t>28377056</t>
  </si>
  <si>
    <t>pouzdro izolační potrubní z pěnového polyetylenu 35/25mm</t>
  </si>
  <si>
    <t>998713201R00</t>
  </si>
  <si>
    <t>Přesun hmot procentní pro izolace tepelné v objektech v do 6 m</t>
  </si>
  <si>
    <t>733110806R00</t>
  </si>
  <si>
    <t>Demontáž potrubí ocelového závitového do DN 32</t>
  </si>
  <si>
    <t>Poznámka k položce:</t>
  </si>
  <si>
    <t>okruh UT -objekt B</t>
  </si>
  <si>
    <t>Nefunkční parní rozvod</t>
  </si>
  <si>
    <t>733110810R00</t>
  </si>
  <si>
    <t>Demontáž potrubí ocelového závitového DN přes 50 do 80</t>
  </si>
  <si>
    <t>okruh předregulované vody VZT</t>
  </si>
  <si>
    <t>733191914R00</t>
  </si>
  <si>
    <t>Zaslepení potrubí ocelového závitového zavařením a skováním DN 20</t>
  </si>
  <si>
    <t>733290801</t>
  </si>
  <si>
    <t>Demontáž potrubí měděného D do 35x1,5 mm</t>
  </si>
  <si>
    <t>73319080R</t>
  </si>
  <si>
    <t>Odřezání objímek,třmenů a ostatního mteriálu</t>
  </si>
  <si>
    <t>hod</t>
  </si>
  <si>
    <t>73319381R</t>
  </si>
  <si>
    <t>Rozřezání konzoly, podpěry nebo výložníku pro potrubí z L a U profilu</t>
  </si>
  <si>
    <t>733222302</t>
  </si>
  <si>
    <t>Potrubí měděné polotvrdé spojované lisováním D 15x1 mm</t>
  </si>
  <si>
    <t>733222304</t>
  </si>
  <si>
    <t>Potrubí měděné polotvrdé spojované lisováním D 22x1 mm</t>
  </si>
  <si>
    <t>733223304</t>
  </si>
  <si>
    <t>Potrubí měděné tvrdé spojované lisováním D 28x1,5 mm</t>
  </si>
  <si>
    <t>733223305</t>
  </si>
  <si>
    <t>Potrubí měděné tvrdé spojované lisováním D 35x1,5 mm</t>
  </si>
  <si>
    <t>733224222</t>
  </si>
  <si>
    <t>Příplatek k potrubí měděnému za zhotovení přípojky z trubek měděných D 15x1 mm</t>
  </si>
  <si>
    <t>733224224</t>
  </si>
  <si>
    <t>Příplatek k potrubí měděnému za zhotovení přípojky z trubek měděných D 22x1 mm</t>
  </si>
  <si>
    <t>733224225</t>
  </si>
  <si>
    <t>Příplatek k potrubí měděnému za zhotovení přípojky z trubek měděných D 28x1,5 mm</t>
  </si>
  <si>
    <t>998733111</t>
  </si>
  <si>
    <t>Přesun hmot tonážní pro rozvody potrubí s omezením mechanizace v objektech v do 6 m</t>
  </si>
  <si>
    <t>734200812R00</t>
  </si>
  <si>
    <t>Demontáž armatury závitové s jedním závitem do G 1"</t>
  </si>
  <si>
    <t>734200822R00</t>
  </si>
  <si>
    <t>Demontáž armatury závitové se dvěma závity přes G 1/2 do G 1</t>
  </si>
  <si>
    <t>734220112</t>
  </si>
  <si>
    <t>Ventil závitový regulační přímý G 1/2 PN 25 do 120°C vyvažovací bez vypouštění</t>
  </si>
  <si>
    <t>mosaz, TBV15, kv= 1,8m3/h</t>
  </si>
  <si>
    <t>734291123</t>
  </si>
  <si>
    <t>Kohout plnící a vypouštěcí G 1/2 PN 10 do 90°C závitový</t>
  </si>
  <si>
    <t>734292714</t>
  </si>
  <si>
    <t>Kohout kulový přímý G 3/4 PN 42 do 185°C vnitřní závit</t>
  </si>
  <si>
    <t>734292715</t>
  </si>
  <si>
    <t>Kohout kulový přímý G 1 PN 42 do 185°C vnitřní závit</t>
  </si>
  <si>
    <t>998734111</t>
  </si>
  <si>
    <t>Přesun hmot tonážní pro armatury s omezením mechanizace v objektech v do 6 m</t>
  </si>
  <si>
    <t>HZS2209</t>
  </si>
  <si>
    <t>Vypuštění části otopné soustavy -topná větev obj "B", proplach části  otopné soustavy dle požadavku ČSN před naplněním OS upravenou vodou</t>
  </si>
  <si>
    <t>POL1_1</t>
  </si>
  <si>
    <t>HZS2210</t>
  </si>
  <si>
    <t>Plnění otopné soustavy upravenou vodou (ze systému dopouštění ve   stávající  VPS)</t>
  </si>
  <si>
    <t>HZS2211</t>
  </si>
  <si>
    <t>Provozní a topná zkouška otopné soustavy dle požadavku ČSN 03 0310</t>
  </si>
  <si>
    <t>HZS2212</t>
  </si>
  <si>
    <t>Hydraulické zaregulování otopného systému metodou IMI, pomocí vavažovacích armatur a vystavení protokolu o nastavení</t>
  </si>
  <si>
    <t>soub</t>
  </si>
  <si>
    <t>CHL0101</t>
  </si>
  <si>
    <t>Přesun hmot zařízení chlazení (1.PP-střecha nad 2.NP) - jeřábovou techniku pro dopravu kondenzačních jednotek na střechu zajistí stavba</t>
  </si>
  <si>
    <t>CHL0102</t>
  </si>
  <si>
    <t>Mimostaveništní doprava</t>
  </si>
  <si>
    <t>CHL0103</t>
  </si>
  <si>
    <t>Lešení a motážní plošiny</t>
  </si>
  <si>
    <t>CHL0104</t>
  </si>
  <si>
    <t>Závěsný, spojovací, montážní a těsnící materiál</t>
  </si>
  <si>
    <t>CHL0105</t>
  </si>
  <si>
    <t>Tlaková zkoužka vč.zkušebního plynu</t>
  </si>
  <si>
    <t>CHL0106</t>
  </si>
  <si>
    <t>Provozní a komplexní zkoužky, zkušební provoz</t>
  </si>
  <si>
    <t>CHL0108</t>
  </si>
  <si>
    <t>Vypracování provozního protokolu, zaškolení obsluhy</t>
  </si>
  <si>
    <t>CHL0109</t>
  </si>
  <si>
    <t>Projektová dokumentace skutečného provedení + výrobní dokumentace</t>
  </si>
  <si>
    <t>CHL1PU001</t>
  </si>
  <si>
    <t>Protipožární ucpávka, certifikovaný systém dle typu potrubí a izolace,  min EI60, průchod stěnou 500mm pro potrubí chladiva 3 x 25 + 22 vč. iz. 9mm, vč.montáže</t>
  </si>
  <si>
    <t>CHL1101</t>
  </si>
  <si>
    <t>Mezi racková klimatizace - Vnitřní chladící jednotka se zvlhčováním, celoroční provoz, určeno pro serverovny (garantovaný chod -35°C až +48°C), chladivo R410A</t>
  </si>
  <si>
    <t>Rozměry 300 x 1200 x 2000 (šířka  x hloubka x výška) - rozměry dle systému rackových skříní upřesnit dle dodané technologie</t>
  </si>
  <si>
    <t>Hmotnost 265kg</t>
  </si>
  <si>
    <t>EER 3,77</t>
  </si>
  <si>
    <t>Průtok vzduchu cca 5500 m3/hod</t>
  </si>
  <si>
    <t>Min. chladící celkový výkon 23,5 kW (při te=38°C, RH 24%)</t>
  </si>
  <si>
    <t>Minimální citelný chladící výkon min. 22,5 kW (při te=38°C, RH 24%)</t>
  </si>
  <si>
    <t>Zvlhčovací výkon 2 kg/h</t>
  </si>
  <si>
    <t>Elektrický dohřev 3kW</t>
  </si>
  <si>
    <t>Chladivo R410A</t>
  </si>
  <si>
    <t>Délka potrubí max, 120m (ekvivalentní délka), max. převýšení 30m</t>
  </si>
  <si>
    <t>Třída filtrace G4</t>
  </si>
  <si>
    <t>Maximální hluk vnitřní jednotky Lpa(2m) při plném výkonu vnitřní jednotky 80dB (A)</t>
  </si>
  <si>
    <t>Čerpadlo kondenzátu 3,5 l/min pro 5m</t>
  </si>
  <si>
    <t>El. příkon max. 8,45 kW / 400V (vč. zvlhčovače a ventilátorů), jištění 3x32A</t>
  </si>
  <si>
    <t>MaR -  Autonomní regulace, zapojení v redundanci 2+1, včetně komunikační karty, ovládacího displeje a čidla úniku kapaliny</t>
  </si>
  <si>
    <t>Ostatní požadavky viz. kap. 3.2.1.  SPECIFIKACE MINIMÁLNÍCH POŽADAVKŮ TECHNICKÉHO ŘEŠENÍ  přiložené technické zprávy</t>
  </si>
  <si>
    <t>vč. montáže</t>
  </si>
  <si>
    <t>CHL1102</t>
  </si>
  <si>
    <t>Vzduchem chlazený kondenzátor</t>
  </si>
  <si>
    <t>Vzuchem chlazený kondenzátor s axiálními EC ventilátory vč. regulace ventilátorů, provoz do -35°C až +48°C, stojaté provedení</t>
  </si>
  <si>
    <t>Rozměry 1275x1565x1245mm (š x d x v), Hmotnost cca 100kg</t>
  </si>
  <si>
    <t>Max. hluk Lpa(5m)=53dB (A)</t>
  </si>
  <si>
    <t>El příkon 0,67kW / 400V, 1,3A - napájení z vnitřní jednotky kabel 5x2,5 + komunikační kabel CAT 6 FTP přivedený z vnitřní jednotky</t>
  </si>
  <si>
    <t>Osazení přes izolátory chvění na přípravenou ocelovou kci (ocelová kce dodávka stavby)</t>
  </si>
  <si>
    <t>CHL1103</t>
  </si>
  <si>
    <t>Kit pro provoz venkovní jednotky do -35°C</t>
  </si>
  <si>
    <t>CHL1104</t>
  </si>
  <si>
    <t>Teplotní senzor pro rack stojan</t>
  </si>
  <si>
    <t>CHL1105</t>
  </si>
  <si>
    <t>StartUp jednoky technikem výrobce</t>
  </si>
  <si>
    <t>CHL1106</t>
  </si>
  <si>
    <t>Izolátor chvění pro kondenzační jednotku</t>
  </si>
  <si>
    <t>CHL1107</t>
  </si>
  <si>
    <t>Cu tvrdé potrubí  svařované na tvrdo s dusíkem pro chladivo R410 dimenze 25x1,5, tepelně izolované návlekovou kaučuk. izolací tl.iz. min.9mm</t>
  </si>
  <si>
    <t>včetně dodávky a montáže na systémové objímky, na střeše do připraveného žlau</t>
  </si>
  <si>
    <t>Dimenze a typ izolace a potrubí bude upřesněn výrobcem dle dodané technologie</t>
  </si>
  <si>
    <t>CHL1108</t>
  </si>
  <si>
    <t>Cu tvrdé potrubí  svařované na tvrdo s dusíkem pro chladivo R410 dimenze 22x1,2, tepelně izolované návlekovou kaučuk. izolací tl.iz. min.9mm</t>
  </si>
  <si>
    <t>CHL1109</t>
  </si>
  <si>
    <t>Příplatek za montáž potrubí cca 12m na ocel kci určenou pro instalaci v šachtě v koordinaci se stavbou - ocel. kci vč. jeřábové techniky dodá stavba</t>
  </si>
  <si>
    <t>která zajistí zasunutí a ukotvení celé kce vč. potrubí chlazení do nosných kcí</t>
  </si>
  <si>
    <t>CHL1110</t>
  </si>
  <si>
    <t>Doplnění chladiva R410A</t>
  </si>
  <si>
    <t>CHL1111</t>
  </si>
  <si>
    <t>Doplnění mazacího oleje</t>
  </si>
  <si>
    <t>l</t>
  </si>
  <si>
    <t>Mnoství doplnění chladiva a mazacího oleje bude upřesněno výrobcem dle dodané technologie</t>
  </si>
  <si>
    <t>CHL2001</t>
  </si>
  <si>
    <t>Přeložka cca 2m stávajícího potrubí chladiva z klimatizační jednotky v m.č. B0.06 vč. napájecího a komunikačního kabelu těsně pod strop serverovny do pozink.žlabu</t>
  </si>
  <si>
    <t>Napojení na stávající potrubí bude provedeno nerozebiratelnými spoji. Součástí prací bude i částečně vybourání zdiva tl. 500 mm kolem prostupů potrubí</t>
  </si>
  <si>
    <t>do a ze serverovny pro zhotovení požárních ucpávek v těchto prostupech vč. likvidaci suti a odvozu na skládku.</t>
  </si>
  <si>
    <t>CHL2PU001</t>
  </si>
  <si>
    <t>Protipožární ucpávka, certifikovaný systém dle typu potrubí a izolace,  min EI60, průchod stěnou 500mm pro potrubí chladiva 2 x Cu vč. iz, vč.montáže</t>
  </si>
  <si>
    <t>721176101R00</t>
  </si>
  <si>
    <t>Potrubí HT připojovací D 32 x 1,8 mm, vč. montáže</t>
  </si>
  <si>
    <t>721170955R00</t>
  </si>
  <si>
    <t>Oprava-vsazení odbočky DN100/32, potrubí PVC hrdlové D 110, vč. montáže</t>
  </si>
  <si>
    <t>979102</t>
  </si>
  <si>
    <t>Sifon  se suchou zápachovou uzavírkou, DN32, vč. montáže</t>
  </si>
  <si>
    <t>979103</t>
  </si>
  <si>
    <t>Dopojení odvodu kondenzátu mezirackovýchjednotek PE hadicemi na potrubí HT32, délka do 1000mm, vč.montáže</t>
  </si>
  <si>
    <t>998721101R00</t>
  </si>
  <si>
    <t>Přesun hmot pro vnitřní kanalizaci, výšky do 6 m</t>
  </si>
  <si>
    <t>721PU001</t>
  </si>
  <si>
    <t>Protipožární ucpávka, certifikovaný systém dle typu potrubí a izolace,  min EI60, průchod stěnou 500mm pro potrubí PP 32, vč.montáže</t>
  </si>
  <si>
    <t>722172332R00</t>
  </si>
  <si>
    <t>Potrubí z PP-R 80 PN 20, DN 25, vč. montáže</t>
  </si>
  <si>
    <t>722181212RT8</t>
  </si>
  <si>
    <t>Pěnová izolace (PE) pro tepelnou izolaci s pracovní teplotou -40°C až +80°C a součinitelem lambda  max. 0,038 W/mK tl. stěny 9 mm, vnitřní průměr 25 mm, vč. montáže</t>
  </si>
  <si>
    <t>722001</t>
  </si>
  <si>
    <t>Vsazení odbočky do stávajícícho vodovodního potrubí pro připojení potrubí PP-R DN25 , vč. montáže</t>
  </si>
  <si>
    <t>722002</t>
  </si>
  <si>
    <t>Kulový kohout DN 3/4'' s pancéřovou hadicí 1/2'' pro dopojení zvlhčovače mezirackové jednotky, vč. montáže</t>
  </si>
  <si>
    <t>722003</t>
  </si>
  <si>
    <t>Elektromagnetický ventil 3/4'' - 230V, vč. montáže</t>
  </si>
  <si>
    <t>722004</t>
  </si>
  <si>
    <t>Vybourání výklenku ve zdivu pro osazení ELM ventilu, osazení dvířek pro servis, vč. zednických prací a odvozu sutí na skládku</t>
  </si>
  <si>
    <t>722290234R00IM</t>
  </si>
  <si>
    <t>Proplach a dezinfekce vodovod.potrubí DN 80</t>
  </si>
  <si>
    <t>722290226R00IM</t>
  </si>
  <si>
    <t>Zkouška tlaku potrubí závitového DN 50</t>
  </si>
  <si>
    <t>998722101R00</t>
  </si>
  <si>
    <t>Přesun hmot pro vnitřní vodovod, výšky do 6 m</t>
  </si>
  <si>
    <t>722PU001</t>
  </si>
  <si>
    <t>Protipožární ucpávka, certifikovaný systém dle typu potrubí a izolace,  min EI60, průchod stěnou 500mm pro potrubí PP-R 25 vč. izolace, vč.montáže</t>
  </si>
  <si>
    <t>Není-li v projektové dokumentaci uvedeno jinak nebo naceněno zvlášť, jsou v položkách zahrnuty mimo jiné tyto výkony :</t>
  </si>
  <si>
    <t>- průzkum staveniště, zaměření stávajícícho stavu a kontrola zda skutečnost odpovídá projektové dokumenatci.</t>
  </si>
  <si>
    <t>- koordinace profesí a vytvoření výrobní dokumenatce</t>
  </si>
  <si>
    <t>- vodorovná a svislá doprava na stevništi</t>
  </si>
  <si>
    <t>- lešení - postavení, údržba a demontáž lešení a výšce podlahy do 3,5m pro zatížení 150kg/m2</t>
  </si>
  <si>
    <t>- zakrytí stavebních kcí a práci ostatních profesí před znečištěním a poškozením, odstranění zakrytí</t>
  </si>
  <si>
    <t>- vyklizení pracoviště a stavništěm odvoz zbytků materiálí vč. souvisejících nákladů</t>
  </si>
  <si>
    <t>- opatření k zajištění bezpečnosti práce (např. ochranná zábradlí otvorů, volných okrajů,…)</t>
  </si>
  <si>
    <t>- opatření na ochranu zaříýení před negativními vlivy počasí</t>
  </si>
  <si>
    <t>- veškeré pomocné práce a přípomoci, nejsou-li samostatně oceněny</t>
  </si>
  <si>
    <t>- doprava a složení materiálu</t>
  </si>
  <si>
    <t>- přesun stavebích kapacit</t>
  </si>
  <si>
    <t>- uvedení do provozu, funkční zkoužky a zaškolení obsluhy</t>
  </si>
  <si>
    <t>- recyklační poplatky</t>
  </si>
  <si>
    <t>728890811R00</t>
  </si>
  <si>
    <t>Přesun hmot - vzduchotechnika, H do 6 m</t>
  </si>
  <si>
    <t>7210001</t>
  </si>
  <si>
    <t>7210002</t>
  </si>
  <si>
    <t>7210003</t>
  </si>
  <si>
    <t>7210004</t>
  </si>
  <si>
    <t>Zaregulování VZT zařízení a tras na požadované vzduchové průtoky, zkušebni provoz</t>
  </si>
  <si>
    <t>7210005</t>
  </si>
  <si>
    <t>7210006</t>
  </si>
  <si>
    <t>Dokumentace skutečného stavu</t>
  </si>
  <si>
    <t>OPN</t>
  </si>
  <si>
    <t>POL13_0</t>
  </si>
  <si>
    <t>728111816R00</t>
  </si>
  <si>
    <t>Demontáž potrubí plechového čtyřhranného do 0,28m2</t>
  </si>
  <si>
    <t>728111817R00</t>
  </si>
  <si>
    <t>Demontáž potrubí plechového čtyřhranného do 0,40 m2</t>
  </si>
  <si>
    <t>7281001</t>
  </si>
  <si>
    <t>Bourací práce nutných k demontování potrubí</t>
  </si>
  <si>
    <t>Odvoz a likvidace suti a demontovaých hmot na skládku</t>
  </si>
  <si>
    <t>7282001</t>
  </si>
  <si>
    <t>Trouba DN 250</t>
  </si>
  <si>
    <t>7282002</t>
  </si>
  <si>
    <t>Trouba DN 315</t>
  </si>
  <si>
    <t>7282003</t>
  </si>
  <si>
    <t>Oblouk segmentový DN 250 45</t>
  </si>
  <si>
    <t>7282004</t>
  </si>
  <si>
    <t>Oblouk segmentový DN 250 60</t>
  </si>
  <si>
    <t>7282005</t>
  </si>
  <si>
    <t>Oblouk segmentový DN 250 90</t>
  </si>
  <si>
    <t>7282006</t>
  </si>
  <si>
    <t>Vnitřní záslepka DN 250</t>
  </si>
  <si>
    <t>7282007</t>
  </si>
  <si>
    <t>Vnější spojka DN 250</t>
  </si>
  <si>
    <t>7282008</t>
  </si>
  <si>
    <t>Vnější spojka DN 315</t>
  </si>
  <si>
    <t>7282009</t>
  </si>
  <si>
    <t>Vnitřní spojka DN 250</t>
  </si>
  <si>
    <t>7282010</t>
  </si>
  <si>
    <t>Redukce DN 315 250</t>
  </si>
  <si>
    <t>7282011</t>
  </si>
  <si>
    <t>Výfukový kus DN 250 se síťkou proti hmyzu</t>
  </si>
  <si>
    <t>728112113R00</t>
  </si>
  <si>
    <t>Montáž potrubí plechového kruhového do d 300 mm</t>
  </si>
  <si>
    <t>728112114R00</t>
  </si>
  <si>
    <t>Montáž potrubí plechového kruhového do d 400 mm</t>
  </si>
  <si>
    <t>7282012</t>
  </si>
  <si>
    <t>Příplatek za montáž potrubí DN250 - cca 12m na ocel kci určenou pro instalaci v šachtě v koordinaci se stavbou - ocel. kci vč. jeřábové techniky dodá stavba</t>
  </si>
  <si>
    <t>která zajistí zasunutí a ukotvení celé kce vč. VZT potrubí do nosných kcí</t>
  </si>
  <si>
    <t>7283001</t>
  </si>
  <si>
    <t>Radiální potrubní ventilátor DN315, 230V, V=1200m3/hod, 250Pa, 2 x spojovací manžeta, vč. montáže</t>
  </si>
  <si>
    <t>Skříň z ponik. oceli, EC motor řízený signálem 0-10V, 230V, bezúdržbová kuličková ložiska, tepelná ochrana motoru. min. IP 44</t>
  </si>
  <si>
    <t>7283002</t>
  </si>
  <si>
    <t>Filtrační box DN315 s kazetou tř. filtrace M5, tlaková ztráta čistého filtru max. 30Pa při 1200m3/hod, vč. montáže</t>
  </si>
  <si>
    <t>7283003</t>
  </si>
  <si>
    <t>Ochranné síto na zakončení potrubí, DN250, pozink., velikost síta 10x10mm, vč. montáže</t>
  </si>
  <si>
    <t>7283004</t>
  </si>
  <si>
    <t>Čtyřhranná mřížka do kruhového potrubí, regulační klapka, 1025x125mm, AL, pevné lamely, min.70% průtočné plochy, montáž na šrouby, vč. montáže</t>
  </si>
  <si>
    <t>7283005</t>
  </si>
  <si>
    <t>Kruhový tlumič hluku DN250 / 1200mm, pozink., tl. izolace 50mm, vč. montáže</t>
  </si>
  <si>
    <t>7283006</t>
  </si>
  <si>
    <t>Flexibilní Al hadice DN250 s tepelnou a zvukovou izolací tl. 25mm</t>
  </si>
  <si>
    <t>7283007</t>
  </si>
  <si>
    <t>Tepelná izolace ze synt. kaučuku, tep. vodivost ? = 0,036 W/mK při 0°C,samolepící tl. 20mm, vč. montáže</t>
  </si>
  <si>
    <t>7283008</t>
  </si>
  <si>
    <t>Tepelná izolace z minerální vlny tl.20mm, ? = 0,039 W/mK při 0°C, Al polep, montáž na trny, vč. montáže</t>
  </si>
  <si>
    <t>7284001</t>
  </si>
  <si>
    <t>Požární klapka DN250 - EI90S, kouřotěsná, teplotní s tavnými pojistkami, servopohon 230V s pružinou se dvěma koncovými  spínači, vč. montáže</t>
  </si>
  <si>
    <t>7284002</t>
  </si>
  <si>
    <t>7284003</t>
  </si>
  <si>
    <t>Požární klapka čtyřhranná 800x500 - EI90S, kouřotěsná, teplotní s tavnými pojistkami, servopohon 230V s pružinou se dvěma koncovými  spínači, vč. montáže</t>
  </si>
  <si>
    <t>7284004</t>
  </si>
  <si>
    <t>Požární klapka čtyřhranná 630x315 - EI90S, kouřotěsná, teplotní s tavnými pojistkami, servopohon 230V s pružinou se dvěma koncovými  spínači, vč. montáže</t>
  </si>
  <si>
    <t>7284005</t>
  </si>
  <si>
    <t>7284006</t>
  </si>
  <si>
    <t>7284007</t>
  </si>
  <si>
    <t>Protipožární izolace z kamenné vlny, Al folie, EI 30 DP1 s odolností s vnitřní i vnější strany i &lt;-&gt;o, tl. min. 50mm, vč. montáže</t>
  </si>
  <si>
    <t>7284008</t>
  </si>
  <si>
    <t>Protipožární ucpávka, certifikovaný systém dle typu potrubí a izolace,  min EI60, průchod potrubí DN250 stěnou tl. 500mm , vč.montáže</t>
  </si>
  <si>
    <t>7284009</t>
  </si>
  <si>
    <t>Protipožární ucpávka, certifikovaný systém dle typu potrubí a izolace,  min EI60, průchod potrubí DN250+50mm požární izolace  stěnou tl. 500mm , vč.montáže</t>
  </si>
  <si>
    <t>- vodorovná a svislá doprava na staveništi</t>
  </si>
  <si>
    <t>Pol__0001</t>
  </si>
  <si>
    <t>Průmyslové LED svítidlo, min. IP44, 20W</t>
  </si>
  <si>
    <t>Pol__0002</t>
  </si>
  <si>
    <t>Nouzové LED svítidlo - Piktogram, min. IP44, 3W, 1hod</t>
  </si>
  <si>
    <t>Pol__0003</t>
  </si>
  <si>
    <t>Nouzové LED svítidlo - Panikové, min. IP44, 3W, 1hod</t>
  </si>
  <si>
    <t>Pol__0004</t>
  </si>
  <si>
    <t xml:space="preserve">Doplnění rozvaděče RHN-1 - budou doplněny dva jističe 160A/3 na novou lištu, na které budou připojeny nové rozvaděče RS-1 a RS-2(UPS) </t>
  </si>
  <si>
    <t>například pomocí kabelů PraflaDur-J 5x50 (nebo jinými rovnocennými kabely), (D+M+PPV)</t>
  </si>
  <si>
    <t>Pol__0005</t>
  </si>
  <si>
    <t>Rozvaděč R-S1, viz výkresová dokumentace komplet (D+M+PPV)</t>
  </si>
  <si>
    <t>Pol__0006</t>
  </si>
  <si>
    <t>Rozvaděč R-S2(UPS), viz výkresová dokumentace komplet (D+M+PPV)</t>
  </si>
  <si>
    <t>Pol__0007</t>
  </si>
  <si>
    <t>USB, port pro čidla, provoz do 60°C</t>
  </si>
  <si>
    <t>Pol__0008</t>
  </si>
  <si>
    <t>Instalace a konfigurace PDU lišt</t>
  </si>
  <si>
    <t>Pol__0009</t>
  </si>
  <si>
    <t>Modulární online UPS 120kW, 3x výkonový modul 30kW s celkovým výkonem 90kW, 60kW n+1, příprava pro interní Li-on baterie</t>
  </si>
  <si>
    <t>Pol__0010</t>
  </si>
  <si>
    <t>Lithium-ion baterie, doba zálohy při zátěži 45kW - 15 minut</t>
  </si>
  <si>
    <t>Pol__0011</t>
  </si>
  <si>
    <t>Komunikační karta s podporou protokolů SNMP v1, v2c, v3, Modbus (RS485/IP), BACnet (RS485/IP) a HTTP(S)</t>
  </si>
  <si>
    <t>Pol__0012</t>
  </si>
  <si>
    <t>Autorizované uvedení UPS do provozu technikem výrobce</t>
  </si>
  <si>
    <t>Pol__0013</t>
  </si>
  <si>
    <t>Spínač jednopólový, řazení č.1, přisazený, IP44, komplet</t>
  </si>
  <si>
    <t>Pol__0014</t>
  </si>
  <si>
    <t>Spínač tlačítkový, řazení č.1/0, přisazený, IP44, komplet</t>
  </si>
  <si>
    <t>Pol__0015</t>
  </si>
  <si>
    <t>otočný vačkový spínač 3-pol, montáž do dveří rozvaděče</t>
  </si>
  <si>
    <t>Pol__0016</t>
  </si>
  <si>
    <t>Manuální regulátor otáček EC motorů, 0-10V, komplet</t>
  </si>
  <si>
    <t>Pol__0017</t>
  </si>
  <si>
    <t>Zásuvka 230V/16A, přisazená, IP44</t>
  </si>
  <si>
    <t>Pol__0018</t>
  </si>
  <si>
    <t>Zásuvka 400V/16A, přisazená, IP44</t>
  </si>
  <si>
    <t>Pol__0019</t>
  </si>
  <si>
    <t>Přepěťové ochrany typu „B“, umístěné v plastové skříni s krytím min IP54, pro přívody k venkovním chladícím jednotkám na střeše</t>
  </si>
  <si>
    <t>Pol__0020</t>
  </si>
  <si>
    <t>Svorkovnice ekvipotenciální, HOP</t>
  </si>
  <si>
    <t>Pol__0021</t>
  </si>
  <si>
    <t>Kabel Datový FTP Cat.6</t>
  </si>
  <si>
    <t>Pol__0022</t>
  </si>
  <si>
    <t>Kabel CYKY-J 3x 1,5</t>
  </si>
  <si>
    <t>Pol__0023</t>
  </si>
  <si>
    <t>Kabel CYKY-J 3x 2,5</t>
  </si>
  <si>
    <t>Pol__0024</t>
  </si>
  <si>
    <t>Kabel CYKY-J 5x 2,5</t>
  </si>
  <si>
    <t>Pol__0025</t>
  </si>
  <si>
    <t>Kabel CYKY-J 5x 6</t>
  </si>
  <si>
    <t>Pol__0026</t>
  </si>
  <si>
    <t>Kabel H07RN-F 5G50</t>
  </si>
  <si>
    <t>Pol__0027</t>
  </si>
  <si>
    <t>Kabel CYSY-O 2x 1,5</t>
  </si>
  <si>
    <t>Pol__0028</t>
  </si>
  <si>
    <t>Bezhalogenový nízkofrekvenční sdělovací kabel s malým množstvím uvolněného tepla v případě požáru  1x2x0,8mm</t>
  </si>
  <si>
    <t>Pol__0029</t>
  </si>
  <si>
    <t>Sdělovací kabel s požární odolností dle PBŘ - 1x2x0,8mm</t>
  </si>
  <si>
    <t>Pol__0030</t>
  </si>
  <si>
    <t>Napájecí kabel s požární odolností dle PBŘ - 3x1,5</t>
  </si>
  <si>
    <t>Pol__0031</t>
  </si>
  <si>
    <t>Napájecí kabel s požární odolností dle PBŘ - 5x50</t>
  </si>
  <si>
    <t>Pol__0032</t>
  </si>
  <si>
    <t>Vodič CYA 6 H07V-K zeleno-žlutá</t>
  </si>
  <si>
    <t>Pol__0033</t>
  </si>
  <si>
    <t>Vodič CYA 16 H07V-K zeleno-žlutá</t>
  </si>
  <si>
    <t>Pol__0034</t>
  </si>
  <si>
    <t>Vodič CYA 25 H07V-K zeleno-žlutá</t>
  </si>
  <si>
    <t>Pol__0035</t>
  </si>
  <si>
    <t>Vodič CYA 50 H07V-K zeleno-žlutá</t>
  </si>
  <si>
    <t>Pol__0036</t>
  </si>
  <si>
    <t>Krabice instalační pod omítku vč.víka a svorkovnice prům.73 x hl.66mm</t>
  </si>
  <si>
    <t>Pol__0037</t>
  </si>
  <si>
    <t>Krabice elektroinstalační odbočná na povrch, 8 vývodů, rozměry 75x75mm, vč. Svorek, světle šedá, IP54</t>
  </si>
  <si>
    <t>Pol__0038</t>
  </si>
  <si>
    <t>Krabice elektroinstalační odbočná na povrch, s funkční integritou při požáru, IP54</t>
  </si>
  <si>
    <t>Pol__0039</t>
  </si>
  <si>
    <t>Lišta instalační 40x40, bílá, včetně příslušenství</t>
  </si>
  <si>
    <t>Pol__0040</t>
  </si>
  <si>
    <t>Lišta instalační 40x20, bílá, včetně příslušenství</t>
  </si>
  <si>
    <t>Pol__0041</t>
  </si>
  <si>
    <t>Stahovací pásek 203x2.5mm UV odolný (balení 100ks)</t>
  </si>
  <si>
    <t>Pol__0042</t>
  </si>
  <si>
    <t>Stahovací pásek 293x2.5mm UV odolný (balení 100ks)</t>
  </si>
  <si>
    <t>Pol__0043</t>
  </si>
  <si>
    <t>Stahovací pásek 364x4.2mm UV odolný (balení 100ks)</t>
  </si>
  <si>
    <t>Pol__0044</t>
  </si>
  <si>
    <t>Trubka ohebná 25mm, šedá, vč. příslušenství</t>
  </si>
  <si>
    <t>Pol__0045</t>
  </si>
  <si>
    <t>Trubka pevná 25mm, černá, UV odolná, vč. příslušenství</t>
  </si>
  <si>
    <t>Pol__0046</t>
  </si>
  <si>
    <t>Trubka ohebná 25mm, černá, UV odolná, vč. příslušenství</t>
  </si>
  <si>
    <t>Pol__0047</t>
  </si>
  <si>
    <t>Drátěný kabelový žlab 200x50, vč. příslušenství</t>
  </si>
  <si>
    <t>Pol__0048</t>
  </si>
  <si>
    <t>Kab.trasa z ocelového kabelového žlabu 150/50 mm, s funkční integritou při požáru, ŽZ, komplet (vč. montážního příslušenství)</t>
  </si>
  <si>
    <t>Pol__0049</t>
  </si>
  <si>
    <t>Kabelové příchytky s funkční integritou při požáru, vč. kotvení, rozměry dle průměru kabelů</t>
  </si>
  <si>
    <t>Pol__0050</t>
  </si>
  <si>
    <t>Doplnění a úprava hromosvodu na střeše, vč. příslušenství</t>
  </si>
  <si>
    <t>Pol__0051</t>
  </si>
  <si>
    <t>Uzemění nových jednotek chlazení na střeše, vč. příslušenství</t>
  </si>
  <si>
    <t>Pol__0052</t>
  </si>
  <si>
    <t>Přeložení svítidel v chodbě na nové pozice</t>
  </si>
  <si>
    <t>Pol__0053</t>
  </si>
  <si>
    <t>Demontáž svítidel v serverovně</t>
  </si>
  <si>
    <t>Pol__0054</t>
  </si>
  <si>
    <t>Přeložení stávajícího žlabu v serverovně</t>
  </si>
  <si>
    <t>Pol__0055</t>
  </si>
  <si>
    <t>Připojení koncových zařízení</t>
  </si>
  <si>
    <t>Pol__0056</t>
  </si>
  <si>
    <t>Protipožární ucpávka otvoru do 10x10cm vč.mont.</t>
  </si>
  <si>
    <t>Pol__0057</t>
  </si>
  <si>
    <t>Protipožární ucpávka otvoru do 30x10cm vč.mont.</t>
  </si>
  <si>
    <t>Pol__0058</t>
  </si>
  <si>
    <t>Technické zajištění při montážích na střeše (příplatek za výškové práce, postroje, ochrana proti pádu, atd.)</t>
  </si>
  <si>
    <t>Pol__0059</t>
  </si>
  <si>
    <t>Drobný elektroinstalační materiál (D+M+PPV)</t>
  </si>
  <si>
    <t>Pol__0060</t>
  </si>
  <si>
    <t>Likvidace vzniklého odpadu na skládce na skládku do 1km</t>
  </si>
  <si>
    <t>km</t>
  </si>
  <si>
    <t>Pol__0062</t>
  </si>
  <si>
    <t>Ostatní režijní a přípravné práce</t>
  </si>
  <si>
    <t>Pol__0063</t>
  </si>
  <si>
    <t>Koordinace s ostatními profesemi</t>
  </si>
  <si>
    <t>Dokumentace skutečného provedení</t>
  </si>
  <si>
    <t>POL99_</t>
  </si>
  <si>
    <t>Pol__0065</t>
  </si>
  <si>
    <t>Dodavatelská dokumentace (např. katalogové listy dodaných zařízení, schémata zapojení dodaných zařízení, uživatelské manuály atd.)</t>
  </si>
  <si>
    <t>Pol__0066</t>
  </si>
  <si>
    <t>Vzorkování, zajištění podkladů pro zpracování předávací dokumentace</t>
  </si>
  <si>
    <t>Pol__0067</t>
  </si>
  <si>
    <t>Demontážní práce stávající elektroinstalace, demontáž kabeláže, kabelových tras, atd.</t>
  </si>
  <si>
    <t>Pol__0068</t>
  </si>
  <si>
    <t>Zaškolení obsluhy</t>
  </si>
  <si>
    <t>Pol__0069</t>
  </si>
  <si>
    <t>Provedení výchozí revize</t>
  </si>
  <si>
    <t>Pol__0070</t>
  </si>
  <si>
    <t>Doprava, ubytování</t>
  </si>
  <si>
    <t>Pol__0071</t>
  </si>
  <si>
    <t>Vrtání jádrové do zdiva do D 125 mm</t>
  </si>
  <si>
    <t>460680022R00</t>
  </si>
  <si>
    <t>Průraz zdivem v cihlové zdi tloušťky 30 cm</t>
  </si>
  <si>
    <t>Pol__0073</t>
  </si>
  <si>
    <t>Vysekání rýhy do cihlového zdiva do hl.30mm š.do 70mm</t>
  </si>
  <si>
    <t>VR3300</t>
  </si>
  <si>
    <t>VRA1021</t>
  </si>
  <si>
    <t>Vertikální kabelový organizér, 16 vyvazovacích ok v celé výšce racku 42U</t>
  </si>
  <si>
    <t>VRA2006</t>
  </si>
  <si>
    <t>Kartáčová průchodka do víka racku (sada 8ks)</t>
  </si>
  <si>
    <t>J320046</t>
  </si>
  <si>
    <t>Zaslepovací panel do 19'', beznástrojová montáž, 1U,  materiál ABS, černý</t>
  </si>
  <si>
    <t>Montáž sestavy rozvaděčů, ustavení, prostupy podlahou, propojení rozvaděděčů, UPS</t>
  </si>
  <si>
    <t>sada</t>
  </si>
  <si>
    <t>Stěhování težkých břemen</t>
  </si>
  <si>
    <t>Patch panel 19"/1U 24port pro 4 modulární kazety - systém předkonektorovaných kazet pro rychlý přesun</t>
  </si>
  <si>
    <t>Kazeta s kabelovým svazkem 6x RJ45 UTP, cat.6A, délka 6m</t>
  </si>
  <si>
    <t>Kazeta 6x LC/PC duplex pro 12xSM vlákno 9/125 na MTP/MPO konektor</t>
  </si>
  <si>
    <t>Trunkový MPO kabel 12xSM 9/125, délka 6m</t>
  </si>
  <si>
    <t>.30290268</t>
  </si>
  <si>
    <t>Posuvné dveře do studené uličky Š1200 V2000 mm,  dvoukřídlé s průhledy do studené uličky, zasklení jednoduché bezpečnostní sklo, konstrukce bez prahové lišty</t>
  </si>
  <si>
    <t>.30290471</t>
  </si>
  <si>
    <t>Mechanizmus samozavírání dveří s automatickou aretací v otevřené poloze</t>
  </si>
  <si>
    <t>Zastřešení studené uličky Š1200 D3300 mm, stropní desky z čirého plného polykarbonátu tloušťky minimálně 4 mm, třída hořlavosti UL94V-0, s prostupy pro kabeláž a čidla ve svislé konstrukci</t>
  </si>
  <si>
    <t>zastřešení, minimální výška svislé konstrukce 150 mm, těsnění min. 3 mm na všech spojích pro utěsnění uličky</t>
  </si>
  <si>
    <t>30290588001</t>
  </si>
  <si>
    <t>Vyplňovací panel uličky Š300 V2000 mm</t>
  </si>
  <si>
    <t>Optická vana pro ukončení opt. kabelů, výsuvná, s čelem pro 24x SC adapréry</t>
  </si>
  <si>
    <t>Optický adaprér (spojka) SC</t>
  </si>
  <si>
    <t>Držák ochrany svárů pro optickou vanu</t>
  </si>
  <si>
    <t>Ochrana svárů 60mm</t>
  </si>
  <si>
    <t>Provedení optického sváru</t>
  </si>
  <si>
    <t>Kompletní optický port strukturované kabeláže, popis jednotlivých portů, meření útumu</t>
  </si>
  <si>
    <t>Vypracování měřícího protokolu optické kabeláže</t>
  </si>
  <si>
    <t>Kabel optický  24 vlákna, 9/125, LSOH</t>
  </si>
  <si>
    <t>Zatažení optického univerzálního kabelu</t>
  </si>
  <si>
    <t>Trubka tuhá 25mm 320N 1525 KA šedá</t>
  </si>
  <si>
    <t>Trubka ohebná elektroinstalační 25mm 320N 1425 šedá</t>
  </si>
  <si>
    <t>Příchytka trubky prům 25mm, 5325</t>
  </si>
  <si>
    <t>Spojka trubky prům 25mm, 0225</t>
  </si>
  <si>
    <t>Montáž trubky tuhé el.instalační na povrch, 25mm</t>
  </si>
  <si>
    <t>Montáž trubky ohebné el.instalační na povrch, 25mm</t>
  </si>
  <si>
    <t>Drobný montážní materiál</t>
  </si>
  <si>
    <t>Páska izolační PVC 15mm x 10m (různé barvy)</t>
  </si>
  <si>
    <t>Stahovací pásek 98x2.5mm UV odolný (balení 100ks)</t>
  </si>
  <si>
    <t>bal</t>
  </si>
  <si>
    <t>Modul posilovacího zdroje 2,75A v krytu s vestavěným koncentrátorem</t>
  </si>
  <si>
    <t>Detektor pohybu PIR</t>
  </si>
  <si>
    <t>Vnitřní nezálohovaná sirénka</t>
  </si>
  <si>
    <t>Programování expanzního modulu, 8 zón (nastaveí vyvážení zón, text. popis)</t>
  </si>
  <si>
    <t>Úprava programu stávající ústředny PZTS, přiřazení nových modulů</t>
  </si>
  <si>
    <t>Provedení funkční zkoušky systému PZTS, vypracování protokolu</t>
  </si>
  <si>
    <t>Doplnění inf. o rozšíření instalace do provozní knihy PZTS</t>
  </si>
  <si>
    <t>Aktualizace dokumentace skut stavů (v editovatelné elektronické podobě) pro potřeby provozovatele systému PZTS</t>
  </si>
  <si>
    <t>Aktualizace přenášených informací na pult PCO</t>
  </si>
  <si>
    <t>Výchozí revize</t>
  </si>
  <si>
    <t>Zaškolení obsluhy, závěrečné odzkoušení systému</t>
  </si>
  <si>
    <t>Montáž systému PZTS</t>
  </si>
  <si>
    <t>Instalační kabel pro napojení detektorů - min. 3 páry vodičů o průřezu min 0,2mm2, např. SYKFY 3x2x0 ,5 příp. W-6x0,22</t>
  </si>
  <si>
    <t>Zatažení instalačního kabelu mezi detektorem a expandérem</t>
  </si>
  <si>
    <t>Instalační kabel pro sběrnici systému PZTS (koncentrátorovou i klávesnicovou), napojení se stávající instalací, min. 3 páry vodičů o min. průřezu 0,2mm2 s posíleným napájecím párem, např. W-4x0,</t>
  </si>
  <si>
    <t>22+2x0,5 !!! kabel UTP/FTP není vhodný !!!</t>
  </si>
  <si>
    <t>Zatažení instalačního kabelu pro sběrnici</t>
  </si>
  <si>
    <t>Višta vkládací LV 13x18</t>
  </si>
  <si>
    <t>Montáž lišty vkládací</t>
  </si>
  <si>
    <t>Trubka tuhá 16mm 320N 1516 šedá</t>
  </si>
  <si>
    <t>Trubka ohebná elektroinstalační 16mm 320N 1416 šedá</t>
  </si>
  <si>
    <t>Příchytka trubky prům 16mm, 5316</t>
  </si>
  <si>
    <t>Spojka trubky prům 16mm, 0216</t>
  </si>
  <si>
    <t>Montáž trubky tuhé el.instalační na povrch, 16mm</t>
  </si>
  <si>
    <t>Montáž trubky ohebné el.instalační na povrch, 16mm</t>
  </si>
  <si>
    <t>Trubka tuhá 32mm 320N šedá</t>
  </si>
  <si>
    <t>Trubka ohebná elektroinstalační 32mm 320N 1432 šedá</t>
  </si>
  <si>
    <t>Pol__0061</t>
  </si>
  <si>
    <t>Příchytka trubky prům 32mm, 5332</t>
  </si>
  <si>
    <t>Spojka trubky prům 32mm, 0232</t>
  </si>
  <si>
    <t>Montáž trubky tuhé el.instalační na povrch, 32mm</t>
  </si>
  <si>
    <t>Pol__0064</t>
  </si>
  <si>
    <t>Montáž trubky ohebné el.instalační na povrch, 32mm</t>
  </si>
  <si>
    <t>Montáž kabeláže</t>
  </si>
  <si>
    <t>Dveřní modul, připojení na sekundární linku RS485,  rozšiřující I/O modul pro kontrolér</t>
  </si>
  <si>
    <t>Bezkontaktní snímač 125 kHz, s krytem</t>
  </si>
  <si>
    <t>Kontrolér s rozšířenou pamětí 2MB pro přístupové systémy s oboustrannou kontrolou dveří a s možností připojení podřízených (slave) dveřních modulů. K zařízení lze připojit moduly , terminály TPC/L,</t>
  </si>
  <si>
    <t>TMC/L, bezkotaktní a biometrické snímače APR, AXR.</t>
  </si>
  <si>
    <t>Pol__0072</t>
  </si>
  <si>
    <t>Zálohovaný zdroj 13,8V/10A/24Ah + AKU 12V,24Ah</t>
  </si>
  <si>
    <t>Základní typ elektromagnetického nízkoodběrovéhoOTVÍRAČE (při výpadku elektřiny je otvírač v poloze"zavřeno"). Součástí dodávky krátká lišta.</t>
  </si>
  <si>
    <t>Pol__0074</t>
  </si>
  <si>
    <t>Kabelová průchodka pro dvoukřídlé dveře</t>
  </si>
  <si>
    <t>Pol__0075</t>
  </si>
  <si>
    <t>Instalace hardware systémů</t>
  </si>
  <si>
    <t>Pol__0076</t>
  </si>
  <si>
    <t>Nastavení a oživení systému HW a SW, upgradefirmwaru původní řídicí jednotky.</t>
  </si>
  <si>
    <t>Pol__0077</t>
  </si>
  <si>
    <t>Služby a související náklady</t>
  </si>
  <si>
    <t>Pol__0078</t>
  </si>
  <si>
    <t>Montáž přístupového systému</t>
  </si>
  <si>
    <t>Pol__0079</t>
  </si>
  <si>
    <t>Kabel napájecí pro napájení zámků, lanko 2x1, např. H05VV-F 2x1</t>
  </si>
  <si>
    <t>Pol__0080</t>
  </si>
  <si>
    <t>Zatažení napájecího kabelu pro zámky</t>
  </si>
  <si>
    <t>Pol__0081</t>
  </si>
  <si>
    <t>Kabel napájecí mezi záložním zdrojem a přístupovými jednotkami 2x2,5, např. H05VV-F 2x2,5</t>
  </si>
  <si>
    <t>Pol__0082</t>
  </si>
  <si>
    <t>Zatažení napájecího kabelu pro přístupové jednotky</t>
  </si>
  <si>
    <t>Pol__0083</t>
  </si>
  <si>
    <t>Kabel sdělovací stíněný, lanko, 10 x 0,22mm pro napojení systémového kabelu od čteček</t>
  </si>
  <si>
    <t>Pol__0084</t>
  </si>
  <si>
    <t>Zatažení sdělovacího kabelu pro bezkontaktní čtečky</t>
  </si>
  <si>
    <t>Pol__0085</t>
  </si>
  <si>
    <t>Prodloužení/napojení sdělovacího kabelu od čteček</t>
  </si>
  <si>
    <t>Pol__0086</t>
  </si>
  <si>
    <t>Trubka tuhá 20mm 320N 1520 šedá</t>
  </si>
  <si>
    <t>Pol__0087</t>
  </si>
  <si>
    <t>Trubka ohebná elektroinstalační 20mm 320N 1420 šedá</t>
  </si>
  <si>
    <t>Pol__0088</t>
  </si>
  <si>
    <t>Příchytka trubky prům 20mm, 5320</t>
  </si>
  <si>
    <t>Pol__0089</t>
  </si>
  <si>
    <t>Spojka trubky prům 20mm, 0220</t>
  </si>
  <si>
    <t>Pol__0090</t>
  </si>
  <si>
    <t>Montáž trubky tuhé el.instalační na povrch, 20mm</t>
  </si>
  <si>
    <t>Pol__0091</t>
  </si>
  <si>
    <t>Montáž trubky ohebné el.instalační na povrch, 20mm</t>
  </si>
  <si>
    <t>Pol__0092</t>
  </si>
  <si>
    <t>Pol__0093</t>
  </si>
  <si>
    <t>Pol__0094</t>
  </si>
  <si>
    <t>Pol__0095</t>
  </si>
  <si>
    <t>Pol__0096</t>
  </si>
  <si>
    <t>IP fisheye kamera, 5MP, 180°, WDR, VCA, IR 8m, audio, vnitřní</t>
  </si>
  <si>
    <t>Pol__0097</t>
  </si>
  <si>
    <t>Nástěnný držák pro DOME kameru</t>
  </si>
  <si>
    <t>Pol__0098</t>
  </si>
  <si>
    <t>Montáž vnitřní kamery typu DOME na stěnu/strop</t>
  </si>
  <si>
    <t>Pol__0099</t>
  </si>
  <si>
    <t>Propojovací patchkabel, cat.6A, délka 0,25m, barva modrá</t>
  </si>
  <si>
    <t>Pol__0100</t>
  </si>
  <si>
    <t>Připojení kamer do záznamového zařízení, nastavení obrazu, nahrávání, detekce pohybu, atd</t>
  </si>
  <si>
    <t>Pol__0101</t>
  </si>
  <si>
    <t>Oživení kamerového systému</t>
  </si>
  <si>
    <t>Pol__0102</t>
  </si>
  <si>
    <t>Pol__0103</t>
  </si>
  <si>
    <t>Montáž systému CCTV</t>
  </si>
  <si>
    <t>Pol__0104</t>
  </si>
  <si>
    <t>Zásuvka pro vnitřní kameru</t>
  </si>
  <si>
    <t>Pol__0105</t>
  </si>
  <si>
    <t>Datový kabel cat 5e FTP</t>
  </si>
  <si>
    <t>Pol__0106</t>
  </si>
  <si>
    <t>Zatažení kabelu pro CCTV</t>
  </si>
  <si>
    <t>Pol__0107</t>
  </si>
  <si>
    <t>Pol__0108</t>
  </si>
  <si>
    <t>Pol__0109</t>
  </si>
  <si>
    <t>Pol__0110</t>
  </si>
  <si>
    <t>Pol__0111</t>
  </si>
  <si>
    <t>Pol__0112</t>
  </si>
  <si>
    <t>Pol__0113</t>
  </si>
  <si>
    <t>Pol__0114</t>
  </si>
  <si>
    <t>Kompletní měření metalických portů strukturované kabeláže, popis jednotlivých portů</t>
  </si>
  <si>
    <t>Pol__0115</t>
  </si>
  <si>
    <t>Pol__0116</t>
  </si>
  <si>
    <t>Pol__0117</t>
  </si>
  <si>
    <t>Pol__0118</t>
  </si>
  <si>
    <t>Modul pro projení ústředen EPS</t>
  </si>
  <si>
    <t>Pol__0119</t>
  </si>
  <si>
    <t>Kryt pro koppler z plastické hmoty pro montáž na povrch</t>
  </si>
  <si>
    <t>Pol__0120</t>
  </si>
  <si>
    <t>Ukončení a zapojení kabelových rozvodů v návazných zařízeních</t>
  </si>
  <si>
    <t>Pol__0121</t>
  </si>
  <si>
    <t>Pol__0122</t>
  </si>
  <si>
    <t>Pol__0123</t>
  </si>
  <si>
    <t>Montáž systému EPS</t>
  </si>
  <si>
    <t>Pol__0124</t>
  </si>
  <si>
    <t>Sdělovací kabel s požární odolností dle PBŘ - 2x2x0,8mm</t>
  </si>
  <si>
    <t>Pol__0125</t>
  </si>
  <si>
    <t>Zatažení kabelu pro EPS</t>
  </si>
  <si>
    <t>Pol__0126</t>
  </si>
  <si>
    <t>Požárně odolná kovová kabelová příchytka jednoduchá + přichycení</t>
  </si>
  <si>
    <t>Pol__0127</t>
  </si>
  <si>
    <t>Požární krabice</t>
  </si>
  <si>
    <t>Pol__0128</t>
  </si>
  <si>
    <t>Pol__0129</t>
  </si>
  <si>
    <t>Kompletní měření</t>
  </si>
  <si>
    <t>Pol__0130</t>
  </si>
  <si>
    <t>Naprogramování rozšáření EPS</t>
  </si>
  <si>
    <t>Pol__0131</t>
  </si>
  <si>
    <t>JS0VT825TT</t>
  </si>
  <si>
    <t>Kompektní monitorovací jednotka RMS, 1U, vstupy: 8x analog,  1x CAN (min.32 čidel), 16x suchý kontakt, 1x USB (kamera), 1x 1-Wire, výstupy: 2x relé, duální napájení</t>
  </si>
  <si>
    <t>JS2VT740</t>
  </si>
  <si>
    <t>4G LTE karta</t>
  </si>
  <si>
    <t>JS9VT485M</t>
  </si>
  <si>
    <t>ModBus RTU karta</t>
  </si>
  <si>
    <t>JS3VT500</t>
  </si>
  <si>
    <t>Teplotní čidlo, -40-10°C, tolerance 1°C</t>
  </si>
  <si>
    <t>JS3VT510</t>
  </si>
  <si>
    <t>Vlhkostní čidlo, 20-95%, tolerance 5%</t>
  </si>
  <si>
    <t>JS3VT591</t>
  </si>
  <si>
    <t>Čidlo úniku kapaliny, pro detekční kabel</t>
  </si>
  <si>
    <t>JS9WLC10</t>
  </si>
  <si>
    <t>Detekční kabel úniku kapaliny, 10m</t>
  </si>
  <si>
    <t>JS9WLC15</t>
  </si>
  <si>
    <t>Detekční kabel úniku kapaliny, 15m</t>
  </si>
  <si>
    <t>JS9WLC25</t>
  </si>
  <si>
    <t>Detekční kabel úniku kapaliny, 25m</t>
  </si>
  <si>
    <t>JS4VT490</t>
  </si>
  <si>
    <t>Kombinované čidlo teplota/vlhkost, -40-125°C/+-0,4°C, 0-95%/+-3%</t>
  </si>
  <si>
    <t>JS3VT530</t>
  </si>
  <si>
    <t>Dveřní kontakt</t>
  </si>
  <si>
    <t>Pol__0143</t>
  </si>
  <si>
    <t>Příprava a konfigurace jednotky</t>
  </si>
  <si>
    <t>Pol__0144</t>
  </si>
  <si>
    <t>Zaškolení</t>
  </si>
  <si>
    <t>Pol__0145</t>
  </si>
  <si>
    <t>Montáž systému Monitoring</t>
  </si>
  <si>
    <t>Pol__0146</t>
  </si>
  <si>
    <t>Datový kabel cat 6A</t>
  </si>
  <si>
    <t>Pol__0147</t>
  </si>
  <si>
    <t>Zatažení kabelu</t>
  </si>
  <si>
    <t>Pol__0148</t>
  </si>
  <si>
    <t>Pol__0149</t>
  </si>
  <si>
    <t>Pol__0150</t>
  </si>
  <si>
    <t>Pol__0151</t>
  </si>
  <si>
    <t>Pol__0152</t>
  </si>
  <si>
    <t>Pol__0153</t>
  </si>
  <si>
    <t>Pol__0154</t>
  </si>
  <si>
    <t>Pol__0155</t>
  </si>
  <si>
    <t>soub.</t>
  </si>
  <si>
    <t>Pol__0156</t>
  </si>
  <si>
    <t>Pol__0157</t>
  </si>
  <si>
    <t>Pol__0158</t>
  </si>
  <si>
    <t>Pol__0159</t>
  </si>
  <si>
    <t>Pol__0160</t>
  </si>
  <si>
    <t>Pol__0161</t>
  </si>
  <si>
    <t>Trubka ohebná 16mm pro vnitřní instalace 1416 šedá</t>
  </si>
  <si>
    <t>Pol__0162</t>
  </si>
  <si>
    <t>Trubka ohebná 20mm pro vnitřní instalace 1420 šedá</t>
  </si>
  <si>
    <t>Pol__0163</t>
  </si>
  <si>
    <t>Trubka ohebná 25mm pro vnitřní instalace 1425 šedá</t>
  </si>
  <si>
    <t>Pol__0164</t>
  </si>
  <si>
    <t>Kab.trasa z drátěného kab.žlabu 400/100mm, komplet (vč. montážního příslušenství)</t>
  </si>
  <si>
    <t>Pol__0165</t>
  </si>
  <si>
    <t>Protipožární ucpávka otvoru do 5x5cm vč.mont.</t>
  </si>
  <si>
    <t>Pol__0166</t>
  </si>
  <si>
    <t>Pol__0167</t>
  </si>
  <si>
    <t>Pol__0168</t>
  </si>
  <si>
    <t>Pol__0169</t>
  </si>
  <si>
    <t>Likvidace vzniklého odpadu na skládku do 1 km</t>
  </si>
  <si>
    <t>Pol__0171</t>
  </si>
  <si>
    <t>Pol__0172</t>
  </si>
  <si>
    <t>Pol__0174</t>
  </si>
  <si>
    <t>Pol__0175</t>
  </si>
  <si>
    <t>Pol__0176</t>
  </si>
  <si>
    <t>Revize dodaného zařízení</t>
  </si>
  <si>
    <t>Pol__0177</t>
  </si>
  <si>
    <t>Demontážní práce stávající elektroinstalace, demontáž kabeláže, kabelových tras, jednotlivých komponentů</t>
  </si>
  <si>
    <t>Pol__0178</t>
  </si>
  <si>
    <t>460680021R00</t>
  </si>
  <si>
    <t>Průraz zdivem v cihlové zdi tloušťky 15 cm</t>
  </si>
  <si>
    <t>460680023R00</t>
  </si>
  <si>
    <t>Průraz zdivem v cihlové zdi tloušťky 45 cm</t>
  </si>
  <si>
    <t>Aktivní prvek TYP 1 včetně podpory</t>
  </si>
  <si>
    <t>Aktivní prvek TYP 2 včetně podpory</t>
  </si>
  <si>
    <t>Aktivní prvek TYP 3 včetně podpory</t>
  </si>
  <si>
    <t>10GBASE-LR SFP+, SM 1310nm, 10km</t>
  </si>
  <si>
    <t>QSFP+, 40GBASE-LR4 (SMF, 1310nm, 10km, LC)</t>
  </si>
  <si>
    <t>kabel DAC QSFP28 100 Gbit 1m (100GBASE Passive Copper Cable)</t>
  </si>
  <si>
    <t>Opticky patchcord duplexni 9/125 5m  LC/PC-LC/PC</t>
  </si>
  <si>
    <t>Opticky patchcord duplexni 9/125 2m LC/PC-LC/PC</t>
  </si>
  <si>
    <t>Připojovací kabel RJ45, cat.6A, 1m</t>
  </si>
  <si>
    <t>Připojovací kabel RJ45, cat.6A, 3m</t>
  </si>
  <si>
    <t>Připojovací kabel RJ45, cat.6A, 5m</t>
  </si>
  <si>
    <t>Připojovací kabel RJ45, cat.6A, 7m</t>
  </si>
  <si>
    <t>Připojovací kabel RJ45, cat.6A, 10m</t>
  </si>
  <si>
    <t>Dopravy lidí a materiálu</t>
  </si>
  <si>
    <t/>
  </si>
  <si>
    <t>M1</t>
  </si>
  <si>
    <t>"Láhev 80-300 M25 EU"</t>
  </si>
  <si>
    <t>M2</t>
  </si>
  <si>
    <t>"Držák lahve 80L (25mm profil)"</t>
  </si>
  <si>
    <t>M3</t>
  </si>
  <si>
    <t>"Kolejnice 3x80L 960mm"</t>
  </si>
  <si>
    <t>M4</t>
  </si>
  <si>
    <t>"Koncovka kolejnice"</t>
  </si>
  <si>
    <t>M5</t>
  </si>
  <si>
    <t>"Vypouštěcí ventil"</t>
  </si>
  <si>
    <t>M6</t>
  </si>
  <si>
    <t>"Kabel pro monitoring úbytku"</t>
  </si>
  <si>
    <t>M7</t>
  </si>
  <si>
    <t>"Sběrné potrubí pro 3 lahve"</t>
  </si>
  <si>
    <t>M8</t>
  </si>
  <si>
    <t>"Clona sběrného potrubí"</t>
  </si>
  <si>
    <t>M9</t>
  </si>
  <si>
    <t>"Tlakový spínač - vypuštění hasiva"</t>
  </si>
  <si>
    <t>M10</t>
  </si>
  <si>
    <t>"Hadice PH3/8""-300. 0.5m"</t>
  </si>
  <si>
    <t>M11</t>
  </si>
  <si>
    <t>"Hadice PH3/8""-300. 1.0m"</t>
  </si>
  <si>
    <t>M12</t>
  </si>
  <si>
    <t>"Elekrický spouštěč vč. manuání aktivace"</t>
  </si>
  <si>
    <t>M13</t>
  </si>
  <si>
    <t>"Tryska DN-15 ISO"</t>
  </si>
  <si>
    <t>M14</t>
  </si>
  <si>
    <t>"Tryska DN-20 ISO"</t>
  </si>
  <si>
    <t>M15</t>
  </si>
  <si>
    <t>Tlumič hluku</t>
  </si>
  <si>
    <t>M16</t>
  </si>
  <si>
    <t>"Plomba na lahve"</t>
  </si>
  <si>
    <t>M17</t>
  </si>
  <si>
    <t>"Plombovací drát"</t>
  </si>
  <si>
    <t>M18</t>
  </si>
  <si>
    <t>"Protipožární přetlak. klapka 550 cm2; EWCL5 certifikace"</t>
  </si>
  <si>
    <t>M19</t>
  </si>
  <si>
    <t>Potrubí DN 15-32 včetně fitinků, zinkováno.</t>
  </si>
  <si>
    <t>M20</t>
  </si>
  <si>
    <t>Informační tabulky včetně schéma zařízení</t>
  </si>
  <si>
    <t>E1</t>
  </si>
  <si>
    <t>Ústředna SHZ, 1 hasební sekce</t>
  </si>
  <si>
    <t>E2</t>
  </si>
  <si>
    <t>Akubat 12V/4,5Ah</t>
  </si>
  <si>
    <t>E3</t>
  </si>
  <si>
    <t>Optickokouřový hlásič požáru</t>
  </si>
  <si>
    <t>E4</t>
  </si>
  <si>
    <t>Patice pro hlásiče</t>
  </si>
  <si>
    <t>Stojan pro hlásiče ve zdvojené podlaze</t>
  </si>
  <si>
    <t>R-položka</t>
  </si>
  <si>
    <t>POL12_0</t>
  </si>
  <si>
    <t>E5</t>
  </si>
  <si>
    <t>Tlačítko START žluté</t>
  </si>
  <si>
    <t>E6</t>
  </si>
  <si>
    <t>Tlačítko STOP modré</t>
  </si>
  <si>
    <t>E7</t>
  </si>
  <si>
    <t>Akustická signalizace</t>
  </si>
  <si>
    <t>E8</t>
  </si>
  <si>
    <t>Opticko-akustická signalizace</t>
  </si>
  <si>
    <t>E9</t>
  </si>
  <si>
    <t>Výstražné tablo "NEVSTUPUJTE"</t>
  </si>
  <si>
    <t>E10</t>
  </si>
  <si>
    <t>Nasávací systém</t>
  </si>
  <si>
    <t>E11</t>
  </si>
  <si>
    <t>Potrubní rozvody pro nasávací systém</t>
  </si>
  <si>
    <t>E12</t>
  </si>
  <si>
    <t>Zálohovaný napájecí zdroj pro nasávací systém včetně AKU</t>
  </si>
  <si>
    <t>E13</t>
  </si>
  <si>
    <t>Kabely příslušných typů včetně elektroinst. materiálu</t>
  </si>
  <si>
    <t>S1</t>
  </si>
  <si>
    <t>Doprava a manipulace</t>
  </si>
  <si>
    <t>S2</t>
  </si>
  <si>
    <t>Montáž zařízení (strojní a elektrická část)</t>
  </si>
  <si>
    <t>S3</t>
  </si>
  <si>
    <t>Funkční a komplexní koušky</t>
  </si>
  <si>
    <t>S4</t>
  </si>
  <si>
    <t>Tlaková zkouška za účasti TIČR</t>
  </si>
  <si>
    <t>S5</t>
  </si>
  <si>
    <t>Door Fan Test</t>
  </si>
  <si>
    <t>S6</t>
  </si>
  <si>
    <t>S7</t>
  </si>
  <si>
    <t>OPN, montážní mechanismy, ZS</t>
  </si>
  <si>
    <t>S8</t>
  </si>
  <si>
    <t>Dokumentace skutečného provedení, provozní kniha SHZ a VPZ</t>
  </si>
  <si>
    <t>Pigtail SC 9/125 OS2 2m</t>
  </si>
  <si>
    <t>Vytápění</t>
  </si>
  <si>
    <t>Prodloužená záruka až do 5tl let (je-l irelevantní), podpora, maintenance, zaškolení a implementace aktivních prvků</t>
  </si>
  <si>
    <t>PDU lišta 3x16A, 12xC13+12x kombinovaná zásuvka C13/C19, celkem 24 zásuvek, 0U, 11kW, měřená na vstupu, měřená a spínaná na každé zásuvce, přesnost měření 0,5%, 2xLAN,</t>
  </si>
  <si>
    <t>Originální moduly pro 2x 40G do stávajících přepínačů typu C3850, které zajistí napojení stávajících přepínačů na nově dodané přepínače v rámci této VZ</t>
  </si>
  <si>
    <r>
      <t xml:space="preserve">Serverový rack 42U V1998mm x Š600mm x H1215mm, přední perforované dveře, zadní perforované dveře dělené, zámky, horizointálně dělané boční panyly, pojezdová kolečka, RAL 7021
</t>
    </r>
    <r>
      <rPr>
        <b/>
        <sz val="7"/>
        <rFont val="Arial CE"/>
        <charset val="238"/>
      </rPr>
      <t>Perforace min. 70% a max 85% za účelem maximálního průchodu vzduchu zajišťujícího chlazení a současně dodržení bezpečnosti formou neprostupnosti předmětů skrze perforaci a plošné pevnosti dveří.</t>
    </r>
    <r>
      <rPr>
        <sz val="8"/>
        <rFont val="Arial CE"/>
        <family val="2"/>
        <charset val="238"/>
      </rPr>
      <t xml:space="preserve">
</t>
    </r>
    <r>
      <rPr>
        <b/>
        <sz val="7"/>
        <rFont val="Arial CE"/>
        <charset val="238"/>
      </rPr>
      <t>V případě rozměru výšky zadavatel povoluje toleranci při dodržení počtu jednotek U max. +/-100 mm a u hloubky max. +50 mm (nižší hloubku zadavatel nepovoluje)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</si>
</sst>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7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5" fillId="3" borderId="0" xfId="0" applyNumberFormat="1" applyFont="1" applyFill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8" fillId="0" borderId="0" xfId="0" applyFont="1" applyAlignment="1">
      <alignment wrapTex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5" xfId="0" applyNumberFormat="1" applyFont="1" applyBorder="1" applyAlignment="1">
      <alignment vertical="top" shrinkToFit="1"/>
    </xf>
    <xf numFmtId="4" fontId="16" fillId="0" borderId="46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165" fontId="19" fillId="0" borderId="0" xfId="0" quotePrefix="1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5" fillId="0" borderId="34" xfId="0" applyNumberFormat="1" applyFont="1" applyBorder="1" applyAlignment="1">
      <alignment vertical="center" wrapText="1"/>
    </xf>
    <xf numFmtId="4" fontId="0" fillId="0" borderId="34" xfId="0" applyNumberForma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/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190" t="s">
        <v>41</v>
      </c>
      <c r="B2" s="190"/>
      <c r="C2" s="190"/>
      <c r="D2" s="190"/>
      <c r="E2" s="190"/>
      <c r="F2" s="190"/>
      <c r="G2" s="190"/>
    </row>
  </sheetData>
  <sheetProtection algorithmName="SHA-512" hashValue="zymmeWfginwDl2hBe8LgSuOQmoEBeMwgvsMYDj0xv//eZZR0z8kiAKj2DyC3xpRkgIMwmat5skLi80yPyw3K3A==" saltValue="mr3Awq0iou/nZhOt4PIvMQ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/>
  </sheetPr>
  <dimension ref="A1:BH5000"/>
  <sheetViews>
    <sheetView tabSelected="1" workbookViewId="0">
      <pane ySplit="7" topLeftCell="A8" activePane="bottomLeft" state="frozen"/>
      <selection pane="bottomLeft" activeCell="C9" sqref="C9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G1" t="s">
        <v>213</v>
      </c>
    </row>
    <row r="2" spans="1:60" ht="24.95" customHeight="1" x14ac:dyDescent="0.2">
      <c r="A2" s="139" t="s">
        <v>8</v>
      </c>
      <c r="B2" s="49" t="s">
        <v>43</v>
      </c>
      <c r="C2" s="263" t="s">
        <v>44</v>
      </c>
      <c r="D2" s="264"/>
      <c r="E2" s="264"/>
      <c r="F2" s="264"/>
      <c r="G2" s="265"/>
      <c r="AG2" t="s">
        <v>214</v>
      </c>
    </row>
    <row r="3" spans="1:60" ht="24.95" customHeight="1" x14ac:dyDescent="0.2">
      <c r="A3" s="139" t="s">
        <v>9</v>
      </c>
      <c r="B3" s="49" t="s">
        <v>61</v>
      </c>
      <c r="C3" s="263" t="s">
        <v>62</v>
      </c>
      <c r="D3" s="264"/>
      <c r="E3" s="264"/>
      <c r="F3" s="264"/>
      <c r="G3" s="265"/>
      <c r="AC3" s="120" t="s">
        <v>214</v>
      </c>
      <c r="AG3" t="s">
        <v>215</v>
      </c>
    </row>
    <row r="4" spans="1:60" ht="24.95" customHeight="1" x14ac:dyDescent="0.2">
      <c r="A4" s="140" t="s">
        <v>10</v>
      </c>
      <c r="B4" s="141" t="s">
        <v>61</v>
      </c>
      <c r="C4" s="266" t="s">
        <v>62</v>
      </c>
      <c r="D4" s="267"/>
      <c r="E4" s="267"/>
      <c r="F4" s="267"/>
      <c r="G4" s="268"/>
      <c r="AG4" t="s">
        <v>216</v>
      </c>
    </row>
    <row r="5" spans="1:60" x14ac:dyDescent="0.2">
      <c r="D5" s="10"/>
    </row>
    <row r="6" spans="1:60" ht="38.25" x14ac:dyDescent="0.2">
      <c r="A6" s="143" t="s">
        <v>217</v>
      </c>
      <c r="B6" s="145" t="s">
        <v>218</v>
      </c>
      <c r="C6" s="145" t="s">
        <v>219</v>
      </c>
      <c r="D6" s="144" t="s">
        <v>220</v>
      </c>
      <c r="E6" s="143" t="s">
        <v>221</v>
      </c>
      <c r="F6" s="142" t="s">
        <v>222</v>
      </c>
      <c r="G6" s="143" t="s">
        <v>31</v>
      </c>
      <c r="H6" s="146" t="s">
        <v>32</v>
      </c>
      <c r="I6" s="146" t="s">
        <v>223</v>
      </c>
      <c r="J6" s="146" t="s">
        <v>33</v>
      </c>
      <c r="K6" s="146" t="s">
        <v>224</v>
      </c>
      <c r="L6" s="146" t="s">
        <v>225</v>
      </c>
      <c r="M6" s="146" t="s">
        <v>226</v>
      </c>
      <c r="N6" s="146" t="s">
        <v>227</v>
      </c>
      <c r="O6" s="146" t="s">
        <v>228</v>
      </c>
      <c r="P6" s="146" t="s">
        <v>229</v>
      </c>
      <c r="Q6" s="146" t="s">
        <v>230</v>
      </c>
      <c r="R6" s="146" t="s">
        <v>231</v>
      </c>
      <c r="S6" s="146" t="s">
        <v>232</v>
      </c>
      <c r="T6" s="146" t="s">
        <v>233</v>
      </c>
      <c r="U6" s="146" t="s">
        <v>234</v>
      </c>
      <c r="V6" s="146" t="s">
        <v>235</v>
      </c>
      <c r="W6" s="146" t="s">
        <v>236</v>
      </c>
      <c r="X6" s="146" t="s">
        <v>237</v>
      </c>
      <c r="Y6" s="146" t="s">
        <v>238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239</v>
      </c>
      <c r="B8" s="160" t="s">
        <v>93</v>
      </c>
      <c r="C8" s="181" t="s">
        <v>95</v>
      </c>
      <c r="D8" s="161"/>
      <c r="E8" s="162"/>
      <c r="F8" s="163"/>
      <c r="G8" s="163">
        <f>SUMIF(AG9:AG14,"&lt;&gt;NOR",G9:G14)</f>
        <v>0</v>
      </c>
      <c r="H8" s="163"/>
      <c r="I8" s="163">
        <f>SUM(I9:I14)</f>
        <v>0</v>
      </c>
      <c r="J8" s="163"/>
      <c r="K8" s="163">
        <f>SUM(K9:K14)</f>
        <v>0</v>
      </c>
      <c r="L8" s="163"/>
      <c r="M8" s="163">
        <f>SUM(M9:M14)</f>
        <v>0</v>
      </c>
      <c r="N8" s="162"/>
      <c r="O8" s="162">
        <f>SUM(O9:O14)</f>
        <v>0</v>
      </c>
      <c r="P8" s="162"/>
      <c r="Q8" s="162">
        <f>SUM(Q9:Q14)</f>
        <v>0</v>
      </c>
      <c r="R8" s="163"/>
      <c r="S8" s="163"/>
      <c r="T8" s="164"/>
      <c r="U8" s="158"/>
      <c r="V8" s="158">
        <f>SUM(V9:V14)</f>
        <v>0</v>
      </c>
      <c r="W8" s="158"/>
      <c r="X8" s="158"/>
      <c r="Y8" s="158"/>
      <c r="AG8" t="s">
        <v>240</v>
      </c>
    </row>
    <row r="9" spans="1:60" ht="119.25" outlineLevel="1" x14ac:dyDescent="0.2">
      <c r="A9" s="174">
        <v>1</v>
      </c>
      <c r="B9" s="175" t="s">
        <v>1085</v>
      </c>
      <c r="C9" s="183" t="s">
        <v>1442</v>
      </c>
      <c r="D9" s="176" t="s">
        <v>375</v>
      </c>
      <c r="E9" s="177">
        <v>8</v>
      </c>
      <c r="F9" s="178"/>
      <c r="G9" s="179">
        <f t="shared" ref="G9:G14" si="0">ROUND(E9*F9,2)</f>
        <v>0</v>
      </c>
      <c r="H9" s="178"/>
      <c r="I9" s="179">
        <f t="shared" ref="I9:I14" si="1">ROUND(E9*H9,2)</f>
        <v>0</v>
      </c>
      <c r="J9" s="178"/>
      <c r="K9" s="179">
        <f t="shared" ref="K9:K14" si="2">ROUND(E9*J9,2)</f>
        <v>0</v>
      </c>
      <c r="L9" s="179">
        <v>21</v>
      </c>
      <c r="M9" s="179">
        <f t="shared" ref="M9:M14" si="3">G9*(1+L9/100)</f>
        <v>0</v>
      </c>
      <c r="N9" s="177">
        <v>0</v>
      </c>
      <c r="O9" s="177">
        <f t="shared" ref="O9:O14" si="4">ROUND(E9*N9,2)</f>
        <v>0</v>
      </c>
      <c r="P9" s="177">
        <v>0</v>
      </c>
      <c r="Q9" s="177">
        <f t="shared" ref="Q9:Q14" si="5">ROUND(E9*P9,2)</f>
        <v>0</v>
      </c>
      <c r="R9" s="179"/>
      <c r="S9" s="179" t="s">
        <v>262</v>
      </c>
      <c r="T9" s="180" t="s">
        <v>245</v>
      </c>
      <c r="U9" s="157">
        <v>0</v>
      </c>
      <c r="V9" s="157">
        <f t="shared" ref="V9:V14" si="6">ROUND(E9*U9,2)</f>
        <v>0</v>
      </c>
      <c r="W9" s="157"/>
      <c r="X9" s="157" t="s">
        <v>521</v>
      </c>
      <c r="Y9" s="157" t="s">
        <v>246</v>
      </c>
      <c r="Z9" s="147"/>
      <c r="AA9" s="147"/>
      <c r="AB9" s="147"/>
      <c r="AC9" s="147"/>
      <c r="AD9" s="147"/>
      <c r="AE9" s="147"/>
      <c r="AF9" s="147"/>
      <c r="AG9" s="147" t="s">
        <v>672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outlineLevel="1" x14ac:dyDescent="0.2">
      <c r="A10" s="174">
        <v>2</v>
      </c>
      <c r="B10" s="175" t="s">
        <v>1086</v>
      </c>
      <c r="C10" s="183" t="s">
        <v>1087</v>
      </c>
      <c r="D10" s="176" t="s">
        <v>375</v>
      </c>
      <c r="E10" s="177">
        <v>16</v>
      </c>
      <c r="F10" s="178"/>
      <c r="G10" s="179">
        <f t="shared" si="0"/>
        <v>0</v>
      </c>
      <c r="H10" s="178"/>
      <c r="I10" s="179">
        <f t="shared" si="1"/>
        <v>0</v>
      </c>
      <c r="J10" s="178"/>
      <c r="K10" s="179">
        <f t="shared" si="2"/>
        <v>0</v>
      </c>
      <c r="L10" s="179">
        <v>21</v>
      </c>
      <c r="M10" s="179">
        <f t="shared" si="3"/>
        <v>0</v>
      </c>
      <c r="N10" s="177">
        <v>0</v>
      </c>
      <c r="O10" s="177">
        <f t="shared" si="4"/>
        <v>0</v>
      </c>
      <c r="P10" s="177">
        <v>0</v>
      </c>
      <c r="Q10" s="177">
        <f t="shared" si="5"/>
        <v>0</v>
      </c>
      <c r="R10" s="179"/>
      <c r="S10" s="179" t="s">
        <v>262</v>
      </c>
      <c r="T10" s="180" t="s">
        <v>245</v>
      </c>
      <c r="U10" s="157">
        <v>0</v>
      </c>
      <c r="V10" s="157">
        <f t="shared" si="6"/>
        <v>0</v>
      </c>
      <c r="W10" s="157"/>
      <c r="X10" s="157" t="s">
        <v>521</v>
      </c>
      <c r="Y10" s="157" t="s">
        <v>246</v>
      </c>
      <c r="Z10" s="147"/>
      <c r="AA10" s="147"/>
      <c r="AB10" s="147"/>
      <c r="AC10" s="147"/>
      <c r="AD10" s="147"/>
      <c r="AE10" s="147"/>
      <c r="AF10" s="147"/>
      <c r="AG10" s="147" t="s">
        <v>672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4">
        <v>3</v>
      </c>
      <c r="B11" s="175" t="s">
        <v>1088</v>
      </c>
      <c r="C11" s="183" t="s">
        <v>1089</v>
      </c>
      <c r="D11" s="176" t="s">
        <v>375</v>
      </c>
      <c r="E11" s="177">
        <v>8</v>
      </c>
      <c r="F11" s="178"/>
      <c r="G11" s="179">
        <f t="shared" si="0"/>
        <v>0</v>
      </c>
      <c r="H11" s="178"/>
      <c r="I11" s="179">
        <f t="shared" si="1"/>
        <v>0</v>
      </c>
      <c r="J11" s="178"/>
      <c r="K11" s="179">
        <f t="shared" si="2"/>
        <v>0</v>
      </c>
      <c r="L11" s="179">
        <v>21</v>
      </c>
      <c r="M11" s="179">
        <f t="shared" si="3"/>
        <v>0</v>
      </c>
      <c r="N11" s="177">
        <v>0</v>
      </c>
      <c r="O11" s="177">
        <f t="shared" si="4"/>
        <v>0</v>
      </c>
      <c r="P11" s="177">
        <v>0</v>
      </c>
      <c r="Q11" s="177">
        <f t="shared" si="5"/>
        <v>0</v>
      </c>
      <c r="R11" s="179"/>
      <c r="S11" s="179" t="s">
        <v>262</v>
      </c>
      <c r="T11" s="180" t="s">
        <v>245</v>
      </c>
      <c r="U11" s="157">
        <v>0</v>
      </c>
      <c r="V11" s="157">
        <f t="shared" si="6"/>
        <v>0</v>
      </c>
      <c r="W11" s="157"/>
      <c r="X11" s="157" t="s">
        <v>521</v>
      </c>
      <c r="Y11" s="157" t="s">
        <v>246</v>
      </c>
      <c r="Z11" s="147"/>
      <c r="AA11" s="147"/>
      <c r="AB11" s="147"/>
      <c r="AC11" s="147"/>
      <c r="AD11" s="147"/>
      <c r="AE11" s="147"/>
      <c r="AF11" s="147"/>
      <c r="AG11" s="147" t="s">
        <v>672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2.5" outlineLevel="1" x14ac:dyDescent="0.2">
      <c r="A12" s="174">
        <v>4</v>
      </c>
      <c r="B12" s="175" t="s">
        <v>1090</v>
      </c>
      <c r="C12" s="183" t="s">
        <v>1091</v>
      </c>
      <c r="D12" s="176" t="s">
        <v>375</v>
      </c>
      <c r="E12" s="177">
        <v>180</v>
      </c>
      <c r="F12" s="178"/>
      <c r="G12" s="179">
        <f t="shared" si="0"/>
        <v>0</v>
      </c>
      <c r="H12" s="178"/>
      <c r="I12" s="179">
        <f t="shared" si="1"/>
        <v>0</v>
      </c>
      <c r="J12" s="178"/>
      <c r="K12" s="179">
        <f t="shared" si="2"/>
        <v>0</v>
      </c>
      <c r="L12" s="179">
        <v>21</v>
      </c>
      <c r="M12" s="179">
        <f t="shared" si="3"/>
        <v>0</v>
      </c>
      <c r="N12" s="177">
        <v>0</v>
      </c>
      <c r="O12" s="177">
        <f t="shared" si="4"/>
        <v>0</v>
      </c>
      <c r="P12" s="177">
        <v>0</v>
      </c>
      <c r="Q12" s="177">
        <f t="shared" si="5"/>
        <v>0</v>
      </c>
      <c r="R12" s="179"/>
      <c r="S12" s="179" t="s">
        <v>262</v>
      </c>
      <c r="T12" s="180" t="s">
        <v>245</v>
      </c>
      <c r="U12" s="157">
        <v>0</v>
      </c>
      <c r="V12" s="157">
        <f t="shared" si="6"/>
        <v>0</v>
      </c>
      <c r="W12" s="157"/>
      <c r="X12" s="157" t="s">
        <v>521</v>
      </c>
      <c r="Y12" s="157" t="s">
        <v>246</v>
      </c>
      <c r="Z12" s="147"/>
      <c r="AA12" s="147"/>
      <c r="AB12" s="147"/>
      <c r="AC12" s="147"/>
      <c r="AD12" s="147"/>
      <c r="AE12" s="147"/>
      <c r="AF12" s="147"/>
      <c r="AG12" s="147" t="s">
        <v>672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1" x14ac:dyDescent="0.2">
      <c r="A13" s="174">
        <v>5</v>
      </c>
      <c r="B13" s="175" t="s">
        <v>948</v>
      </c>
      <c r="C13" s="183" t="s">
        <v>1092</v>
      </c>
      <c r="D13" s="176" t="s">
        <v>1093</v>
      </c>
      <c r="E13" s="177">
        <v>1</v>
      </c>
      <c r="F13" s="178"/>
      <c r="G13" s="179">
        <f t="shared" si="0"/>
        <v>0</v>
      </c>
      <c r="H13" s="178"/>
      <c r="I13" s="179">
        <f t="shared" si="1"/>
        <v>0</v>
      </c>
      <c r="J13" s="178"/>
      <c r="K13" s="179">
        <f t="shared" si="2"/>
        <v>0</v>
      </c>
      <c r="L13" s="179">
        <v>21</v>
      </c>
      <c r="M13" s="179">
        <f t="shared" si="3"/>
        <v>0</v>
      </c>
      <c r="N13" s="177">
        <v>0</v>
      </c>
      <c r="O13" s="177">
        <f t="shared" si="4"/>
        <v>0</v>
      </c>
      <c r="P13" s="177">
        <v>0</v>
      </c>
      <c r="Q13" s="177">
        <f t="shared" si="5"/>
        <v>0</v>
      </c>
      <c r="R13" s="179"/>
      <c r="S13" s="179" t="s">
        <v>262</v>
      </c>
      <c r="T13" s="180" t="s">
        <v>245</v>
      </c>
      <c r="U13" s="157">
        <v>0</v>
      </c>
      <c r="V13" s="157">
        <f t="shared" si="6"/>
        <v>0</v>
      </c>
      <c r="W13" s="157"/>
      <c r="X13" s="157" t="s">
        <v>286</v>
      </c>
      <c r="Y13" s="157" t="s">
        <v>246</v>
      </c>
      <c r="Z13" s="147"/>
      <c r="AA13" s="147"/>
      <c r="AB13" s="147"/>
      <c r="AC13" s="147"/>
      <c r="AD13" s="147"/>
      <c r="AE13" s="147"/>
      <c r="AF13" s="147"/>
      <c r="AG13" s="147" t="s">
        <v>731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4">
        <v>6</v>
      </c>
      <c r="B14" s="175" t="s">
        <v>950</v>
      </c>
      <c r="C14" s="183" t="s">
        <v>1094</v>
      </c>
      <c r="D14" s="176" t="s">
        <v>1093</v>
      </c>
      <c r="E14" s="177">
        <v>1</v>
      </c>
      <c r="F14" s="178"/>
      <c r="G14" s="179">
        <f t="shared" si="0"/>
        <v>0</v>
      </c>
      <c r="H14" s="178"/>
      <c r="I14" s="179">
        <f t="shared" si="1"/>
        <v>0</v>
      </c>
      <c r="J14" s="178"/>
      <c r="K14" s="179">
        <f t="shared" si="2"/>
        <v>0</v>
      </c>
      <c r="L14" s="179">
        <v>21</v>
      </c>
      <c r="M14" s="179">
        <f t="shared" si="3"/>
        <v>0</v>
      </c>
      <c r="N14" s="177">
        <v>0</v>
      </c>
      <c r="O14" s="177">
        <f t="shared" si="4"/>
        <v>0</v>
      </c>
      <c r="P14" s="177">
        <v>0</v>
      </c>
      <c r="Q14" s="177">
        <f t="shared" si="5"/>
        <v>0</v>
      </c>
      <c r="R14" s="179"/>
      <c r="S14" s="179" t="s">
        <v>262</v>
      </c>
      <c r="T14" s="180" t="s">
        <v>245</v>
      </c>
      <c r="U14" s="157">
        <v>0</v>
      </c>
      <c r="V14" s="157">
        <f t="shared" si="6"/>
        <v>0</v>
      </c>
      <c r="W14" s="157"/>
      <c r="X14" s="157" t="s">
        <v>286</v>
      </c>
      <c r="Y14" s="157" t="s">
        <v>246</v>
      </c>
      <c r="Z14" s="147"/>
      <c r="AA14" s="147"/>
      <c r="AB14" s="147"/>
      <c r="AC14" s="147"/>
      <c r="AD14" s="147"/>
      <c r="AE14" s="147"/>
      <c r="AF14" s="147"/>
      <c r="AG14" s="147" t="s">
        <v>731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">
      <c r="A15" s="159" t="s">
        <v>239</v>
      </c>
      <c r="B15" s="160" t="s">
        <v>116</v>
      </c>
      <c r="C15" s="181" t="s">
        <v>120</v>
      </c>
      <c r="D15" s="161"/>
      <c r="E15" s="162"/>
      <c r="F15" s="163"/>
      <c r="G15" s="163">
        <f>SUMIF(AG16:AG19,"&lt;&gt;NOR",G16:G19)</f>
        <v>0</v>
      </c>
      <c r="H15" s="163"/>
      <c r="I15" s="163">
        <f>SUM(I16:I19)</f>
        <v>0</v>
      </c>
      <c r="J15" s="163"/>
      <c r="K15" s="163">
        <f>SUM(K16:K19)</f>
        <v>0</v>
      </c>
      <c r="L15" s="163"/>
      <c r="M15" s="163">
        <f>SUM(M16:M19)</f>
        <v>0</v>
      </c>
      <c r="N15" s="162"/>
      <c r="O15" s="162">
        <f>SUM(O16:O19)</f>
        <v>0</v>
      </c>
      <c r="P15" s="162"/>
      <c r="Q15" s="162">
        <f>SUM(Q16:Q19)</f>
        <v>0</v>
      </c>
      <c r="R15" s="163"/>
      <c r="S15" s="163"/>
      <c r="T15" s="164"/>
      <c r="U15" s="158"/>
      <c r="V15" s="158">
        <f>SUM(V16:V19)</f>
        <v>0</v>
      </c>
      <c r="W15" s="158"/>
      <c r="X15" s="158"/>
      <c r="Y15" s="158"/>
      <c r="AG15" t="s">
        <v>240</v>
      </c>
    </row>
    <row r="16" spans="1:60" ht="33.75" outlineLevel="1" x14ac:dyDescent="0.2">
      <c r="A16" s="174">
        <v>7</v>
      </c>
      <c r="B16" s="175" t="s">
        <v>952</v>
      </c>
      <c r="C16" s="183" t="s">
        <v>1095</v>
      </c>
      <c r="D16" s="176" t="s">
        <v>375</v>
      </c>
      <c r="E16" s="177">
        <v>24</v>
      </c>
      <c r="F16" s="178"/>
      <c r="G16" s="179">
        <f>ROUND(E16*F16,2)</f>
        <v>0</v>
      </c>
      <c r="H16" s="178"/>
      <c r="I16" s="179">
        <f>ROUND(E16*H16,2)</f>
        <v>0</v>
      </c>
      <c r="J16" s="178"/>
      <c r="K16" s="179">
        <f>ROUND(E16*J16,2)</f>
        <v>0</v>
      </c>
      <c r="L16" s="179">
        <v>21</v>
      </c>
      <c r="M16" s="179">
        <f>G16*(1+L16/100)</f>
        <v>0</v>
      </c>
      <c r="N16" s="177">
        <v>0</v>
      </c>
      <c r="O16" s="177">
        <f>ROUND(E16*N16,2)</f>
        <v>0</v>
      </c>
      <c r="P16" s="177">
        <v>0</v>
      </c>
      <c r="Q16" s="177">
        <f>ROUND(E16*P16,2)</f>
        <v>0</v>
      </c>
      <c r="R16" s="179"/>
      <c r="S16" s="179" t="s">
        <v>262</v>
      </c>
      <c r="T16" s="180" t="s">
        <v>245</v>
      </c>
      <c r="U16" s="157">
        <v>0</v>
      </c>
      <c r="V16" s="157">
        <f>ROUND(E16*U16,2)</f>
        <v>0</v>
      </c>
      <c r="W16" s="157"/>
      <c r="X16" s="157" t="s">
        <v>286</v>
      </c>
      <c r="Y16" s="157" t="s">
        <v>246</v>
      </c>
      <c r="Z16" s="147"/>
      <c r="AA16" s="147"/>
      <c r="AB16" s="147"/>
      <c r="AC16" s="147"/>
      <c r="AD16" s="147"/>
      <c r="AE16" s="147"/>
      <c r="AF16" s="147"/>
      <c r="AG16" s="147" t="s">
        <v>731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outlineLevel="1" x14ac:dyDescent="0.2">
      <c r="A17" s="174">
        <v>8</v>
      </c>
      <c r="B17" s="175" t="s">
        <v>954</v>
      </c>
      <c r="C17" s="183" t="s">
        <v>1096</v>
      </c>
      <c r="D17" s="176" t="s">
        <v>375</v>
      </c>
      <c r="E17" s="177">
        <v>28</v>
      </c>
      <c r="F17" s="178"/>
      <c r="G17" s="179">
        <f>ROUND(E17*F17,2)</f>
        <v>0</v>
      </c>
      <c r="H17" s="178"/>
      <c r="I17" s="179">
        <f>ROUND(E17*H17,2)</f>
        <v>0</v>
      </c>
      <c r="J17" s="178"/>
      <c r="K17" s="179">
        <f>ROUND(E17*J17,2)</f>
        <v>0</v>
      </c>
      <c r="L17" s="179">
        <v>21</v>
      </c>
      <c r="M17" s="179">
        <f>G17*(1+L17/100)</f>
        <v>0</v>
      </c>
      <c r="N17" s="177">
        <v>0</v>
      </c>
      <c r="O17" s="177">
        <f>ROUND(E17*N17,2)</f>
        <v>0</v>
      </c>
      <c r="P17" s="177">
        <v>0</v>
      </c>
      <c r="Q17" s="177">
        <f>ROUND(E17*P17,2)</f>
        <v>0</v>
      </c>
      <c r="R17" s="179"/>
      <c r="S17" s="179" t="s">
        <v>262</v>
      </c>
      <c r="T17" s="180" t="s">
        <v>245</v>
      </c>
      <c r="U17" s="157">
        <v>0</v>
      </c>
      <c r="V17" s="157">
        <f>ROUND(E17*U17,2)</f>
        <v>0</v>
      </c>
      <c r="W17" s="157"/>
      <c r="X17" s="157" t="s">
        <v>286</v>
      </c>
      <c r="Y17" s="157" t="s">
        <v>246</v>
      </c>
      <c r="Z17" s="147"/>
      <c r="AA17" s="147"/>
      <c r="AB17" s="147"/>
      <c r="AC17" s="147"/>
      <c r="AD17" s="147"/>
      <c r="AE17" s="147"/>
      <c r="AF17" s="147"/>
      <c r="AG17" s="147" t="s">
        <v>731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outlineLevel="1" x14ac:dyDescent="0.2">
      <c r="A18" s="174">
        <v>9</v>
      </c>
      <c r="B18" s="175" t="s">
        <v>956</v>
      </c>
      <c r="C18" s="183" t="s">
        <v>1097</v>
      </c>
      <c r="D18" s="176" t="s">
        <v>375</v>
      </c>
      <c r="E18" s="177">
        <v>16</v>
      </c>
      <c r="F18" s="178"/>
      <c r="G18" s="179">
        <f>ROUND(E18*F18,2)</f>
        <v>0</v>
      </c>
      <c r="H18" s="178"/>
      <c r="I18" s="179">
        <f>ROUND(E18*H18,2)</f>
        <v>0</v>
      </c>
      <c r="J18" s="178"/>
      <c r="K18" s="179">
        <f>ROUND(E18*J18,2)</f>
        <v>0</v>
      </c>
      <c r="L18" s="179">
        <v>21</v>
      </c>
      <c r="M18" s="179">
        <f>G18*(1+L18/100)</f>
        <v>0</v>
      </c>
      <c r="N18" s="177">
        <v>0</v>
      </c>
      <c r="O18" s="177">
        <f>ROUND(E18*N18,2)</f>
        <v>0</v>
      </c>
      <c r="P18" s="177">
        <v>0</v>
      </c>
      <c r="Q18" s="177">
        <f>ROUND(E18*P18,2)</f>
        <v>0</v>
      </c>
      <c r="R18" s="179"/>
      <c r="S18" s="179" t="s">
        <v>262</v>
      </c>
      <c r="T18" s="180" t="s">
        <v>245</v>
      </c>
      <c r="U18" s="157">
        <v>0</v>
      </c>
      <c r="V18" s="157">
        <f>ROUND(E18*U18,2)</f>
        <v>0</v>
      </c>
      <c r="W18" s="157"/>
      <c r="X18" s="157" t="s">
        <v>286</v>
      </c>
      <c r="Y18" s="157" t="s">
        <v>246</v>
      </c>
      <c r="Z18" s="147"/>
      <c r="AA18" s="147"/>
      <c r="AB18" s="147"/>
      <c r="AC18" s="147"/>
      <c r="AD18" s="147"/>
      <c r="AE18" s="147"/>
      <c r="AF18" s="147"/>
      <c r="AG18" s="147" t="s">
        <v>731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4">
        <v>10</v>
      </c>
      <c r="B19" s="175" t="s">
        <v>958</v>
      </c>
      <c r="C19" s="183" t="s">
        <v>1098</v>
      </c>
      <c r="D19" s="176" t="s">
        <v>375</v>
      </c>
      <c r="E19" s="177">
        <v>8</v>
      </c>
      <c r="F19" s="178"/>
      <c r="G19" s="179">
        <f>ROUND(E19*F19,2)</f>
        <v>0</v>
      </c>
      <c r="H19" s="178"/>
      <c r="I19" s="179">
        <f>ROUND(E19*H19,2)</f>
        <v>0</v>
      </c>
      <c r="J19" s="178"/>
      <c r="K19" s="179">
        <f>ROUND(E19*J19,2)</f>
        <v>0</v>
      </c>
      <c r="L19" s="179">
        <v>21</v>
      </c>
      <c r="M19" s="179">
        <f>G19*(1+L19/100)</f>
        <v>0</v>
      </c>
      <c r="N19" s="177">
        <v>0</v>
      </c>
      <c r="O19" s="177">
        <f>ROUND(E19*N19,2)</f>
        <v>0</v>
      </c>
      <c r="P19" s="177">
        <v>0</v>
      </c>
      <c r="Q19" s="177">
        <f>ROUND(E19*P19,2)</f>
        <v>0</v>
      </c>
      <c r="R19" s="179"/>
      <c r="S19" s="179" t="s">
        <v>262</v>
      </c>
      <c r="T19" s="180" t="s">
        <v>245</v>
      </c>
      <c r="U19" s="157">
        <v>0</v>
      </c>
      <c r="V19" s="157">
        <f>ROUND(E19*U19,2)</f>
        <v>0</v>
      </c>
      <c r="W19" s="157"/>
      <c r="X19" s="157" t="s">
        <v>286</v>
      </c>
      <c r="Y19" s="157" t="s">
        <v>246</v>
      </c>
      <c r="Z19" s="147"/>
      <c r="AA19" s="147"/>
      <c r="AB19" s="147"/>
      <c r="AC19" s="147"/>
      <c r="AD19" s="147"/>
      <c r="AE19" s="147"/>
      <c r="AF19" s="147"/>
      <c r="AG19" s="147" t="s">
        <v>731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x14ac:dyDescent="0.2">
      <c r="A20" s="159" t="s">
        <v>239</v>
      </c>
      <c r="B20" s="160" t="s">
        <v>124</v>
      </c>
      <c r="C20" s="181" t="s">
        <v>129</v>
      </c>
      <c r="D20" s="161"/>
      <c r="E20" s="162"/>
      <c r="F20" s="163"/>
      <c r="G20" s="163">
        <f>SUMIF(AG21:AG25,"&lt;&gt;NOR",G21:G25)</f>
        <v>0</v>
      </c>
      <c r="H20" s="163"/>
      <c r="I20" s="163">
        <f>SUM(I21:I25)</f>
        <v>0</v>
      </c>
      <c r="J20" s="163"/>
      <c r="K20" s="163">
        <f>SUM(K21:K25)</f>
        <v>0</v>
      </c>
      <c r="L20" s="163"/>
      <c r="M20" s="163">
        <f>SUM(M21:M25)</f>
        <v>0</v>
      </c>
      <c r="N20" s="162"/>
      <c r="O20" s="162">
        <f>SUM(O21:O25)</f>
        <v>0</v>
      </c>
      <c r="P20" s="162"/>
      <c r="Q20" s="162">
        <f>SUM(Q21:Q25)</f>
        <v>0</v>
      </c>
      <c r="R20" s="163"/>
      <c r="S20" s="163"/>
      <c r="T20" s="164"/>
      <c r="U20" s="158"/>
      <c r="V20" s="158">
        <f>SUM(V21:V25)</f>
        <v>0</v>
      </c>
      <c r="W20" s="158"/>
      <c r="X20" s="158"/>
      <c r="Y20" s="158"/>
      <c r="AG20" t="s">
        <v>240</v>
      </c>
    </row>
    <row r="21" spans="1:60" ht="45" outlineLevel="1" x14ac:dyDescent="0.2">
      <c r="A21" s="174">
        <v>11</v>
      </c>
      <c r="B21" s="175" t="s">
        <v>1099</v>
      </c>
      <c r="C21" s="183" t="s">
        <v>1100</v>
      </c>
      <c r="D21" s="176" t="s">
        <v>375</v>
      </c>
      <c r="E21" s="177">
        <v>1</v>
      </c>
      <c r="F21" s="178"/>
      <c r="G21" s="179">
        <f>ROUND(E21*F21,2)</f>
        <v>0</v>
      </c>
      <c r="H21" s="178"/>
      <c r="I21" s="179">
        <f>ROUND(E21*H21,2)</f>
        <v>0</v>
      </c>
      <c r="J21" s="178"/>
      <c r="K21" s="179">
        <f>ROUND(E21*J21,2)</f>
        <v>0</v>
      </c>
      <c r="L21" s="179">
        <v>21</v>
      </c>
      <c r="M21" s="179">
        <f>G21*(1+L21/100)</f>
        <v>0</v>
      </c>
      <c r="N21" s="177">
        <v>0</v>
      </c>
      <c r="O21" s="177">
        <f>ROUND(E21*N21,2)</f>
        <v>0</v>
      </c>
      <c r="P21" s="177">
        <v>0</v>
      </c>
      <c r="Q21" s="177">
        <f>ROUND(E21*P21,2)</f>
        <v>0</v>
      </c>
      <c r="R21" s="179"/>
      <c r="S21" s="179" t="s">
        <v>262</v>
      </c>
      <c r="T21" s="180" t="s">
        <v>245</v>
      </c>
      <c r="U21" s="157">
        <v>0</v>
      </c>
      <c r="V21" s="157">
        <f>ROUND(E21*U21,2)</f>
        <v>0</v>
      </c>
      <c r="W21" s="157"/>
      <c r="X21" s="157" t="s">
        <v>286</v>
      </c>
      <c r="Y21" s="157" t="s">
        <v>246</v>
      </c>
      <c r="Z21" s="147"/>
      <c r="AA21" s="147"/>
      <c r="AB21" s="147"/>
      <c r="AC21" s="147"/>
      <c r="AD21" s="147"/>
      <c r="AE21" s="147"/>
      <c r="AF21" s="147"/>
      <c r="AG21" s="147" t="s">
        <v>731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outlineLevel="1" x14ac:dyDescent="0.2">
      <c r="A22" s="174">
        <v>12</v>
      </c>
      <c r="B22" s="175" t="s">
        <v>1101</v>
      </c>
      <c r="C22" s="183" t="s">
        <v>1102</v>
      </c>
      <c r="D22" s="176" t="s">
        <v>375</v>
      </c>
      <c r="E22" s="177">
        <v>1</v>
      </c>
      <c r="F22" s="178"/>
      <c r="G22" s="179">
        <f>ROUND(E22*F22,2)</f>
        <v>0</v>
      </c>
      <c r="H22" s="178"/>
      <c r="I22" s="179">
        <f>ROUND(E22*H22,2)</f>
        <v>0</v>
      </c>
      <c r="J22" s="178"/>
      <c r="K22" s="179">
        <f>ROUND(E22*J22,2)</f>
        <v>0</v>
      </c>
      <c r="L22" s="179">
        <v>21</v>
      </c>
      <c r="M22" s="179">
        <f>G22*(1+L22/100)</f>
        <v>0</v>
      </c>
      <c r="N22" s="177">
        <v>0</v>
      </c>
      <c r="O22" s="177">
        <f>ROUND(E22*N22,2)</f>
        <v>0</v>
      </c>
      <c r="P22" s="177">
        <v>0</v>
      </c>
      <c r="Q22" s="177">
        <f>ROUND(E22*P22,2)</f>
        <v>0</v>
      </c>
      <c r="R22" s="179"/>
      <c r="S22" s="179" t="s">
        <v>262</v>
      </c>
      <c r="T22" s="180" t="s">
        <v>245</v>
      </c>
      <c r="U22" s="157">
        <v>0</v>
      </c>
      <c r="V22" s="157">
        <f>ROUND(E22*U22,2)</f>
        <v>0</v>
      </c>
      <c r="W22" s="157"/>
      <c r="X22" s="157" t="s">
        <v>286</v>
      </c>
      <c r="Y22" s="157" t="s">
        <v>246</v>
      </c>
      <c r="Z22" s="147"/>
      <c r="AA22" s="147"/>
      <c r="AB22" s="147"/>
      <c r="AC22" s="147"/>
      <c r="AD22" s="147"/>
      <c r="AE22" s="147"/>
      <c r="AF22" s="147"/>
      <c r="AG22" s="147" t="s">
        <v>731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45" outlineLevel="1" x14ac:dyDescent="0.2">
      <c r="A23" s="166">
        <v>13</v>
      </c>
      <c r="B23" s="167" t="s">
        <v>964</v>
      </c>
      <c r="C23" s="182" t="s">
        <v>1103</v>
      </c>
      <c r="D23" s="168" t="s">
        <v>375</v>
      </c>
      <c r="E23" s="169">
        <v>1</v>
      </c>
      <c r="F23" s="170"/>
      <c r="G23" s="171">
        <f>ROUND(E23*F23,2)</f>
        <v>0</v>
      </c>
      <c r="H23" s="170"/>
      <c r="I23" s="171">
        <f>ROUND(E23*H23,2)</f>
        <v>0</v>
      </c>
      <c r="J23" s="170"/>
      <c r="K23" s="171">
        <f>ROUND(E23*J23,2)</f>
        <v>0</v>
      </c>
      <c r="L23" s="171">
        <v>21</v>
      </c>
      <c r="M23" s="171">
        <f>G23*(1+L23/100)</f>
        <v>0</v>
      </c>
      <c r="N23" s="169">
        <v>0</v>
      </c>
      <c r="O23" s="169">
        <f>ROUND(E23*N23,2)</f>
        <v>0</v>
      </c>
      <c r="P23" s="169">
        <v>0</v>
      </c>
      <c r="Q23" s="169">
        <f>ROUND(E23*P23,2)</f>
        <v>0</v>
      </c>
      <c r="R23" s="171"/>
      <c r="S23" s="171" t="s">
        <v>262</v>
      </c>
      <c r="T23" s="172" t="s">
        <v>245</v>
      </c>
      <c r="U23" s="157">
        <v>0</v>
      </c>
      <c r="V23" s="157">
        <f>ROUND(E23*U23,2)</f>
        <v>0</v>
      </c>
      <c r="W23" s="157"/>
      <c r="X23" s="157" t="s">
        <v>286</v>
      </c>
      <c r="Y23" s="157" t="s">
        <v>246</v>
      </c>
      <c r="Z23" s="147"/>
      <c r="AA23" s="147"/>
      <c r="AB23" s="147"/>
      <c r="AC23" s="147"/>
      <c r="AD23" s="147"/>
      <c r="AE23" s="147"/>
      <c r="AF23" s="147"/>
      <c r="AG23" s="147" t="s">
        <v>731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outlineLevel="2" x14ac:dyDescent="0.2">
      <c r="A24" s="154"/>
      <c r="B24" s="155"/>
      <c r="C24" s="258" t="s">
        <v>1104</v>
      </c>
      <c r="D24" s="259"/>
      <c r="E24" s="259"/>
      <c r="F24" s="259"/>
      <c r="G24" s="259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249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73" t="str">
        <f>C24</f>
        <v>zastřešení, minimální výška svislé konstrukce 150 mm, těsnění min. 3 mm na všech spojích pro utěsnění uličky</v>
      </c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4">
        <v>14</v>
      </c>
      <c r="B25" s="175" t="s">
        <v>1105</v>
      </c>
      <c r="C25" s="183" t="s">
        <v>1106</v>
      </c>
      <c r="D25" s="176" t="s">
        <v>375</v>
      </c>
      <c r="E25" s="177">
        <v>1</v>
      </c>
      <c r="F25" s="178"/>
      <c r="G25" s="179">
        <f>ROUND(E25*F25,2)</f>
        <v>0</v>
      </c>
      <c r="H25" s="178"/>
      <c r="I25" s="179">
        <f>ROUND(E25*H25,2)</f>
        <v>0</v>
      </c>
      <c r="J25" s="178"/>
      <c r="K25" s="179">
        <f>ROUND(E25*J25,2)</f>
        <v>0</v>
      </c>
      <c r="L25" s="179">
        <v>21</v>
      </c>
      <c r="M25" s="179">
        <f>G25*(1+L25/100)</f>
        <v>0</v>
      </c>
      <c r="N25" s="177">
        <v>0</v>
      </c>
      <c r="O25" s="177">
        <f>ROUND(E25*N25,2)</f>
        <v>0</v>
      </c>
      <c r="P25" s="177">
        <v>0</v>
      </c>
      <c r="Q25" s="177">
        <f>ROUND(E25*P25,2)</f>
        <v>0</v>
      </c>
      <c r="R25" s="179"/>
      <c r="S25" s="179" t="s">
        <v>262</v>
      </c>
      <c r="T25" s="180" t="s">
        <v>245</v>
      </c>
      <c r="U25" s="157">
        <v>0</v>
      </c>
      <c r="V25" s="157">
        <f>ROUND(E25*U25,2)</f>
        <v>0</v>
      </c>
      <c r="W25" s="157"/>
      <c r="X25" s="157" t="s">
        <v>521</v>
      </c>
      <c r="Y25" s="157" t="s">
        <v>246</v>
      </c>
      <c r="Z25" s="147"/>
      <c r="AA25" s="147"/>
      <c r="AB25" s="147"/>
      <c r="AC25" s="147"/>
      <c r="AD25" s="147"/>
      <c r="AE25" s="147"/>
      <c r="AF25" s="147"/>
      <c r="AG25" s="147" t="s">
        <v>672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59" t="s">
        <v>239</v>
      </c>
      <c r="B26" s="160" t="s">
        <v>130</v>
      </c>
      <c r="C26" s="181" t="s">
        <v>132</v>
      </c>
      <c r="D26" s="161"/>
      <c r="E26" s="162"/>
      <c r="F26" s="163"/>
      <c r="G26" s="163">
        <f>SUMIF(AG27:AG32,"&lt;&gt;NOR",G27:G32)</f>
        <v>0</v>
      </c>
      <c r="H26" s="163"/>
      <c r="I26" s="163">
        <f>SUM(I27:I32)</f>
        <v>0</v>
      </c>
      <c r="J26" s="163"/>
      <c r="K26" s="163">
        <f>SUM(K27:K32)</f>
        <v>0</v>
      </c>
      <c r="L26" s="163"/>
      <c r="M26" s="163">
        <f>SUM(M27:M32)</f>
        <v>0</v>
      </c>
      <c r="N26" s="162"/>
      <c r="O26" s="162">
        <f>SUM(O27:O32)</f>
        <v>0</v>
      </c>
      <c r="P26" s="162"/>
      <c r="Q26" s="162">
        <f>SUM(Q27:Q32)</f>
        <v>0</v>
      </c>
      <c r="R26" s="163"/>
      <c r="S26" s="163"/>
      <c r="T26" s="164"/>
      <c r="U26" s="158"/>
      <c r="V26" s="158">
        <f>SUM(V27:V32)</f>
        <v>0</v>
      </c>
      <c r="W26" s="158"/>
      <c r="X26" s="158"/>
      <c r="Y26" s="158"/>
      <c r="AG26" t="s">
        <v>240</v>
      </c>
    </row>
    <row r="27" spans="1:60" ht="22.5" outlineLevel="1" x14ac:dyDescent="0.2">
      <c r="A27" s="174">
        <v>15</v>
      </c>
      <c r="B27" s="175" t="s">
        <v>968</v>
      </c>
      <c r="C27" s="183" t="s">
        <v>1107</v>
      </c>
      <c r="D27" s="176" t="s">
        <v>375</v>
      </c>
      <c r="E27" s="177">
        <v>4</v>
      </c>
      <c r="F27" s="178"/>
      <c r="G27" s="179">
        <f t="shared" ref="G27:G32" si="7">ROUND(E27*F27,2)</f>
        <v>0</v>
      </c>
      <c r="H27" s="178"/>
      <c r="I27" s="179">
        <f t="shared" ref="I27:I32" si="8">ROUND(E27*H27,2)</f>
        <v>0</v>
      </c>
      <c r="J27" s="178"/>
      <c r="K27" s="179">
        <f t="shared" ref="K27:K32" si="9">ROUND(E27*J27,2)</f>
        <v>0</v>
      </c>
      <c r="L27" s="179">
        <v>21</v>
      </c>
      <c r="M27" s="179">
        <f t="shared" ref="M27:M32" si="10">G27*(1+L27/100)</f>
        <v>0</v>
      </c>
      <c r="N27" s="177">
        <v>0</v>
      </c>
      <c r="O27" s="177">
        <f t="shared" ref="O27:O32" si="11">ROUND(E27*N27,2)</f>
        <v>0</v>
      </c>
      <c r="P27" s="177">
        <v>0</v>
      </c>
      <c r="Q27" s="177">
        <f t="shared" ref="Q27:Q32" si="12">ROUND(E27*P27,2)</f>
        <v>0</v>
      </c>
      <c r="R27" s="179"/>
      <c r="S27" s="179" t="s">
        <v>262</v>
      </c>
      <c r="T27" s="180" t="s">
        <v>245</v>
      </c>
      <c r="U27" s="157">
        <v>0</v>
      </c>
      <c r="V27" s="157">
        <f t="shared" ref="V27:V32" si="13">ROUND(E27*U27,2)</f>
        <v>0</v>
      </c>
      <c r="W27" s="157"/>
      <c r="X27" s="157" t="s">
        <v>286</v>
      </c>
      <c r="Y27" s="157" t="s">
        <v>246</v>
      </c>
      <c r="Z27" s="147"/>
      <c r="AA27" s="147"/>
      <c r="AB27" s="147"/>
      <c r="AC27" s="147"/>
      <c r="AD27" s="147"/>
      <c r="AE27" s="147"/>
      <c r="AF27" s="147"/>
      <c r="AG27" s="147" t="s">
        <v>731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4">
        <v>16</v>
      </c>
      <c r="B28" s="175" t="s">
        <v>970</v>
      </c>
      <c r="C28" s="183" t="s">
        <v>1108</v>
      </c>
      <c r="D28" s="176" t="s">
        <v>375</v>
      </c>
      <c r="E28" s="177">
        <v>96</v>
      </c>
      <c r="F28" s="178"/>
      <c r="G28" s="179">
        <f t="shared" si="7"/>
        <v>0</v>
      </c>
      <c r="H28" s="178"/>
      <c r="I28" s="179">
        <f t="shared" si="8"/>
        <v>0</v>
      </c>
      <c r="J28" s="178"/>
      <c r="K28" s="179">
        <f t="shared" si="9"/>
        <v>0</v>
      </c>
      <c r="L28" s="179">
        <v>21</v>
      </c>
      <c r="M28" s="179">
        <f t="shared" si="10"/>
        <v>0</v>
      </c>
      <c r="N28" s="177">
        <v>0</v>
      </c>
      <c r="O28" s="177">
        <f t="shared" si="11"/>
        <v>0</v>
      </c>
      <c r="P28" s="177">
        <v>0</v>
      </c>
      <c r="Q28" s="177">
        <f t="shared" si="12"/>
        <v>0</v>
      </c>
      <c r="R28" s="179"/>
      <c r="S28" s="179" t="s">
        <v>262</v>
      </c>
      <c r="T28" s="180" t="s">
        <v>245</v>
      </c>
      <c r="U28" s="157">
        <v>0</v>
      </c>
      <c r="V28" s="157">
        <f t="shared" si="13"/>
        <v>0</v>
      </c>
      <c r="W28" s="157"/>
      <c r="X28" s="157" t="s">
        <v>286</v>
      </c>
      <c r="Y28" s="157" t="s">
        <v>246</v>
      </c>
      <c r="Z28" s="147"/>
      <c r="AA28" s="147"/>
      <c r="AB28" s="147"/>
      <c r="AC28" s="147"/>
      <c r="AD28" s="147"/>
      <c r="AE28" s="147"/>
      <c r="AF28" s="147"/>
      <c r="AG28" s="147" t="s">
        <v>731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4">
        <v>17</v>
      </c>
      <c r="B29" s="175" t="s">
        <v>972</v>
      </c>
      <c r="C29" s="183" t="s">
        <v>1437</v>
      </c>
      <c r="D29" s="176" t="s">
        <v>375</v>
      </c>
      <c r="E29" s="177">
        <v>96</v>
      </c>
      <c r="F29" s="178"/>
      <c r="G29" s="179">
        <f t="shared" si="7"/>
        <v>0</v>
      </c>
      <c r="H29" s="178"/>
      <c r="I29" s="179">
        <f t="shared" si="8"/>
        <v>0</v>
      </c>
      <c r="J29" s="178"/>
      <c r="K29" s="179">
        <f t="shared" si="9"/>
        <v>0</v>
      </c>
      <c r="L29" s="179">
        <v>21</v>
      </c>
      <c r="M29" s="179">
        <f t="shared" si="10"/>
        <v>0</v>
      </c>
      <c r="N29" s="177">
        <v>0</v>
      </c>
      <c r="O29" s="177">
        <f t="shared" si="11"/>
        <v>0</v>
      </c>
      <c r="P29" s="177">
        <v>0</v>
      </c>
      <c r="Q29" s="177">
        <f t="shared" si="12"/>
        <v>0</v>
      </c>
      <c r="R29" s="179"/>
      <c r="S29" s="179" t="s">
        <v>262</v>
      </c>
      <c r="T29" s="180" t="s">
        <v>245</v>
      </c>
      <c r="U29" s="157">
        <v>0</v>
      </c>
      <c r="V29" s="157">
        <f t="shared" si="13"/>
        <v>0</v>
      </c>
      <c r="W29" s="157"/>
      <c r="X29" s="157" t="s">
        <v>286</v>
      </c>
      <c r="Y29" s="157" t="s">
        <v>246</v>
      </c>
      <c r="Z29" s="147"/>
      <c r="AA29" s="147"/>
      <c r="AB29" s="147"/>
      <c r="AC29" s="147"/>
      <c r="AD29" s="147"/>
      <c r="AE29" s="147"/>
      <c r="AF29" s="147"/>
      <c r="AG29" s="147" t="s">
        <v>731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4">
        <v>18</v>
      </c>
      <c r="B30" s="175" t="s">
        <v>974</v>
      </c>
      <c r="C30" s="183" t="s">
        <v>1109</v>
      </c>
      <c r="D30" s="176" t="s">
        <v>375</v>
      </c>
      <c r="E30" s="177">
        <v>8</v>
      </c>
      <c r="F30" s="178"/>
      <c r="G30" s="179">
        <f t="shared" si="7"/>
        <v>0</v>
      </c>
      <c r="H30" s="178"/>
      <c r="I30" s="179">
        <f t="shared" si="8"/>
        <v>0</v>
      </c>
      <c r="J30" s="178"/>
      <c r="K30" s="179">
        <f t="shared" si="9"/>
        <v>0</v>
      </c>
      <c r="L30" s="179">
        <v>21</v>
      </c>
      <c r="M30" s="179">
        <f t="shared" si="10"/>
        <v>0</v>
      </c>
      <c r="N30" s="177">
        <v>0</v>
      </c>
      <c r="O30" s="177">
        <f t="shared" si="11"/>
        <v>0</v>
      </c>
      <c r="P30" s="177">
        <v>0</v>
      </c>
      <c r="Q30" s="177">
        <f t="shared" si="12"/>
        <v>0</v>
      </c>
      <c r="R30" s="179"/>
      <c r="S30" s="179" t="s">
        <v>262</v>
      </c>
      <c r="T30" s="180" t="s">
        <v>245</v>
      </c>
      <c r="U30" s="157">
        <v>0</v>
      </c>
      <c r="V30" s="157">
        <f t="shared" si="13"/>
        <v>0</v>
      </c>
      <c r="W30" s="157"/>
      <c r="X30" s="157" t="s">
        <v>286</v>
      </c>
      <c r="Y30" s="157" t="s">
        <v>246</v>
      </c>
      <c r="Z30" s="147"/>
      <c r="AA30" s="147"/>
      <c r="AB30" s="147"/>
      <c r="AC30" s="147"/>
      <c r="AD30" s="147"/>
      <c r="AE30" s="147"/>
      <c r="AF30" s="147"/>
      <c r="AG30" s="147" t="s">
        <v>731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4">
        <v>19</v>
      </c>
      <c r="B31" s="175" t="s">
        <v>976</v>
      </c>
      <c r="C31" s="183" t="s">
        <v>1110</v>
      </c>
      <c r="D31" s="176" t="s">
        <v>375</v>
      </c>
      <c r="E31" s="177">
        <v>96</v>
      </c>
      <c r="F31" s="178"/>
      <c r="G31" s="179">
        <f t="shared" si="7"/>
        <v>0</v>
      </c>
      <c r="H31" s="178"/>
      <c r="I31" s="179">
        <f t="shared" si="8"/>
        <v>0</v>
      </c>
      <c r="J31" s="178"/>
      <c r="K31" s="179">
        <f t="shared" si="9"/>
        <v>0</v>
      </c>
      <c r="L31" s="179">
        <v>21</v>
      </c>
      <c r="M31" s="179">
        <f t="shared" si="10"/>
        <v>0</v>
      </c>
      <c r="N31" s="177">
        <v>0</v>
      </c>
      <c r="O31" s="177">
        <f t="shared" si="11"/>
        <v>0</v>
      </c>
      <c r="P31" s="177">
        <v>0</v>
      </c>
      <c r="Q31" s="177">
        <f t="shared" si="12"/>
        <v>0</v>
      </c>
      <c r="R31" s="179"/>
      <c r="S31" s="179" t="s">
        <v>262</v>
      </c>
      <c r="T31" s="180" t="s">
        <v>245</v>
      </c>
      <c r="U31" s="157">
        <v>0</v>
      </c>
      <c r="V31" s="157">
        <f t="shared" si="13"/>
        <v>0</v>
      </c>
      <c r="W31" s="157"/>
      <c r="X31" s="157" t="s">
        <v>286</v>
      </c>
      <c r="Y31" s="157" t="s">
        <v>246</v>
      </c>
      <c r="Z31" s="147"/>
      <c r="AA31" s="147"/>
      <c r="AB31" s="147"/>
      <c r="AC31" s="147"/>
      <c r="AD31" s="147"/>
      <c r="AE31" s="147"/>
      <c r="AF31" s="147"/>
      <c r="AG31" s="147" t="s">
        <v>731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4">
        <v>20</v>
      </c>
      <c r="B32" s="175" t="s">
        <v>978</v>
      </c>
      <c r="C32" s="183" t="s">
        <v>1111</v>
      </c>
      <c r="D32" s="176" t="s">
        <v>375</v>
      </c>
      <c r="E32" s="177">
        <v>96</v>
      </c>
      <c r="F32" s="178"/>
      <c r="G32" s="179">
        <f t="shared" si="7"/>
        <v>0</v>
      </c>
      <c r="H32" s="178"/>
      <c r="I32" s="179">
        <f t="shared" si="8"/>
        <v>0</v>
      </c>
      <c r="J32" s="178"/>
      <c r="K32" s="179">
        <f t="shared" si="9"/>
        <v>0</v>
      </c>
      <c r="L32" s="179">
        <v>21</v>
      </c>
      <c r="M32" s="179">
        <f t="shared" si="10"/>
        <v>0</v>
      </c>
      <c r="N32" s="177">
        <v>0</v>
      </c>
      <c r="O32" s="177">
        <f t="shared" si="11"/>
        <v>0</v>
      </c>
      <c r="P32" s="177">
        <v>0</v>
      </c>
      <c r="Q32" s="177">
        <f t="shared" si="12"/>
        <v>0</v>
      </c>
      <c r="R32" s="179"/>
      <c r="S32" s="179" t="s">
        <v>262</v>
      </c>
      <c r="T32" s="180" t="s">
        <v>245</v>
      </c>
      <c r="U32" s="157">
        <v>0</v>
      </c>
      <c r="V32" s="157">
        <f t="shared" si="13"/>
        <v>0</v>
      </c>
      <c r="W32" s="157"/>
      <c r="X32" s="157" t="s">
        <v>286</v>
      </c>
      <c r="Y32" s="157" t="s">
        <v>246</v>
      </c>
      <c r="Z32" s="147"/>
      <c r="AA32" s="147"/>
      <c r="AB32" s="147"/>
      <c r="AC32" s="147"/>
      <c r="AD32" s="147"/>
      <c r="AE32" s="147"/>
      <c r="AF32" s="147"/>
      <c r="AG32" s="147" t="s">
        <v>731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5.5" x14ac:dyDescent="0.2">
      <c r="A33" s="159" t="s">
        <v>239</v>
      </c>
      <c r="B33" s="160" t="s">
        <v>135</v>
      </c>
      <c r="C33" s="181" t="s">
        <v>138</v>
      </c>
      <c r="D33" s="161"/>
      <c r="E33" s="162"/>
      <c r="F33" s="163"/>
      <c r="G33" s="163">
        <f>SUMIF(AG34:AG35,"&lt;&gt;NOR",G34:G35)</f>
        <v>0</v>
      </c>
      <c r="H33" s="163"/>
      <c r="I33" s="163">
        <f>SUM(I34:I35)</f>
        <v>0</v>
      </c>
      <c r="J33" s="163"/>
      <c r="K33" s="163">
        <f>SUM(K34:K35)</f>
        <v>0</v>
      </c>
      <c r="L33" s="163"/>
      <c r="M33" s="163">
        <f>SUM(M34:M35)</f>
        <v>0</v>
      </c>
      <c r="N33" s="162"/>
      <c r="O33" s="162">
        <f>SUM(O34:O35)</f>
        <v>0</v>
      </c>
      <c r="P33" s="162"/>
      <c r="Q33" s="162">
        <f>SUM(Q34:Q35)</f>
        <v>0</v>
      </c>
      <c r="R33" s="163"/>
      <c r="S33" s="163"/>
      <c r="T33" s="164"/>
      <c r="U33" s="158"/>
      <c r="V33" s="158">
        <f>SUM(V34:V35)</f>
        <v>0</v>
      </c>
      <c r="W33" s="158"/>
      <c r="X33" s="158"/>
      <c r="Y33" s="158"/>
      <c r="AG33" t="s">
        <v>240</v>
      </c>
    </row>
    <row r="34" spans="1:60" ht="22.5" outlineLevel="1" x14ac:dyDescent="0.2">
      <c r="A34" s="174">
        <v>21</v>
      </c>
      <c r="B34" s="175" t="s">
        <v>980</v>
      </c>
      <c r="C34" s="183" t="s">
        <v>1112</v>
      </c>
      <c r="D34" s="176" t="s">
        <v>1093</v>
      </c>
      <c r="E34" s="177">
        <v>1</v>
      </c>
      <c r="F34" s="178"/>
      <c r="G34" s="179">
        <f>ROUND(E34*F34,2)</f>
        <v>0</v>
      </c>
      <c r="H34" s="178"/>
      <c r="I34" s="179">
        <f>ROUND(E34*H34,2)</f>
        <v>0</v>
      </c>
      <c r="J34" s="178"/>
      <c r="K34" s="179">
        <f>ROUND(E34*J34,2)</f>
        <v>0</v>
      </c>
      <c r="L34" s="179">
        <v>21</v>
      </c>
      <c r="M34" s="179">
        <f>G34*(1+L34/100)</f>
        <v>0</v>
      </c>
      <c r="N34" s="177">
        <v>0</v>
      </c>
      <c r="O34" s="177">
        <f>ROUND(E34*N34,2)</f>
        <v>0</v>
      </c>
      <c r="P34" s="177">
        <v>0</v>
      </c>
      <c r="Q34" s="177">
        <f>ROUND(E34*P34,2)</f>
        <v>0</v>
      </c>
      <c r="R34" s="179"/>
      <c r="S34" s="179" t="s">
        <v>262</v>
      </c>
      <c r="T34" s="180" t="s">
        <v>245</v>
      </c>
      <c r="U34" s="157">
        <v>0</v>
      </c>
      <c r="V34" s="157">
        <f>ROUND(E34*U34,2)</f>
        <v>0</v>
      </c>
      <c r="W34" s="157"/>
      <c r="X34" s="157" t="s">
        <v>286</v>
      </c>
      <c r="Y34" s="157" t="s">
        <v>246</v>
      </c>
      <c r="Z34" s="147"/>
      <c r="AA34" s="147"/>
      <c r="AB34" s="147"/>
      <c r="AC34" s="147"/>
      <c r="AD34" s="147"/>
      <c r="AE34" s="147"/>
      <c r="AF34" s="147"/>
      <c r="AG34" s="147" t="s">
        <v>731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4">
        <v>22</v>
      </c>
      <c r="B35" s="175" t="s">
        <v>982</v>
      </c>
      <c r="C35" s="183" t="s">
        <v>1113</v>
      </c>
      <c r="D35" s="176" t="s">
        <v>1093</v>
      </c>
      <c r="E35" s="177">
        <v>1</v>
      </c>
      <c r="F35" s="178"/>
      <c r="G35" s="179">
        <f>ROUND(E35*F35,2)</f>
        <v>0</v>
      </c>
      <c r="H35" s="178"/>
      <c r="I35" s="179">
        <f>ROUND(E35*H35,2)</f>
        <v>0</v>
      </c>
      <c r="J35" s="178"/>
      <c r="K35" s="179">
        <f>ROUND(E35*J35,2)</f>
        <v>0</v>
      </c>
      <c r="L35" s="179">
        <v>21</v>
      </c>
      <c r="M35" s="179">
        <f>G35*(1+L35/100)</f>
        <v>0</v>
      </c>
      <c r="N35" s="177">
        <v>0</v>
      </c>
      <c r="O35" s="177">
        <f>ROUND(E35*N35,2)</f>
        <v>0</v>
      </c>
      <c r="P35" s="177">
        <v>0</v>
      </c>
      <c r="Q35" s="177">
        <f>ROUND(E35*P35,2)</f>
        <v>0</v>
      </c>
      <c r="R35" s="179"/>
      <c r="S35" s="179" t="s">
        <v>262</v>
      </c>
      <c r="T35" s="180" t="s">
        <v>245</v>
      </c>
      <c r="U35" s="157">
        <v>0</v>
      </c>
      <c r="V35" s="157">
        <f>ROUND(E35*U35,2)</f>
        <v>0</v>
      </c>
      <c r="W35" s="157"/>
      <c r="X35" s="157" t="s">
        <v>286</v>
      </c>
      <c r="Y35" s="157" t="s">
        <v>246</v>
      </c>
      <c r="Z35" s="147"/>
      <c r="AA35" s="147"/>
      <c r="AB35" s="147"/>
      <c r="AC35" s="147"/>
      <c r="AD35" s="147"/>
      <c r="AE35" s="147"/>
      <c r="AF35" s="147"/>
      <c r="AG35" s="147" t="s">
        <v>731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5.5" x14ac:dyDescent="0.2">
      <c r="A36" s="159" t="s">
        <v>239</v>
      </c>
      <c r="B36" s="160" t="s">
        <v>140</v>
      </c>
      <c r="C36" s="181" t="s">
        <v>142</v>
      </c>
      <c r="D36" s="161"/>
      <c r="E36" s="162"/>
      <c r="F36" s="163"/>
      <c r="G36" s="163">
        <f>SUMIF(AG37:AG48,"&lt;&gt;NOR",G37:G48)</f>
        <v>0</v>
      </c>
      <c r="H36" s="163"/>
      <c r="I36" s="163">
        <f>SUM(I37:I48)</f>
        <v>0</v>
      </c>
      <c r="J36" s="163"/>
      <c r="K36" s="163">
        <f>SUM(K37:K48)</f>
        <v>0</v>
      </c>
      <c r="L36" s="163"/>
      <c r="M36" s="163">
        <f>SUM(M37:M48)</f>
        <v>0</v>
      </c>
      <c r="N36" s="162"/>
      <c r="O36" s="162">
        <f>SUM(O37:O48)</f>
        <v>0</v>
      </c>
      <c r="P36" s="162"/>
      <c r="Q36" s="162">
        <f>SUM(Q37:Q48)</f>
        <v>0</v>
      </c>
      <c r="R36" s="163"/>
      <c r="S36" s="163"/>
      <c r="T36" s="164"/>
      <c r="U36" s="158"/>
      <c r="V36" s="158">
        <f>SUM(V37:V48)</f>
        <v>0</v>
      </c>
      <c r="W36" s="158"/>
      <c r="X36" s="158"/>
      <c r="Y36" s="158"/>
      <c r="AG36" t="s">
        <v>240</v>
      </c>
    </row>
    <row r="37" spans="1:60" outlineLevel="1" x14ac:dyDescent="0.2">
      <c r="A37" s="174">
        <v>23</v>
      </c>
      <c r="B37" s="175" t="s">
        <v>984</v>
      </c>
      <c r="C37" s="183" t="s">
        <v>1114</v>
      </c>
      <c r="D37" s="176" t="s">
        <v>320</v>
      </c>
      <c r="E37" s="177">
        <v>120</v>
      </c>
      <c r="F37" s="178"/>
      <c r="G37" s="179">
        <f t="shared" ref="G37:G48" si="14">ROUND(E37*F37,2)</f>
        <v>0</v>
      </c>
      <c r="H37" s="178"/>
      <c r="I37" s="179">
        <f t="shared" ref="I37:I48" si="15">ROUND(E37*H37,2)</f>
        <v>0</v>
      </c>
      <c r="J37" s="178"/>
      <c r="K37" s="179">
        <f t="shared" ref="K37:K48" si="16">ROUND(E37*J37,2)</f>
        <v>0</v>
      </c>
      <c r="L37" s="179">
        <v>21</v>
      </c>
      <c r="M37" s="179">
        <f t="shared" ref="M37:M48" si="17">G37*(1+L37/100)</f>
        <v>0</v>
      </c>
      <c r="N37" s="177">
        <v>0</v>
      </c>
      <c r="O37" s="177">
        <f t="shared" ref="O37:O48" si="18">ROUND(E37*N37,2)</f>
        <v>0</v>
      </c>
      <c r="P37" s="177">
        <v>0</v>
      </c>
      <c r="Q37" s="177">
        <f t="shared" ref="Q37:Q48" si="19">ROUND(E37*P37,2)</f>
        <v>0</v>
      </c>
      <c r="R37" s="179"/>
      <c r="S37" s="179" t="s">
        <v>262</v>
      </c>
      <c r="T37" s="180" t="s">
        <v>245</v>
      </c>
      <c r="U37" s="157">
        <v>0</v>
      </c>
      <c r="V37" s="157">
        <f t="shared" ref="V37:V48" si="20">ROUND(E37*U37,2)</f>
        <v>0</v>
      </c>
      <c r="W37" s="157"/>
      <c r="X37" s="157" t="s">
        <v>286</v>
      </c>
      <c r="Y37" s="157" t="s">
        <v>246</v>
      </c>
      <c r="Z37" s="147"/>
      <c r="AA37" s="147"/>
      <c r="AB37" s="147"/>
      <c r="AC37" s="147"/>
      <c r="AD37" s="147"/>
      <c r="AE37" s="147"/>
      <c r="AF37" s="147"/>
      <c r="AG37" s="147" t="s">
        <v>731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74">
        <v>24</v>
      </c>
      <c r="B38" s="175" t="s">
        <v>986</v>
      </c>
      <c r="C38" s="183" t="s">
        <v>1115</v>
      </c>
      <c r="D38" s="176" t="s">
        <v>320</v>
      </c>
      <c r="E38" s="177">
        <v>120</v>
      </c>
      <c r="F38" s="178"/>
      <c r="G38" s="179">
        <f t="shared" si="14"/>
        <v>0</v>
      </c>
      <c r="H38" s="178"/>
      <c r="I38" s="179">
        <f t="shared" si="15"/>
        <v>0</v>
      </c>
      <c r="J38" s="178"/>
      <c r="K38" s="179">
        <f t="shared" si="16"/>
        <v>0</v>
      </c>
      <c r="L38" s="179">
        <v>21</v>
      </c>
      <c r="M38" s="179">
        <f t="shared" si="17"/>
        <v>0</v>
      </c>
      <c r="N38" s="177">
        <v>0</v>
      </c>
      <c r="O38" s="177">
        <f t="shared" si="18"/>
        <v>0</v>
      </c>
      <c r="P38" s="177">
        <v>0</v>
      </c>
      <c r="Q38" s="177">
        <f t="shared" si="19"/>
        <v>0</v>
      </c>
      <c r="R38" s="179"/>
      <c r="S38" s="179" t="s">
        <v>262</v>
      </c>
      <c r="T38" s="180" t="s">
        <v>245</v>
      </c>
      <c r="U38" s="157">
        <v>0</v>
      </c>
      <c r="V38" s="157">
        <f t="shared" si="20"/>
        <v>0</v>
      </c>
      <c r="W38" s="157"/>
      <c r="X38" s="157" t="s">
        <v>286</v>
      </c>
      <c r="Y38" s="157" t="s">
        <v>246</v>
      </c>
      <c r="Z38" s="147"/>
      <c r="AA38" s="147"/>
      <c r="AB38" s="147"/>
      <c r="AC38" s="147"/>
      <c r="AD38" s="147"/>
      <c r="AE38" s="147"/>
      <c r="AF38" s="147"/>
      <c r="AG38" s="147" t="s">
        <v>731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4">
        <v>25</v>
      </c>
      <c r="B39" s="175" t="s">
        <v>988</v>
      </c>
      <c r="C39" s="183" t="s">
        <v>1116</v>
      </c>
      <c r="D39" s="176" t="s">
        <v>320</v>
      </c>
      <c r="E39" s="177">
        <v>80</v>
      </c>
      <c r="F39" s="178"/>
      <c r="G39" s="179">
        <f t="shared" si="14"/>
        <v>0</v>
      </c>
      <c r="H39" s="178"/>
      <c r="I39" s="179">
        <f t="shared" si="15"/>
        <v>0</v>
      </c>
      <c r="J39" s="178"/>
      <c r="K39" s="179">
        <f t="shared" si="16"/>
        <v>0</v>
      </c>
      <c r="L39" s="179">
        <v>21</v>
      </c>
      <c r="M39" s="179">
        <f t="shared" si="17"/>
        <v>0</v>
      </c>
      <c r="N39" s="177">
        <v>0</v>
      </c>
      <c r="O39" s="177">
        <f t="shared" si="18"/>
        <v>0</v>
      </c>
      <c r="P39" s="177">
        <v>0</v>
      </c>
      <c r="Q39" s="177">
        <f t="shared" si="19"/>
        <v>0</v>
      </c>
      <c r="R39" s="179"/>
      <c r="S39" s="179" t="s">
        <v>262</v>
      </c>
      <c r="T39" s="180" t="s">
        <v>245</v>
      </c>
      <c r="U39" s="157">
        <v>0</v>
      </c>
      <c r="V39" s="157">
        <f t="shared" si="20"/>
        <v>0</v>
      </c>
      <c r="W39" s="157"/>
      <c r="X39" s="157" t="s">
        <v>286</v>
      </c>
      <c r="Y39" s="157" t="s">
        <v>246</v>
      </c>
      <c r="Z39" s="147"/>
      <c r="AA39" s="147"/>
      <c r="AB39" s="147"/>
      <c r="AC39" s="147"/>
      <c r="AD39" s="147"/>
      <c r="AE39" s="147"/>
      <c r="AF39" s="147"/>
      <c r="AG39" s="147" t="s">
        <v>731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74">
        <v>26</v>
      </c>
      <c r="B40" s="175" t="s">
        <v>990</v>
      </c>
      <c r="C40" s="183" t="s">
        <v>1117</v>
      </c>
      <c r="D40" s="176" t="s">
        <v>320</v>
      </c>
      <c r="E40" s="177">
        <v>10</v>
      </c>
      <c r="F40" s="178"/>
      <c r="G40" s="179">
        <f t="shared" si="14"/>
        <v>0</v>
      </c>
      <c r="H40" s="178"/>
      <c r="I40" s="179">
        <f t="shared" si="15"/>
        <v>0</v>
      </c>
      <c r="J40" s="178"/>
      <c r="K40" s="179">
        <f t="shared" si="16"/>
        <v>0</v>
      </c>
      <c r="L40" s="179">
        <v>21</v>
      </c>
      <c r="M40" s="179">
        <f t="shared" si="17"/>
        <v>0</v>
      </c>
      <c r="N40" s="177">
        <v>0</v>
      </c>
      <c r="O40" s="177">
        <f t="shared" si="18"/>
        <v>0</v>
      </c>
      <c r="P40" s="177">
        <v>0</v>
      </c>
      <c r="Q40" s="177">
        <f t="shared" si="19"/>
        <v>0</v>
      </c>
      <c r="R40" s="179"/>
      <c r="S40" s="179" t="s">
        <v>262</v>
      </c>
      <c r="T40" s="180" t="s">
        <v>245</v>
      </c>
      <c r="U40" s="157">
        <v>0</v>
      </c>
      <c r="V40" s="157">
        <f t="shared" si="20"/>
        <v>0</v>
      </c>
      <c r="W40" s="157"/>
      <c r="X40" s="157" t="s">
        <v>286</v>
      </c>
      <c r="Y40" s="157" t="s">
        <v>246</v>
      </c>
      <c r="Z40" s="147"/>
      <c r="AA40" s="147"/>
      <c r="AB40" s="147"/>
      <c r="AC40" s="147"/>
      <c r="AD40" s="147"/>
      <c r="AE40" s="147"/>
      <c r="AF40" s="147"/>
      <c r="AG40" s="147" t="s">
        <v>731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4">
        <v>27</v>
      </c>
      <c r="B41" s="175" t="s">
        <v>992</v>
      </c>
      <c r="C41" s="183" t="s">
        <v>1118</v>
      </c>
      <c r="D41" s="176" t="s">
        <v>375</v>
      </c>
      <c r="E41" s="177">
        <v>80</v>
      </c>
      <c r="F41" s="178"/>
      <c r="G41" s="179">
        <f t="shared" si="14"/>
        <v>0</v>
      </c>
      <c r="H41" s="178"/>
      <c r="I41" s="179">
        <f t="shared" si="15"/>
        <v>0</v>
      </c>
      <c r="J41" s="178"/>
      <c r="K41" s="179">
        <f t="shared" si="16"/>
        <v>0</v>
      </c>
      <c r="L41" s="179">
        <v>21</v>
      </c>
      <c r="M41" s="179">
        <f t="shared" si="17"/>
        <v>0</v>
      </c>
      <c r="N41" s="177">
        <v>0</v>
      </c>
      <c r="O41" s="177">
        <f t="shared" si="18"/>
        <v>0</v>
      </c>
      <c r="P41" s="177">
        <v>0</v>
      </c>
      <c r="Q41" s="177">
        <f t="shared" si="19"/>
        <v>0</v>
      </c>
      <c r="R41" s="179"/>
      <c r="S41" s="179" t="s">
        <v>262</v>
      </c>
      <c r="T41" s="180" t="s">
        <v>245</v>
      </c>
      <c r="U41" s="157">
        <v>0</v>
      </c>
      <c r="V41" s="157">
        <f t="shared" si="20"/>
        <v>0</v>
      </c>
      <c r="W41" s="157"/>
      <c r="X41" s="157" t="s">
        <v>286</v>
      </c>
      <c r="Y41" s="157" t="s">
        <v>246</v>
      </c>
      <c r="Z41" s="147"/>
      <c r="AA41" s="147"/>
      <c r="AB41" s="147"/>
      <c r="AC41" s="147"/>
      <c r="AD41" s="147"/>
      <c r="AE41" s="147"/>
      <c r="AF41" s="147"/>
      <c r="AG41" s="147" t="s">
        <v>731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4">
        <v>28</v>
      </c>
      <c r="B42" s="175" t="s">
        <v>994</v>
      </c>
      <c r="C42" s="183" t="s">
        <v>1119</v>
      </c>
      <c r="D42" s="176" t="s">
        <v>375</v>
      </c>
      <c r="E42" s="177">
        <v>25</v>
      </c>
      <c r="F42" s="178"/>
      <c r="G42" s="179">
        <f t="shared" si="14"/>
        <v>0</v>
      </c>
      <c r="H42" s="178"/>
      <c r="I42" s="179">
        <f t="shared" si="15"/>
        <v>0</v>
      </c>
      <c r="J42" s="178"/>
      <c r="K42" s="179">
        <f t="shared" si="16"/>
        <v>0</v>
      </c>
      <c r="L42" s="179">
        <v>21</v>
      </c>
      <c r="M42" s="179">
        <f t="shared" si="17"/>
        <v>0</v>
      </c>
      <c r="N42" s="177">
        <v>0</v>
      </c>
      <c r="O42" s="177">
        <f t="shared" si="18"/>
        <v>0</v>
      </c>
      <c r="P42" s="177">
        <v>0</v>
      </c>
      <c r="Q42" s="177">
        <f t="shared" si="19"/>
        <v>0</v>
      </c>
      <c r="R42" s="179"/>
      <c r="S42" s="179" t="s">
        <v>262</v>
      </c>
      <c r="T42" s="180" t="s">
        <v>245</v>
      </c>
      <c r="U42" s="157">
        <v>0</v>
      </c>
      <c r="V42" s="157">
        <f t="shared" si="20"/>
        <v>0</v>
      </c>
      <c r="W42" s="157"/>
      <c r="X42" s="157" t="s">
        <v>286</v>
      </c>
      <c r="Y42" s="157" t="s">
        <v>246</v>
      </c>
      <c r="Z42" s="147"/>
      <c r="AA42" s="147"/>
      <c r="AB42" s="147"/>
      <c r="AC42" s="147"/>
      <c r="AD42" s="147"/>
      <c r="AE42" s="147"/>
      <c r="AF42" s="147"/>
      <c r="AG42" s="147" t="s">
        <v>731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4">
        <v>29</v>
      </c>
      <c r="B43" s="175" t="s">
        <v>996</v>
      </c>
      <c r="C43" s="183" t="s">
        <v>1120</v>
      </c>
      <c r="D43" s="176" t="s">
        <v>320</v>
      </c>
      <c r="E43" s="177">
        <v>80</v>
      </c>
      <c r="F43" s="178"/>
      <c r="G43" s="179">
        <f t="shared" si="14"/>
        <v>0</v>
      </c>
      <c r="H43" s="178"/>
      <c r="I43" s="179">
        <f t="shared" si="15"/>
        <v>0</v>
      </c>
      <c r="J43" s="178"/>
      <c r="K43" s="179">
        <f t="shared" si="16"/>
        <v>0</v>
      </c>
      <c r="L43" s="179">
        <v>21</v>
      </c>
      <c r="M43" s="179">
        <f t="shared" si="17"/>
        <v>0</v>
      </c>
      <c r="N43" s="177">
        <v>0</v>
      </c>
      <c r="O43" s="177">
        <f t="shared" si="18"/>
        <v>0</v>
      </c>
      <c r="P43" s="177">
        <v>0</v>
      </c>
      <c r="Q43" s="177">
        <f t="shared" si="19"/>
        <v>0</v>
      </c>
      <c r="R43" s="179"/>
      <c r="S43" s="179" t="s">
        <v>262</v>
      </c>
      <c r="T43" s="180" t="s">
        <v>245</v>
      </c>
      <c r="U43" s="157">
        <v>0</v>
      </c>
      <c r="V43" s="157">
        <f t="shared" si="20"/>
        <v>0</v>
      </c>
      <c r="W43" s="157"/>
      <c r="X43" s="157" t="s">
        <v>286</v>
      </c>
      <c r="Y43" s="157" t="s">
        <v>246</v>
      </c>
      <c r="Z43" s="147"/>
      <c r="AA43" s="147"/>
      <c r="AB43" s="147"/>
      <c r="AC43" s="147"/>
      <c r="AD43" s="147"/>
      <c r="AE43" s="147"/>
      <c r="AF43" s="147"/>
      <c r="AG43" s="147" t="s">
        <v>731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4">
        <v>30</v>
      </c>
      <c r="B44" s="175" t="s">
        <v>998</v>
      </c>
      <c r="C44" s="183" t="s">
        <v>1121</v>
      </c>
      <c r="D44" s="176" t="s">
        <v>320</v>
      </c>
      <c r="E44" s="177">
        <v>10</v>
      </c>
      <c r="F44" s="178"/>
      <c r="G44" s="179">
        <f t="shared" si="14"/>
        <v>0</v>
      </c>
      <c r="H44" s="178"/>
      <c r="I44" s="179">
        <f t="shared" si="15"/>
        <v>0</v>
      </c>
      <c r="J44" s="178"/>
      <c r="K44" s="179">
        <f t="shared" si="16"/>
        <v>0</v>
      </c>
      <c r="L44" s="179">
        <v>21</v>
      </c>
      <c r="M44" s="179">
        <f t="shared" si="17"/>
        <v>0</v>
      </c>
      <c r="N44" s="177">
        <v>0</v>
      </c>
      <c r="O44" s="177">
        <f t="shared" si="18"/>
        <v>0</v>
      </c>
      <c r="P44" s="177">
        <v>0</v>
      </c>
      <c r="Q44" s="177">
        <f t="shared" si="19"/>
        <v>0</v>
      </c>
      <c r="R44" s="179"/>
      <c r="S44" s="179" t="s">
        <v>262</v>
      </c>
      <c r="T44" s="180" t="s">
        <v>245</v>
      </c>
      <c r="U44" s="157">
        <v>0</v>
      </c>
      <c r="V44" s="157">
        <f t="shared" si="20"/>
        <v>0</v>
      </c>
      <c r="W44" s="157"/>
      <c r="X44" s="157" t="s">
        <v>286</v>
      </c>
      <c r="Y44" s="157" t="s">
        <v>246</v>
      </c>
      <c r="Z44" s="147"/>
      <c r="AA44" s="147"/>
      <c r="AB44" s="147"/>
      <c r="AC44" s="147"/>
      <c r="AD44" s="147"/>
      <c r="AE44" s="147"/>
      <c r="AF44" s="147"/>
      <c r="AG44" s="147" t="s">
        <v>731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4">
        <v>31</v>
      </c>
      <c r="B45" s="175" t="s">
        <v>1000</v>
      </c>
      <c r="C45" s="183" t="s">
        <v>1122</v>
      </c>
      <c r="D45" s="176" t="s">
        <v>1093</v>
      </c>
      <c r="E45" s="177">
        <v>1</v>
      </c>
      <c r="F45" s="178"/>
      <c r="G45" s="179">
        <f t="shared" si="14"/>
        <v>0</v>
      </c>
      <c r="H45" s="178"/>
      <c r="I45" s="179">
        <f t="shared" si="15"/>
        <v>0</v>
      </c>
      <c r="J45" s="178"/>
      <c r="K45" s="179">
        <f t="shared" si="16"/>
        <v>0</v>
      </c>
      <c r="L45" s="179">
        <v>21</v>
      </c>
      <c r="M45" s="179">
        <f t="shared" si="17"/>
        <v>0</v>
      </c>
      <c r="N45" s="177">
        <v>0</v>
      </c>
      <c r="O45" s="177">
        <f t="shared" si="18"/>
        <v>0</v>
      </c>
      <c r="P45" s="177">
        <v>0</v>
      </c>
      <c r="Q45" s="177">
        <f t="shared" si="19"/>
        <v>0</v>
      </c>
      <c r="R45" s="179"/>
      <c r="S45" s="179" t="s">
        <v>262</v>
      </c>
      <c r="T45" s="180" t="s">
        <v>245</v>
      </c>
      <c r="U45" s="157">
        <v>0</v>
      </c>
      <c r="V45" s="157">
        <f t="shared" si="20"/>
        <v>0</v>
      </c>
      <c r="W45" s="157"/>
      <c r="X45" s="157" t="s">
        <v>286</v>
      </c>
      <c r="Y45" s="157" t="s">
        <v>246</v>
      </c>
      <c r="Z45" s="147"/>
      <c r="AA45" s="147"/>
      <c r="AB45" s="147"/>
      <c r="AC45" s="147"/>
      <c r="AD45" s="147"/>
      <c r="AE45" s="147"/>
      <c r="AF45" s="147"/>
      <c r="AG45" s="147" t="s">
        <v>731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4">
        <v>32</v>
      </c>
      <c r="B46" s="175" t="s">
        <v>1002</v>
      </c>
      <c r="C46" s="183" t="s">
        <v>1123</v>
      </c>
      <c r="D46" s="176" t="s">
        <v>375</v>
      </c>
      <c r="E46" s="177">
        <v>5</v>
      </c>
      <c r="F46" s="178"/>
      <c r="G46" s="179">
        <f t="shared" si="14"/>
        <v>0</v>
      </c>
      <c r="H46" s="178"/>
      <c r="I46" s="179">
        <f t="shared" si="15"/>
        <v>0</v>
      </c>
      <c r="J46" s="178"/>
      <c r="K46" s="179">
        <f t="shared" si="16"/>
        <v>0</v>
      </c>
      <c r="L46" s="179">
        <v>21</v>
      </c>
      <c r="M46" s="179">
        <f t="shared" si="17"/>
        <v>0</v>
      </c>
      <c r="N46" s="177">
        <v>0</v>
      </c>
      <c r="O46" s="177">
        <f t="shared" si="18"/>
        <v>0</v>
      </c>
      <c r="P46" s="177">
        <v>0</v>
      </c>
      <c r="Q46" s="177">
        <f t="shared" si="19"/>
        <v>0</v>
      </c>
      <c r="R46" s="179"/>
      <c r="S46" s="179" t="s">
        <v>262</v>
      </c>
      <c r="T46" s="180" t="s">
        <v>245</v>
      </c>
      <c r="U46" s="157">
        <v>0</v>
      </c>
      <c r="V46" s="157">
        <f t="shared" si="20"/>
        <v>0</v>
      </c>
      <c r="W46" s="157"/>
      <c r="X46" s="157" t="s">
        <v>286</v>
      </c>
      <c r="Y46" s="157" t="s">
        <v>246</v>
      </c>
      <c r="Z46" s="147"/>
      <c r="AA46" s="147"/>
      <c r="AB46" s="147"/>
      <c r="AC46" s="147"/>
      <c r="AD46" s="147"/>
      <c r="AE46" s="147"/>
      <c r="AF46" s="147"/>
      <c r="AG46" s="147" t="s">
        <v>731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4">
        <v>33</v>
      </c>
      <c r="B47" s="175" t="s">
        <v>1004</v>
      </c>
      <c r="C47" s="183" t="s">
        <v>1124</v>
      </c>
      <c r="D47" s="176" t="s">
        <v>1125</v>
      </c>
      <c r="E47" s="177">
        <v>2</v>
      </c>
      <c r="F47" s="178"/>
      <c r="G47" s="179">
        <f t="shared" si="14"/>
        <v>0</v>
      </c>
      <c r="H47" s="178"/>
      <c r="I47" s="179">
        <f t="shared" si="15"/>
        <v>0</v>
      </c>
      <c r="J47" s="178"/>
      <c r="K47" s="179">
        <f t="shared" si="16"/>
        <v>0</v>
      </c>
      <c r="L47" s="179">
        <v>21</v>
      </c>
      <c r="M47" s="179">
        <f t="shared" si="17"/>
        <v>0</v>
      </c>
      <c r="N47" s="177">
        <v>0</v>
      </c>
      <c r="O47" s="177">
        <f t="shared" si="18"/>
        <v>0</v>
      </c>
      <c r="P47" s="177">
        <v>0</v>
      </c>
      <c r="Q47" s="177">
        <f t="shared" si="19"/>
        <v>0</v>
      </c>
      <c r="R47" s="179"/>
      <c r="S47" s="179" t="s">
        <v>262</v>
      </c>
      <c r="T47" s="180" t="s">
        <v>245</v>
      </c>
      <c r="U47" s="157">
        <v>0</v>
      </c>
      <c r="V47" s="157">
        <f t="shared" si="20"/>
        <v>0</v>
      </c>
      <c r="W47" s="157"/>
      <c r="X47" s="157" t="s">
        <v>286</v>
      </c>
      <c r="Y47" s="157" t="s">
        <v>246</v>
      </c>
      <c r="Z47" s="147"/>
      <c r="AA47" s="147"/>
      <c r="AB47" s="147"/>
      <c r="AC47" s="147"/>
      <c r="AD47" s="147"/>
      <c r="AE47" s="147"/>
      <c r="AF47" s="147"/>
      <c r="AG47" s="147" t="s">
        <v>731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74">
        <v>34</v>
      </c>
      <c r="B48" s="175" t="s">
        <v>1006</v>
      </c>
      <c r="C48" s="183" t="s">
        <v>1021</v>
      </c>
      <c r="D48" s="176" t="s">
        <v>1125</v>
      </c>
      <c r="E48" s="177">
        <v>1</v>
      </c>
      <c r="F48" s="178"/>
      <c r="G48" s="179">
        <f t="shared" si="14"/>
        <v>0</v>
      </c>
      <c r="H48" s="178"/>
      <c r="I48" s="179">
        <f t="shared" si="15"/>
        <v>0</v>
      </c>
      <c r="J48" s="178"/>
      <c r="K48" s="179">
        <f t="shared" si="16"/>
        <v>0</v>
      </c>
      <c r="L48" s="179">
        <v>21</v>
      </c>
      <c r="M48" s="179">
        <f t="shared" si="17"/>
        <v>0</v>
      </c>
      <c r="N48" s="177">
        <v>0</v>
      </c>
      <c r="O48" s="177">
        <f t="shared" si="18"/>
        <v>0</v>
      </c>
      <c r="P48" s="177">
        <v>0</v>
      </c>
      <c r="Q48" s="177">
        <f t="shared" si="19"/>
        <v>0</v>
      </c>
      <c r="R48" s="179"/>
      <c r="S48" s="179" t="s">
        <v>262</v>
      </c>
      <c r="T48" s="180" t="s">
        <v>245</v>
      </c>
      <c r="U48" s="157">
        <v>0</v>
      </c>
      <c r="V48" s="157">
        <f t="shared" si="20"/>
        <v>0</v>
      </c>
      <c r="W48" s="157"/>
      <c r="X48" s="157" t="s">
        <v>286</v>
      </c>
      <c r="Y48" s="157" t="s">
        <v>246</v>
      </c>
      <c r="Z48" s="147"/>
      <c r="AA48" s="147"/>
      <c r="AB48" s="147"/>
      <c r="AC48" s="147"/>
      <c r="AD48" s="147"/>
      <c r="AE48" s="147"/>
      <c r="AF48" s="147"/>
      <c r="AG48" s="147" t="s">
        <v>731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5.5" x14ac:dyDescent="0.2">
      <c r="A49" s="159" t="s">
        <v>239</v>
      </c>
      <c r="B49" s="160" t="s">
        <v>143</v>
      </c>
      <c r="C49" s="181" t="s">
        <v>144</v>
      </c>
      <c r="D49" s="161"/>
      <c r="E49" s="162"/>
      <c r="F49" s="163"/>
      <c r="G49" s="163">
        <f>SUMIF(AG50:AG61,"&lt;&gt;NOR",G50:G61)</f>
        <v>0</v>
      </c>
      <c r="H49" s="163"/>
      <c r="I49" s="163">
        <f>SUM(I50:I61)</f>
        <v>0</v>
      </c>
      <c r="J49" s="163"/>
      <c r="K49" s="163">
        <f>SUM(K50:K61)</f>
        <v>0</v>
      </c>
      <c r="L49" s="163"/>
      <c r="M49" s="163">
        <f>SUM(M50:M61)</f>
        <v>0</v>
      </c>
      <c r="N49" s="162"/>
      <c r="O49" s="162">
        <f>SUM(O50:O61)</f>
        <v>0</v>
      </c>
      <c r="P49" s="162"/>
      <c r="Q49" s="162">
        <f>SUM(Q50:Q61)</f>
        <v>0</v>
      </c>
      <c r="R49" s="163"/>
      <c r="S49" s="163"/>
      <c r="T49" s="164"/>
      <c r="U49" s="158"/>
      <c r="V49" s="158">
        <f>SUM(V50:V61)</f>
        <v>0</v>
      </c>
      <c r="W49" s="158"/>
      <c r="X49" s="158"/>
      <c r="Y49" s="158"/>
      <c r="AG49" t="s">
        <v>240</v>
      </c>
    </row>
    <row r="50" spans="1:60" ht="22.5" outlineLevel="1" x14ac:dyDescent="0.2">
      <c r="A50" s="174">
        <v>35</v>
      </c>
      <c r="B50" s="175" t="s">
        <v>1008</v>
      </c>
      <c r="C50" s="183" t="s">
        <v>1126</v>
      </c>
      <c r="D50" s="176" t="s">
        <v>375</v>
      </c>
      <c r="E50" s="177">
        <v>1</v>
      </c>
      <c r="F50" s="178"/>
      <c r="G50" s="179">
        <f t="shared" ref="G50:G61" si="21">ROUND(E50*F50,2)</f>
        <v>0</v>
      </c>
      <c r="H50" s="178"/>
      <c r="I50" s="179">
        <f t="shared" ref="I50:I61" si="22">ROUND(E50*H50,2)</f>
        <v>0</v>
      </c>
      <c r="J50" s="178"/>
      <c r="K50" s="179">
        <f t="shared" ref="K50:K61" si="23">ROUND(E50*J50,2)</f>
        <v>0</v>
      </c>
      <c r="L50" s="179">
        <v>21</v>
      </c>
      <c r="M50" s="179">
        <f t="shared" ref="M50:M61" si="24">G50*(1+L50/100)</f>
        <v>0</v>
      </c>
      <c r="N50" s="177">
        <v>0</v>
      </c>
      <c r="O50" s="177">
        <f t="shared" ref="O50:O61" si="25">ROUND(E50*N50,2)</f>
        <v>0</v>
      </c>
      <c r="P50" s="177">
        <v>0</v>
      </c>
      <c r="Q50" s="177">
        <f t="shared" ref="Q50:Q61" si="26">ROUND(E50*P50,2)</f>
        <v>0</v>
      </c>
      <c r="R50" s="179"/>
      <c r="S50" s="179" t="s">
        <v>262</v>
      </c>
      <c r="T50" s="180" t="s">
        <v>245</v>
      </c>
      <c r="U50" s="157">
        <v>0</v>
      </c>
      <c r="V50" s="157">
        <f t="shared" ref="V50:V61" si="27">ROUND(E50*U50,2)</f>
        <v>0</v>
      </c>
      <c r="W50" s="157"/>
      <c r="X50" s="157" t="s">
        <v>286</v>
      </c>
      <c r="Y50" s="157" t="s">
        <v>246</v>
      </c>
      <c r="Z50" s="147"/>
      <c r="AA50" s="147"/>
      <c r="AB50" s="147"/>
      <c r="AC50" s="147"/>
      <c r="AD50" s="147"/>
      <c r="AE50" s="147"/>
      <c r="AF50" s="147"/>
      <c r="AG50" s="147" t="s">
        <v>731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4">
        <v>36</v>
      </c>
      <c r="B51" s="175" t="s">
        <v>1010</v>
      </c>
      <c r="C51" s="183" t="s">
        <v>1127</v>
      </c>
      <c r="D51" s="176" t="s">
        <v>375</v>
      </c>
      <c r="E51" s="177">
        <v>2</v>
      </c>
      <c r="F51" s="178"/>
      <c r="G51" s="179">
        <f t="shared" si="21"/>
        <v>0</v>
      </c>
      <c r="H51" s="178"/>
      <c r="I51" s="179">
        <f t="shared" si="22"/>
        <v>0</v>
      </c>
      <c r="J51" s="178"/>
      <c r="K51" s="179">
        <f t="shared" si="23"/>
        <v>0</v>
      </c>
      <c r="L51" s="179">
        <v>21</v>
      </c>
      <c r="M51" s="179">
        <f t="shared" si="24"/>
        <v>0</v>
      </c>
      <c r="N51" s="177">
        <v>0</v>
      </c>
      <c r="O51" s="177">
        <f t="shared" si="25"/>
        <v>0</v>
      </c>
      <c r="P51" s="177">
        <v>0</v>
      </c>
      <c r="Q51" s="177">
        <f t="shared" si="26"/>
        <v>0</v>
      </c>
      <c r="R51" s="179"/>
      <c r="S51" s="179" t="s">
        <v>262</v>
      </c>
      <c r="T51" s="180" t="s">
        <v>245</v>
      </c>
      <c r="U51" s="157">
        <v>0</v>
      </c>
      <c r="V51" s="157">
        <f t="shared" si="27"/>
        <v>0</v>
      </c>
      <c r="W51" s="157"/>
      <c r="X51" s="157" t="s">
        <v>286</v>
      </c>
      <c r="Y51" s="157" t="s">
        <v>246</v>
      </c>
      <c r="Z51" s="147"/>
      <c r="AA51" s="147"/>
      <c r="AB51" s="147"/>
      <c r="AC51" s="147"/>
      <c r="AD51" s="147"/>
      <c r="AE51" s="147"/>
      <c r="AF51" s="147"/>
      <c r="AG51" s="147" t="s">
        <v>731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4">
        <v>37</v>
      </c>
      <c r="B52" s="175" t="s">
        <v>1012</v>
      </c>
      <c r="C52" s="183" t="s">
        <v>1128</v>
      </c>
      <c r="D52" s="176" t="s">
        <v>375</v>
      </c>
      <c r="E52" s="177">
        <v>1</v>
      </c>
      <c r="F52" s="178"/>
      <c r="G52" s="179">
        <f t="shared" si="21"/>
        <v>0</v>
      </c>
      <c r="H52" s="178"/>
      <c r="I52" s="179">
        <f t="shared" si="22"/>
        <v>0</v>
      </c>
      <c r="J52" s="178"/>
      <c r="K52" s="179">
        <f t="shared" si="23"/>
        <v>0</v>
      </c>
      <c r="L52" s="179">
        <v>21</v>
      </c>
      <c r="M52" s="179">
        <f t="shared" si="24"/>
        <v>0</v>
      </c>
      <c r="N52" s="177">
        <v>0</v>
      </c>
      <c r="O52" s="177">
        <f t="shared" si="25"/>
        <v>0</v>
      </c>
      <c r="P52" s="177">
        <v>0</v>
      </c>
      <c r="Q52" s="177">
        <f t="shared" si="26"/>
        <v>0</v>
      </c>
      <c r="R52" s="179"/>
      <c r="S52" s="179" t="s">
        <v>262</v>
      </c>
      <c r="T52" s="180" t="s">
        <v>245</v>
      </c>
      <c r="U52" s="157">
        <v>0</v>
      </c>
      <c r="V52" s="157">
        <f t="shared" si="27"/>
        <v>0</v>
      </c>
      <c r="W52" s="157"/>
      <c r="X52" s="157" t="s">
        <v>286</v>
      </c>
      <c r="Y52" s="157" t="s">
        <v>246</v>
      </c>
      <c r="Z52" s="147"/>
      <c r="AA52" s="147"/>
      <c r="AB52" s="147"/>
      <c r="AC52" s="147"/>
      <c r="AD52" s="147"/>
      <c r="AE52" s="147"/>
      <c r="AF52" s="147"/>
      <c r="AG52" s="147" t="s">
        <v>731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1" x14ac:dyDescent="0.2">
      <c r="A53" s="174">
        <v>38</v>
      </c>
      <c r="B53" s="175" t="s">
        <v>1014</v>
      </c>
      <c r="C53" s="183" t="s">
        <v>1129</v>
      </c>
      <c r="D53" s="176" t="s">
        <v>695</v>
      </c>
      <c r="E53" s="177">
        <v>4</v>
      </c>
      <c r="F53" s="178"/>
      <c r="G53" s="179">
        <f t="shared" si="21"/>
        <v>0</v>
      </c>
      <c r="H53" s="178"/>
      <c r="I53" s="179">
        <f t="shared" si="22"/>
        <v>0</v>
      </c>
      <c r="J53" s="178"/>
      <c r="K53" s="179">
        <f t="shared" si="23"/>
        <v>0</v>
      </c>
      <c r="L53" s="179">
        <v>21</v>
      </c>
      <c r="M53" s="179">
        <f t="shared" si="24"/>
        <v>0</v>
      </c>
      <c r="N53" s="177">
        <v>0</v>
      </c>
      <c r="O53" s="177">
        <f t="shared" si="25"/>
        <v>0</v>
      </c>
      <c r="P53" s="177">
        <v>0</v>
      </c>
      <c r="Q53" s="177">
        <f t="shared" si="26"/>
        <v>0</v>
      </c>
      <c r="R53" s="179"/>
      <c r="S53" s="179" t="s">
        <v>262</v>
      </c>
      <c r="T53" s="180" t="s">
        <v>245</v>
      </c>
      <c r="U53" s="157">
        <v>0</v>
      </c>
      <c r="V53" s="157">
        <f t="shared" si="27"/>
        <v>0</v>
      </c>
      <c r="W53" s="157"/>
      <c r="X53" s="157" t="s">
        <v>286</v>
      </c>
      <c r="Y53" s="157" t="s">
        <v>246</v>
      </c>
      <c r="Z53" s="147"/>
      <c r="AA53" s="147"/>
      <c r="AB53" s="147"/>
      <c r="AC53" s="147"/>
      <c r="AD53" s="147"/>
      <c r="AE53" s="147"/>
      <c r="AF53" s="147"/>
      <c r="AG53" s="147" t="s">
        <v>731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22.5" outlineLevel="1" x14ac:dyDescent="0.2">
      <c r="A54" s="174">
        <v>39</v>
      </c>
      <c r="B54" s="175" t="s">
        <v>1016</v>
      </c>
      <c r="C54" s="183" t="s">
        <v>1130</v>
      </c>
      <c r="D54" s="176" t="s">
        <v>695</v>
      </c>
      <c r="E54" s="177">
        <v>6</v>
      </c>
      <c r="F54" s="178"/>
      <c r="G54" s="179">
        <f t="shared" si="21"/>
        <v>0</v>
      </c>
      <c r="H54" s="178"/>
      <c r="I54" s="179">
        <f t="shared" si="22"/>
        <v>0</v>
      </c>
      <c r="J54" s="178"/>
      <c r="K54" s="179">
        <f t="shared" si="23"/>
        <v>0</v>
      </c>
      <c r="L54" s="179">
        <v>21</v>
      </c>
      <c r="M54" s="179">
        <f t="shared" si="24"/>
        <v>0</v>
      </c>
      <c r="N54" s="177">
        <v>0</v>
      </c>
      <c r="O54" s="177">
        <f t="shared" si="25"/>
        <v>0</v>
      </c>
      <c r="P54" s="177">
        <v>0</v>
      </c>
      <c r="Q54" s="177">
        <f t="shared" si="26"/>
        <v>0</v>
      </c>
      <c r="R54" s="179"/>
      <c r="S54" s="179" t="s">
        <v>262</v>
      </c>
      <c r="T54" s="180" t="s">
        <v>245</v>
      </c>
      <c r="U54" s="157">
        <v>0</v>
      </c>
      <c r="V54" s="157">
        <f t="shared" si="27"/>
        <v>0</v>
      </c>
      <c r="W54" s="157"/>
      <c r="X54" s="157" t="s">
        <v>286</v>
      </c>
      <c r="Y54" s="157" t="s">
        <v>246</v>
      </c>
      <c r="Z54" s="147"/>
      <c r="AA54" s="147"/>
      <c r="AB54" s="147"/>
      <c r="AC54" s="147"/>
      <c r="AD54" s="147"/>
      <c r="AE54" s="147"/>
      <c r="AF54" s="147"/>
      <c r="AG54" s="147" t="s">
        <v>731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4">
        <v>40</v>
      </c>
      <c r="B55" s="175" t="s">
        <v>1018</v>
      </c>
      <c r="C55" s="183" t="s">
        <v>1131</v>
      </c>
      <c r="D55" s="176" t="s">
        <v>375</v>
      </c>
      <c r="E55" s="177">
        <v>1</v>
      </c>
      <c r="F55" s="178"/>
      <c r="G55" s="179">
        <f t="shared" si="21"/>
        <v>0</v>
      </c>
      <c r="H55" s="178"/>
      <c r="I55" s="179">
        <f t="shared" si="22"/>
        <v>0</v>
      </c>
      <c r="J55" s="178"/>
      <c r="K55" s="179">
        <f t="shared" si="23"/>
        <v>0</v>
      </c>
      <c r="L55" s="179">
        <v>21</v>
      </c>
      <c r="M55" s="179">
        <f t="shared" si="24"/>
        <v>0</v>
      </c>
      <c r="N55" s="177">
        <v>0</v>
      </c>
      <c r="O55" s="177">
        <f t="shared" si="25"/>
        <v>0</v>
      </c>
      <c r="P55" s="177">
        <v>0</v>
      </c>
      <c r="Q55" s="177">
        <f t="shared" si="26"/>
        <v>0</v>
      </c>
      <c r="R55" s="179"/>
      <c r="S55" s="179" t="s">
        <v>262</v>
      </c>
      <c r="T55" s="180" t="s">
        <v>245</v>
      </c>
      <c r="U55" s="157">
        <v>0</v>
      </c>
      <c r="V55" s="157">
        <f t="shared" si="27"/>
        <v>0</v>
      </c>
      <c r="W55" s="157"/>
      <c r="X55" s="157" t="s">
        <v>286</v>
      </c>
      <c r="Y55" s="157" t="s">
        <v>246</v>
      </c>
      <c r="Z55" s="147"/>
      <c r="AA55" s="147"/>
      <c r="AB55" s="147"/>
      <c r="AC55" s="147"/>
      <c r="AD55" s="147"/>
      <c r="AE55" s="147"/>
      <c r="AF55" s="147"/>
      <c r="AG55" s="147" t="s">
        <v>731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2.5" outlineLevel="1" x14ac:dyDescent="0.2">
      <c r="A56" s="174">
        <v>41</v>
      </c>
      <c r="B56" s="175" t="s">
        <v>1020</v>
      </c>
      <c r="C56" s="183" t="s">
        <v>1132</v>
      </c>
      <c r="D56" s="176" t="s">
        <v>1093</v>
      </c>
      <c r="E56" s="177">
        <v>1</v>
      </c>
      <c r="F56" s="178"/>
      <c r="G56" s="179">
        <f t="shared" si="21"/>
        <v>0</v>
      </c>
      <c r="H56" s="178"/>
      <c r="I56" s="179">
        <f t="shared" si="22"/>
        <v>0</v>
      </c>
      <c r="J56" s="178"/>
      <c r="K56" s="179">
        <f t="shared" si="23"/>
        <v>0</v>
      </c>
      <c r="L56" s="179">
        <v>21</v>
      </c>
      <c r="M56" s="179">
        <f t="shared" si="24"/>
        <v>0</v>
      </c>
      <c r="N56" s="177">
        <v>0</v>
      </c>
      <c r="O56" s="177">
        <f t="shared" si="25"/>
        <v>0</v>
      </c>
      <c r="P56" s="177">
        <v>0</v>
      </c>
      <c r="Q56" s="177">
        <f t="shared" si="26"/>
        <v>0</v>
      </c>
      <c r="R56" s="179"/>
      <c r="S56" s="179" t="s">
        <v>262</v>
      </c>
      <c r="T56" s="180" t="s">
        <v>245</v>
      </c>
      <c r="U56" s="157">
        <v>0</v>
      </c>
      <c r="V56" s="157">
        <f t="shared" si="27"/>
        <v>0</v>
      </c>
      <c r="W56" s="157"/>
      <c r="X56" s="157" t="s">
        <v>286</v>
      </c>
      <c r="Y56" s="157" t="s">
        <v>246</v>
      </c>
      <c r="Z56" s="147"/>
      <c r="AA56" s="147"/>
      <c r="AB56" s="147"/>
      <c r="AC56" s="147"/>
      <c r="AD56" s="147"/>
      <c r="AE56" s="147"/>
      <c r="AF56" s="147"/>
      <c r="AG56" s="147" t="s">
        <v>731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33.75" outlineLevel="1" x14ac:dyDescent="0.2">
      <c r="A57" s="174">
        <v>42</v>
      </c>
      <c r="B57" s="175" t="s">
        <v>1022</v>
      </c>
      <c r="C57" s="183" t="s">
        <v>1133</v>
      </c>
      <c r="D57" s="176" t="s">
        <v>1093</v>
      </c>
      <c r="E57" s="177">
        <v>1</v>
      </c>
      <c r="F57" s="178"/>
      <c r="G57" s="179">
        <f t="shared" si="21"/>
        <v>0</v>
      </c>
      <c r="H57" s="178"/>
      <c r="I57" s="179">
        <f t="shared" si="22"/>
        <v>0</v>
      </c>
      <c r="J57" s="178"/>
      <c r="K57" s="179">
        <f t="shared" si="23"/>
        <v>0</v>
      </c>
      <c r="L57" s="179">
        <v>21</v>
      </c>
      <c r="M57" s="179">
        <f t="shared" si="24"/>
        <v>0</v>
      </c>
      <c r="N57" s="177">
        <v>0</v>
      </c>
      <c r="O57" s="177">
        <f t="shared" si="25"/>
        <v>0</v>
      </c>
      <c r="P57" s="177">
        <v>0</v>
      </c>
      <c r="Q57" s="177">
        <f t="shared" si="26"/>
        <v>0</v>
      </c>
      <c r="R57" s="179"/>
      <c r="S57" s="179" t="s">
        <v>262</v>
      </c>
      <c r="T57" s="180" t="s">
        <v>245</v>
      </c>
      <c r="U57" s="157">
        <v>0</v>
      </c>
      <c r="V57" s="157">
        <f t="shared" si="27"/>
        <v>0</v>
      </c>
      <c r="W57" s="157"/>
      <c r="X57" s="157" t="s">
        <v>286</v>
      </c>
      <c r="Y57" s="157" t="s">
        <v>246</v>
      </c>
      <c r="Z57" s="147"/>
      <c r="AA57" s="147"/>
      <c r="AB57" s="147"/>
      <c r="AC57" s="147"/>
      <c r="AD57" s="147"/>
      <c r="AE57" s="147"/>
      <c r="AF57" s="147"/>
      <c r="AG57" s="147" t="s">
        <v>731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4">
        <v>43</v>
      </c>
      <c r="B58" s="175" t="s">
        <v>1024</v>
      </c>
      <c r="C58" s="183" t="s">
        <v>1134</v>
      </c>
      <c r="D58" s="176" t="s">
        <v>1093</v>
      </c>
      <c r="E58" s="177">
        <v>1</v>
      </c>
      <c r="F58" s="178"/>
      <c r="G58" s="179">
        <f t="shared" si="21"/>
        <v>0</v>
      </c>
      <c r="H58" s="178"/>
      <c r="I58" s="179">
        <f t="shared" si="22"/>
        <v>0</v>
      </c>
      <c r="J58" s="178"/>
      <c r="K58" s="179">
        <f t="shared" si="23"/>
        <v>0</v>
      </c>
      <c r="L58" s="179">
        <v>21</v>
      </c>
      <c r="M58" s="179">
        <f t="shared" si="24"/>
        <v>0</v>
      </c>
      <c r="N58" s="177">
        <v>0</v>
      </c>
      <c r="O58" s="177">
        <f t="shared" si="25"/>
        <v>0</v>
      </c>
      <c r="P58" s="177">
        <v>0</v>
      </c>
      <c r="Q58" s="177">
        <f t="shared" si="26"/>
        <v>0</v>
      </c>
      <c r="R58" s="179"/>
      <c r="S58" s="179" t="s">
        <v>262</v>
      </c>
      <c r="T58" s="180" t="s">
        <v>245</v>
      </c>
      <c r="U58" s="157">
        <v>0</v>
      </c>
      <c r="V58" s="157">
        <f t="shared" si="27"/>
        <v>0</v>
      </c>
      <c r="W58" s="157"/>
      <c r="X58" s="157" t="s">
        <v>286</v>
      </c>
      <c r="Y58" s="157" t="s">
        <v>246</v>
      </c>
      <c r="Z58" s="147"/>
      <c r="AA58" s="147"/>
      <c r="AB58" s="147"/>
      <c r="AC58" s="147"/>
      <c r="AD58" s="147"/>
      <c r="AE58" s="147"/>
      <c r="AF58" s="147"/>
      <c r="AG58" s="147" t="s">
        <v>731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74">
        <v>44</v>
      </c>
      <c r="B59" s="175" t="s">
        <v>1026</v>
      </c>
      <c r="C59" s="183" t="s">
        <v>1135</v>
      </c>
      <c r="D59" s="176" t="s">
        <v>1093</v>
      </c>
      <c r="E59" s="177">
        <v>1</v>
      </c>
      <c r="F59" s="178"/>
      <c r="G59" s="179">
        <f t="shared" si="21"/>
        <v>0</v>
      </c>
      <c r="H59" s="178"/>
      <c r="I59" s="179">
        <f t="shared" si="22"/>
        <v>0</v>
      </c>
      <c r="J59" s="178"/>
      <c r="K59" s="179">
        <f t="shared" si="23"/>
        <v>0</v>
      </c>
      <c r="L59" s="179">
        <v>21</v>
      </c>
      <c r="M59" s="179">
        <f t="shared" si="24"/>
        <v>0</v>
      </c>
      <c r="N59" s="177">
        <v>0</v>
      </c>
      <c r="O59" s="177">
        <f t="shared" si="25"/>
        <v>0</v>
      </c>
      <c r="P59" s="177">
        <v>0</v>
      </c>
      <c r="Q59" s="177">
        <f t="shared" si="26"/>
        <v>0</v>
      </c>
      <c r="R59" s="179"/>
      <c r="S59" s="179" t="s">
        <v>262</v>
      </c>
      <c r="T59" s="180" t="s">
        <v>245</v>
      </c>
      <c r="U59" s="157">
        <v>0</v>
      </c>
      <c r="V59" s="157">
        <f t="shared" si="27"/>
        <v>0</v>
      </c>
      <c r="W59" s="157"/>
      <c r="X59" s="157" t="s">
        <v>286</v>
      </c>
      <c r="Y59" s="157" t="s">
        <v>246</v>
      </c>
      <c r="Z59" s="147"/>
      <c r="AA59" s="147"/>
      <c r="AB59" s="147"/>
      <c r="AC59" s="147"/>
      <c r="AD59" s="147"/>
      <c r="AE59" s="147"/>
      <c r="AF59" s="147"/>
      <c r="AG59" s="147" t="s">
        <v>731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74">
        <v>45</v>
      </c>
      <c r="B60" s="175" t="s">
        <v>1028</v>
      </c>
      <c r="C60" s="183" t="s">
        <v>1136</v>
      </c>
      <c r="D60" s="176" t="s">
        <v>695</v>
      </c>
      <c r="E60" s="177">
        <v>3</v>
      </c>
      <c r="F60" s="178"/>
      <c r="G60" s="179">
        <f t="shared" si="21"/>
        <v>0</v>
      </c>
      <c r="H60" s="178"/>
      <c r="I60" s="179">
        <f t="shared" si="22"/>
        <v>0</v>
      </c>
      <c r="J60" s="178"/>
      <c r="K60" s="179">
        <f t="shared" si="23"/>
        <v>0</v>
      </c>
      <c r="L60" s="179">
        <v>21</v>
      </c>
      <c r="M60" s="179">
        <f t="shared" si="24"/>
        <v>0</v>
      </c>
      <c r="N60" s="177">
        <v>0</v>
      </c>
      <c r="O60" s="177">
        <f t="shared" si="25"/>
        <v>0</v>
      </c>
      <c r="P60" s="177">
        <v>0</v>
      </c>
      <c r="Q60" s="177">
        <f t="shared" si="26"/>
        <v>0</v>
      </c>
      <c r="R60" s="179"/>
      <c r="S60" s="179" t="s">
        <v>262</v>
      </c>
      <c r="T60" s="180" t="s">
        <v>245</v>
      </c>
      <c r="U60" s="157">
        <v>0</v>
      </c>
      <c r="V60" s="157">
        <f t="shared" si="27"/>
        <v>0</v>
      </c>
      <c r="W60" s="157"/>
      <c r="X60" s="157" t="s">
        <v>286</v>
      </c>
      <c r="Y60" s="157" t="s">
        <v>246</v>
      </c>
      <c r="Z60" s="147"/>
      <c r="AA60" s="147"/>
      <c r="AB60" s="147"/>
      <c r="AC60" s="147"/>
      <c r="AD60" s="147"/>
      <c r="AE60" s="147"/>
      <c r="AF60" s="147"/>
      <c r="AG60" s="147" t="s">
        <v>731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4">
        <v>46</v>
      </c>
      <c r="B61" s="175" t="s">
        <v>1030</v>
      </c>
      <c r="C61" s="183" t="s">
        <v>1137</v>
      </c>
      <c r="D61" s="176" t="s">
        <v>1093</v>
      </c>
      <c r="E61" s="177">
        <v>1</v>
      </c>
      <c r="F61" s="178"/>
      <c r="G61" s="179">
        <f t="shared" si="21"/>
        <v>0</v>
      </c>
      <c r="H61" s="178"/>
      <c r="I61" s="179">
        <f t="shared" si="22"/>
        <v>0</v>
      </c>
      <c r="J61" s="178"/>
      <c r="K61" s="179">
        <f t="shared" si="23"/>
        <v>0</v>
      </c>
      <c r="L61" s="179">
        <v>21</v>
      </c>
      <c r="M61" s="179">
        <f t="shared" si="24"/>
        <v>0</v>
      </c>
      <c r="N61" s="177">
        <v>0</v>
      </c>
      <c r="O61" s="177">
        <f t="shared" si="25"/>
        <v>0</v>
      </c>
      <c r="P61" s="177">
        <v>0</v>
      </c>
      <c r="Q61" s="177">
        <f t="shared" si="26"/>
        <v>0</v>
      </c>
      <c r="R61" s="179"/>
      <c r="S61" s="179" t="s">
        <v>262</v>
      </c>
      <c r="T61" s="180" t="s">
        <v>245</v>
      </c>
      <c r="U61" s="157">
        <v>0</v>
      </c>
      <c r="V61" s="157">
        <f t="shared" si="27"/>
        <v>0</v>
      </c>
      <c r="W61" s="157"/>
      <c r="X61" s="157" t="s">
        <v>286</v>
      </c>
      <c r="Y61" s="157" t="s">
        <v>246</v>
      </c>
      <c r="Z61" s="147"/>
      <c r="AA61" s="147"/>
      <c r="AB61" s="147"/>
      <c r="AC61" s="147"/>
      <c r="AD61" s="147"/>
      <c r="AE61" s="147"/>
      <c r="AF61" s="147"/>
      <c r="AG61" s="147" t="s">
        <v>731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5.5" x14ac:dyDescent="0.2">
      <c r="A62" s="159" t="s">
        <v>239</v>
      </c>
      <c r="B62" s="160" t="s">
        <v>145</v>
      </c>
      <c r="C62" s="181" t="s">
        <v>146</v>
      </c>
      <c r="D62" s="161"/>
      <c r="E62" s="162"/>
      <c r="F62" s="163"/>
      <c r="G62" s="163">
        <f>SUMIF(AG63:AG85,"&lt;&gt;NOR",G63:G85)</f>
        <v>0</v>
      </c>
      <c r="H62" s="163"/>
      <c r="I62" s="163">
        <f>SUM(I63:I85)</f>
        <v>0</v>
      </c>
      <c r="J62" s="163"/>
      <c r="K62" s="163">
        <f>SUM(K63:K85)</f>
        <v>0</v>
      </c>
      <c r="L62" s="163"/>
      <c r="M62" s="163">
        <f>SUM(M63:M85)</f>
        <v>0</v>
      </c>
      <c r="N62" s="162"/>
      <c r="O62" s="162">
        <f>SUM(O63:O85)</f>
        <v>0</v>
      </c>
      <c r="P62" s="162"/>
      <c r="Q62" s="162">
        <f>SUM(Q63:Q85)</f>
        <v>0</v>
      </c>
      <c r="R62" s="163"/>
      <c r="S62" s="163"/>
      <c r="T62" s="164"/>
      <c r="U62" s="158"/>
      <c r="V62" s="158">
        <f>SUM(V63:V85)</f>
        <v>0</v>
      </c>
      <c r="W62" s="158"/>
      <c r="X62" s="158"/>
      <c r="Y62" s="158"/>
      <c r="AG62" t="s">
        <v>240</v>
      </c>
    </row>
    <row r="63" spans="1:60" ht="33.75" outlineLevel="1" x14ac:dyDescent="0.2">
      <c r="A63" s="174">
        <v>47</v>
      </c>
      <c r="B63" s="175" t="s">
        <v>1032</v>
      </c>
      <c r="C63" s="183" t="s">
        <v>1138</v>
      </c>
      <c r="D63" s="176" t="s">
        <v>320</v>
      </c>
      <c r="E63" s="177">
        <v>140</v>
      </c>
      <c r="F63" s="178"/>
      <c r="G63" s="179">
        <f>ROUND(E63*F63,2)</f>
        <v>0</v>
      </c>
      <c r="H63" s="178"/>
      <c r="I63" s="179">
        <f>ROUND(E63*H63,2)</f>
        <v>0</v>
      </c>
      <c r="J63" s="178"/>
      <c r="K63" s="179">
        <f>ROUND(E63*J63,2)</f>
        <v>0</v>
      </c>
      <c r="L63" s="179">
        <v>21</v>
      </c>
      <c r="M63" s="179">
        <f>G63*(1+L63/100)</f>
        <v>0</v>
      </c>
      <c r="N63" s="177">
        <v>0</v>
      </c>
      <c r="O63" s="177">
        <f>ROUND(E63*N63,2)</f>
        <v>0</v>
      </c>
      <c r="P63" s="177">
        <v>0</v>
      </c>
      <c r="Q63" s="177">
        <f>ROUND(E63*P63,2)</f>
        <v>0</v>
      </c>
      <c r="R63" s="179"/>
      <c r="S63" s="179" t="s">
        <v>262</v>
      </c>
      <c r="T63" s="180" t="s">
        <v>245</v>
      </c>
      <c r="U63" s="157">
        <v>0</v>
      </c>
      <c r="V63" s="157">
        <f>ROUND(E63*U63,2)</f>
        <v>0</v>
      </c>
      <c r="W63" s="157"/>
      <c r="X63" s="157" t="s">
        <v>286</v>
      </c>
      <c r="Y63" s="157" t="s">
        <v>246</v>
      </c>
      <c r="Z63" s="147"/>
      <c r="AA63" s="147"/>
      <c r="AB63" s="147"/>
      <c r="AC63" s="147"/>
      <c r="AD63" s="147"/>
      <c r="AE63" s="147"/>
      <c r="AF63" s="147"/>
      <c r="AG63" s="147" t="s">
        <v>731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74">
        <v>48</v>
      </c>
      <c r="B64" s="175" t="s">
        <v>1034</v>
      </c>
      <c r="C64" s="183" t="s">
        <v>1139</v>
      </c>
      <c r="D64" s="176" t="s">
        <v>320</v>
      </c>
      <c r="E64" s="177">
        <v>140</v>
      </c>
      <c r="F64" s="178"/>
      <c r="G64" s="179">
        <f>ROUND(E64*F64,2)</f>
        <v>0</v>
      </c>
      <c r="H64" s="178"/>
      <c r="I64" s="179">
        <f>ROUND(E64*H64,2)</f>
        <v>0</v>
      </c>
      <c r="J64" s="178"/>
      <c r="K64" s="179">
        <f>ROUND(E64*J64,2)</f>
        <v>0</v>
      </c>
      <c r="L64" s="179">
        <v>21</v>
      </c>
      <c r="M64" s="179">
        <f>G64*(1+L64/100)</f>
        <v>0</v>
      </c>
      <c r="N64" s="177">
        <v>0</v>
      </c>
      <c r="O64" s="177">
        <f>ROUND(E64*N64,2)</f>
        <v>0</v>
      </c>
      <c r="P64" s="177">
        <v>0</v>
      </c>
      <c r="Q64" s="177">
        <f>ROUND(E64*P64,2)</f>
        <v>0</v>
      </c>
      <c r="R64" s="179"/>
      <c r="S64" s="179" t="s">
        <v>262</v>
      </c>
      <c r="T64" s="180" t="s">
        <v>245</v>
      </c>
      <c r="U64" s="157">
        <v>0</v>
      </c>
      <c r="V64" s="157">
        <f>ROUND(E64*U64,2)</f>
        <v>0</v>
      </c>
      <c r="W64" s="157"/>
      <c r="X64" s="157" t="s">
        <v>286</v>
      </c>
      <c r="Y64" s="157" t="s">
        <v>246</v>
      </c>
      <c r="Z64" s="147"/>
      <c r="AA64" s="147"/>
      <c r="AB64" s="147"/>
      <c r="AC64" s="147"/>
      <c r="AD64" s="147"/>
      <c r="AE64" s="147"/>
      <c r="AF64" s="147"/>
      <c r="AG64" s="147" t="s">
        <v>731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45" outlineLevel="1" x14ac:dyDescent="0.2">
      <c r="A65" s="166">
        <v>49</v>
      </c>
      <c r="B65" s="167" t="s">
        <v>1036</v>
      </c>
      <c r="C65" s="182" t="s">
        <v>1140</v>
      </c>
      <c r="D65" s="168" t="s">
        <v>320</v>
      </c>
      <c r="E65" s="169">
        <v>8</v>
      </c>
      <c r="F65" s="170"/>
      <c r="G65" s="171">
        <f>ROUND(E65*F65,2)</f>
        <v>0</v>
      </c>
      <c r="H65" s="170"/>
      <c r="I65" s="171">
        <f>ROUND(E65*H65,2)</f>
        <v>0</v>
      </c>
      <c r="J65" s="170"/>
      <c r="K65" s="171">
        <f>ROUND(E65*J65,2)</f>
        <v>0</v>
      </c>
      <c r="L65" s="171">
        <v>21</v>
      </c>
      <c r="M65" s="171">
        <f>G65*(1+L65/100)</f>
        <v>0</v>
      </c>
      <c r="N65" s="169">
        <v>0</v>
      </c>
      <c r="O65" s="169">
        <f>ROUND(E65*N65,2)</f>
        <v>0</v>
      </c>
      <c r="P65" s="169">
        <v>0</v>
      </c>
      <c r="Q65" s="169">
        <f>ROUND(E65*P65,2)</f>
        <v>0</v>
      </c>
      <c r="R65" s="171"/>
      <c r="S65" s="171" t="s">
        <v>262</v>
      </c>
      <c r="T65" s="172" t="s">
        <v>245</v>
      </c>
      <c r="U65" s="157">
        <v>0</v>
      </c>
      <c r="V65" s="157">
        <f>ROUND(E65*U65,2)</f>
        <v>0</v>
      </c>
      <c r="W65" s="157"/>
      <c r="X65" s="157" t="s">
        <v>286</v>
      </c>
      <c r="Y65" s="157" t="s">
        <v>246</v>
      </c>
      <c r="Z65" s="147"/>
      <c r="AA65" s="147"/>
      <c r="AB65" s="147"/>
      <c r="AC65" s="147"/>
      <c r="AD65" s="147"/>
      <c r="AE65" s="147"/>
      <c r="AF65" s="147"/>
      <c r="AG65" s="147" t="s">
        <v>731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58" t="s">
        <v>1141</v>
      </c>
      <c r="D66" s="259"/>
      <c r="E66" s="259"/>
      <c r="F66" s="259"/>
      <c r="G66" s="259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249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4">
        <v>50</v>
      </c>
      <c r="B67" s="175" t="s">
        <v>1038</v>
      </c>
      <c r="C67" s="183" t="s">
        <v>1142</v>
      </c>
      <c r="D67" s="176" t="s">
        <v>320</v>
      </c>
      <c r="E67" s="177">
        <v>8</v>
      </c>
      <c r="F67" s="178"/>
      <c r="G67" s="179">
        <f t="shared" ref="G67:G85" si="28">ROUND(E67*F67,2)</f>
        <v>0</v>
      </c>
      <c r="H67" s="178"/>
      <c r="I67" s="179">
        <f t="shared" ref="I67:I85" si="29">ROUND(E67*H67,2)</f>
        <v>0</v>
      </c>
      <c r="J67" s="178"/>
      <c r="K67" s="179">
        <f t="shared" ref="K67:K85" si="30">ROUND(E67*J67,2)</f>
        <v>0</v>
      </c>
      <c r="L67" s="179">
        <v>21</v>
      </c>
      <c r="M67" s="179">
        <f t="shared" ref="M67:M85" si="31">G67*(1+L67/100)</f>
        <v>0</v>
      </c>
      <c r="N67" s="177">
        <v>0</v>
      </c>
      <c r="O67" s="177">
        <f t="shared" ref="O67:O85" si="32">ROUND(E67*N67,2)</f>
        <v>0</v>
      </c>
      <c r="P67" s="177">
        <v>0</v>
      </c>
      <c r="Q67" s="177">
        <f t="shared" ref="Q67:Q85" si="33">ROUND(E67*P67,2)</f>
        <v>0</v>
      </c>
      <c r="R67" s="179"/>
      <c r="S67" s="179" t="s">
        <v>262</v>
      </c>
      <c r="T67" s="180" t="s">
        <v>245</v>
      </c>
      <c r="U67" s="157">
        <v>0</v>
      </c>
      <c r="V67" s="157">
        <f t="shared" ref="V67:V85" si="34">ROUND(E67*U67,2)</f>
        <v>0</v>
      </c>
      <c r="W67" s="157"/>
      <c r="X67" s="157" t="s">
        <v>286</v>
      </c>
      <c r="Y67" s="157" t="s">
        <v>246</v>
      </c>
      <c r="Z67" s="147"/>
      <c r="AA67" s="147"/>
      <c r="AB67" s="147"/>
      <c r="AC67" s="147"/>
      <c r="AD67" s="147"/>
      <c r="AE67" s="147"/>
      <c r="AF67" s="147"/>
      <c r="AG67" s="147" t="s">
        <v>731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4">
        <v>51</v>
      </c>
      <c r="B68" s="175" t="s">
        <v>1040</v>
      </c>
      <c r="C68" s="183" t="s">
        <v>1143</v>
      </c>
      <c r="D68" s="176" t="s">
        <v>320</v>
      </c>
      <c r="E68" s="177">
        <v>5</v>
      </c>
      <c r="F68" s="178"/>
      <c r="G68" s="179">
        <f t="shared" si="28"/>
        <v>0</v>
      </c>
      <c r="H68" s="178"/>
      <c r="I68" s="179">
        <f t="shared" si="29"/>
        <v>0</v>
      </c>
      <c r="J68" s="178"/>
      <c r="K68" s="179">
        <f t="shared" si="30"/>
        <v>0</v>
      </c>
      <c r="L68" s="179">
        <v>21</v>
      </c>
      <c r="M68" s="179">
        <f t="shared" si="31"/>
        <v>0</v>
      </c>
      <c r="N68" s="177">
        <v>0</v>
      </c>
      <c r="O68" s="177">
        <f t="shared" si="32"/>
        <v>0</v>
      </c>
      <c r="P68" s="177">
        <v>0</v>
      </c>
      <c r="Q68" s="177">
        <f t="shared" si="33"/>
        <v>0</v>
      </c>
      <c r="R68" s="179"/>
      <c r="S68" s="179" t="s">
        <v>262</v>
      </c>
      <c r="T68" s="180" t="s">
        <v>245</v>
      </c>
      <c r="U68" s="157">
        <v>0</v>
      </c>
      <c r="V68" s="157">
        <f t="shared" si="34"/>
        <v>0</v>
      </c>
      <c r="W68" s="157"/>
      <c r="X68" s="157" t="s">
        <v>286</v>
      </c>
      <c r="Y68" s="157" t="s">
        <v>246</v>
      </c>
      <c r="Z68" s="147"/>
      <c r="AA68" s="147"/>
      <c r="AB68" s="147"/>
      <c r="AC68" s="147"/>
      <c r="AD68" s="147"/>
      <c r="AE68" s="147"/>
      <c r="AF68" s="147"/>
      <c r="AG68" s="147" t="s">
        <v>731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4">
        <v>52</v>
      </c>
      <c r="B69" s="175" t="s">
        <v>1042</v>
      </c>
      <c r="C69" s="183" t="s">
        <v>1144</v>
      </c>
      <c r="D69" s="176" t="s">
        <v>320</v>
      </c>
      <c r="E69" s="177">
        <v>5</v>
      </c>
      <c r="F69" s="178"/>
      <c r="G69" s="179">
        <f t="shared" si="28"/>
        <v>0</v>
      </c>
      <c r="H69" s="178"/>
      <c r="I69" s="179">
        <f t="shared" si="29"/>
        <v>0</v>
      </c>
      <c r="J69" s="178"/>
      <c r="K69" s="179">
        <f t="shared" si="30"/>
        <v>0</v>
      </c>
      <c r="L69" s="179">
        <v>21</v>
      </c>
      <c r="M69" s="179">
        <f t="shared" si="31"/>
        <v>0</v>
      </c>
      <c r="N69" s="177">
        <v>0</v>
      </c>
      <c r="O69" s="177">
        <f t="shared" si="32"/>
        <v>0</v>
      </c>
      <c r="P69" s="177">
        <v>0</v>
      </c>
      <c r="Q69" s="177">
        <f t="shared" si="33"/>
        <v>0</v>
      </c>
      <c r="R69" s="179"/>
      <c r="S69" s="179" t="s">
        <v>262</v>
      </c>
      <c r="T69" s="180" t="s">
        <v>245</v>
      </c>
      <c r="U69" s="157">
        <v>0</v>
      </c>
      <c r="V69" s="157">
        <f t="shared" si="34"/>
        <v>0</v>
      </c>
      <c r="W69" s="157"/>
      <c r="X69" s="157" t="s">
        <v>286</v>
      </c>
      <c r="Y69" s="157" t="s">
        <v>246</v>
      </c>
      <c r="Z69" s="147"/>
      <c r="AA69" s="147"/>
      <c r="AB69" s="147"/>
      <c r="AC69" s="147"/>
      <c r="AD69" s="147"/>
      <c r="AE69" s="147"/>
      <c r="AF69" s="147"/>
      <c r="AG69" s="147" t="s">
        <v>731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4">
        <v>53</v>
      </c>
      <c r="B70" s="175" t="s">
        <v>1044</v>
      </c>
      <c r="C70" s="183" t="s">
        <v>1145</v>
      </c>
      <c r="D70" s="176" t="s">
        <v>320</v>
      </c>
      <c r="E70" s="177">
        <v>25</v>
      </c>
      <c r="F70" s="178"/>
      <c r="G70" s="179">
        <f t="shared" si="28"/>
        <v>0</v>
      </c>
      <c r="H70" s="178"/>
      <c r="I70" s="179">
        <f t="shared" si="29"/>
        <v>0</v>
      </c>
      <c r="J70" s="178"/>
      <c r="K70" s="179">
        <f t="shared" si="30"/>
        <v>0</v>
      </c>
      <c r="L70" s="179">
        <v>21</v>
      </c>
      <c r="M70" s="179">
        <f t="shared" si="31"/>
        <v>0</v>
      </c>
      <c r="N70" s="177">
        <v>0</v>
      </c>
      <c r="O70" s="177">
        <f t="shared" si="32"/>
        <v>0</v>
      </c>
      <c r="P70" s="177">
        <v>0</v>
      </c>
      <c r="Q70" s="177">
        <f t="shared" si="33"/>
        <v>0</v>
      </c>
      <c r="R70" s="179"/>
      <c r="S70" s="179" t="s">
        <v>262</v>
      </c>
      <c r="T70" s="180" t="s">
        <v>245</v>
      </c>
      <c r="U70" s="157">
        <v>0</v>
      </c>
      <c r="V70" s="157">
        <f t="shared" si="34"/>
        <v>0</v>
      </c>
      <c r="W70" s="157"/>
      <c r="X70" s="157" t="s">
        <v>286</v>
      </c>
      <c r="Y70" s="157" t="s">
        <v>246</v>
      </c>
      <c r="Z70" s="147"/>
      <c r="AA70" s="147"/>
      <c r="AB70" s="147"/>
      <c r="AC70" s="147"/>
      <c r="AD70" s="147"/>
      <c r="AE70" s="147"/>
      <c r="AF70" s="147"/>
      <c r="AG70" s="147" t="s">
        <v>731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2.5" outlineLevel="1" x14ac:dyDescent="0.2">
      <c r="A71" s="174">
        <v>54</v>
      </c>
      <c r="B71" s="175" t="s">
        <v>1046</v>
      </c>
      <c r="C71" s="183" t="s">
        <v>1146</v>
      </c>
      <c r="D71" s="176" t="s">
        <v>320</v>
      </c>
      <c r="E71" s="177">
        <v>3</v>
      </c>
      <c r="F71" s="178"/>
      <c r="G71" s="179">
        <f t="shared" si="28"/>
        <v>0</v>
      </c>
      <c r="H71" s="178"/>
      <c r="I71" s="179">
        <f t="shared" si="29"/>
        <v>0</v>
      </c>
      <c r="J71" s="178"/>
      <c r="K71" s="179">
        <f t="shared" si="30"/>
        <v>0</v>
      </c>
      <c r="L71" s="179">
        <v>21</v>
      </c>
      <c r="M71" s="179">
        <f t="shared" si="31"/>
        <v>0</v>
      </c>
      <c r="N71" s="177">
        <v>0</v>
      </c>
      <c r="O71" s="177">
        <f t="shared" si="32"/>
        <v>0</v>
      </c>
      <c r="P71" s="177">
        <v>0</v>
      </c>
      <c r="Q71" s="177">
        <f t="shared" si="33"/>
        <v>0</v>
      </c>
      <c r="R71" s="179"/>
      <c r="S71" s="179" t="s">
        <v>262</v>
      </c>
      <c r="T71" s="180" t="s">
        <v>245</v>
      </c>
      <c r="U71" s="157">
        <v>0</v>
      </c>
      <c r="V71" s="157">
        <f t="shared" si="34"/>
        <v>0</v>
      </c>
      <c r="W71" s="157"/>
      <c r="X71" s="157" t="s">
        <v>286</v>
      </c>
      <c r="Y71" s="157" t="s">
        <v>246</v>
      </c>
      <c r="Z71" s="147"/>
      <c r="AA71" s="147"/>
      <c r="AB71" s="147"/>
      <c r="AC71" s="147"/>
      <c r="AD71" s="147"/>
      <c r="AE71" s="147"/>
      <c r="AF71" s="147"/>
      <c r="AG71" s="147" t="s">
        <v>731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74">
        <v>55</v>
      </c>
      <c r="B72" s="175" t="s">
        <v>1048</v>
      </c>
      <c r="C72" s="183" t="s">
        <v>1147</v>
      </c>
      <c r="D72" s="176" t="s">
        <v>375</v>
      </c>
      <c r="E72" s="177">
        <v>25</v>
      </c>
      <c r="F72" s="178"/>
      <c r="G72" s="179">
        <f t="shared" si="28"/>
        <v>0</v>
      </c>
      <c r="H72" s="178"/>
      <c r="I72" s="179">
        <f t="shared" si="29"/>
        <v>0</v>
      </c>
      <c r="J72" s="178"/>
      <c r="K72" s="179">
        <f t="shared" si="30"/>
        <v>0</v>
      </c>
      <c r="L72" s="179">
        <v>21</v>
      </c>
      <c r="M72" s="179">
        <f t="shared" si="31"/>
        <v>0</v>
      </c>
      <c r="N72" s="177">
        <v>0</v>
      </c>
      <c r="O72" s="177">
        <f t="shared" si="32"/>
        <v>0</v>
      </c>
      <c r="P72" s="177">
        <v>0</v>
      </c>
      <c r="Q72" s="177">
        <f t="shared" si="33"/>
        <v>0</v>
      </c>
      <c r="R72" s="179"/>
      <c r="S72" s="179" t="s">
        <v>262</v>
      </c>
      <c r="T72" s="180" t="s">
        <v>245</v>
      </c>
      <c r="U72" s="157">
        <v>0</v>
      </c>
      <c r="V72" s="157">
        <f t="shared" si="34"/>
        <v>0</v>
      </c>
      <c r="W72" s="157"/>
      <c r="X72" s="157" t="s">
        <v>286</v>
      </c>
      <c r="Y72" s="157" t="s">
        <v>246</v>
      </c>
      <c r="Z72" s="147"/>
      <c r="AA72" s="147"/>
      <c r="AB72" s="147"/>
      <c r="AC72" s="147"/>
      <c r="AD72" s="147"/>
      <c r="AE72" s="147"/>
      <c r="AF72" s="147"/>
      <c r="AG72" s="147" t="s">
        <v>731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4">
        <v>56</v>
      </c>
      <c r="B73" s="175" t="s">
        <v>1050</v>
      </c>
      <c r="C73" s="183" t="s">
        <v>1148</v>
      </c>
      <c r="D73" s="176" t="s">
        <v>375</v>
      </c>
      <c r="E73" s="177">
        <v>10</v>
      </c>
      <c r="F73" s="178"/>
      <c r="G73" s="179">
        <f t="shared" si="28"/>
        <v>0</v>
      </c>
      <c r="H73" s="178"/>
      <c r="I73" s="179">
        <f t="shared" si="29"/>
        <v>0</v>
      </c>
      <c r="J73" s="178"/>
      <c r="K73" s="179">
        <f t="shared" si="30"/>
        <v>0</v>
      </c>
      <c r="L73" s="179">
        <v>21</v>
      </c>
      <c r="M73" s="179">
        <f t="shared" si="31"/>
        <v>0</v>
      </c>
      <c r="N73" s="177">
        <v>0</v>
      </c>
      <c r="O73" s="177">
        <f t="shared" si="32"/>
        <v>0</v>
      </c>
      <c r="P73" s="177">
        <v>0</v>
      </c>
      <c r="Q73" s="177">
        <f t="shared" si="33"/>
        <v>0</v>
      </c>
      <c r="R73" s="179"/>
      <c r="S73" s="179" t="s">
        <v>262</v>
      </c>
      <c r="T73" s="180" t="s">
        <v>245</v>
      </c>
      <c r="U73" s="157">
        <v>0</v>
      </c>
      <c r="V73" s="157">
        <f t="shared" si="34"/>
        <v>0</v>
      </c>
      <c r="W73" s="157"/>
      <c r="X73" s="157" t="s">
        <v>286</v>
      </c>
      <c r="Y73" s="157" t="s">
        <v>246</v>
      </c>
      <c r="Z73" s="147"/>
      <c r="AA73" s="147"/>
      <c r="AB73" s="147"/>
      <c r="AC73" s="147"/>
      <c r="AD73" s="147"/>
      <c r="AE73" s="147"/>
      <c r="AF73" s="147"/>
      <c r="AG73" s="147" t="s">
        <v>731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74">
        <v>57</v>
      </c>
      <c r="B74" s="175" t="s">
        <v>1052</v>
      </c>
      <c r="C74" s="183" t="s">
        <v>1149</v>
      </c>
      <c r="D74" s="176" t="s">
        <v>320</v>
      </c>
      <c r="E74" s="177">
        <v>25</v>
      </c>
      <c r="F74" s="178"/>
      <c r="G74" s="179">
        <f t="shared" si="28"/>
        <v>0</v>
      </c>
      <c r="H74" s="178"/>
      <c r="I74" s="179">
        <f t="shared" si="29"/>
        <v>0</v>
      </c>
      <c r="J74" s="178"/>
      <c r="K74" s="179">
        <f t="shared" si="30"/>
        <v>0</v>
      </c>
      <c r="L74" s="179">
        <v>21</v>
      </c>
      <c r="M74" s="179">
        <f t="shared" si="31"/>
        <v>0</v>
      </c>
      <c r="N74" s="177">
        <v>0</v>
      </c>
      <c r="O74" s="177">
        <f t="shared" si="32"/>
        <v>0</v>
      </c>
      <c r="P74" s="177">
        <v>0</v>
      </c>
      <c r="Q74" s="177">
        <f t="shared" si="33"/>
        <v>0</v>
      </c>
      <c r="R74" s="179"/>
      <c r="S74" s="179" t="s">
        <v>262</v>
      </c>
      <c r="T74" s="180" t="s">
        <v>245</v>
      </c>
      <c r="U74" s="157">
        <v>0</v>
      </c>
      <c r="V74" s="157">
        <f t="shared" si="34"/>
        <v>0</v>
      </c>
      <c r="W74" s="157"/>
      <c r="X74" s="157" t="s">
        <v>286</v>
      </c>
      <c r="Y74" s="157" t="s">
        <v>246</v>
      </c>
      <c r="Z74" s="147"/>
      <c r="AA74" s="147"/>
      <c r="AB74" s="147"/>
      <c r="AC74" s="147"/>
      <c r="AD74" s="147"/>
      <c r="AE74" s="147"/>
      <c r="AF74" s="147"/>
      <c r="AG74" s="147" t="s">
        <v>731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74">
        <v>58</v>
      </c>
      <c r="B75" s="175" t="s">
        <v>1054</v>
      </c>
      <c r="C75" s="183" t="s">
        <v>1150</v>
      </c>
      <c r="D75" s="176" t="s">
        <v>320</v>
      </c>
      <c r="E75" s="177">
        <v>10</v>
      </c>
      <c r="F75" s="178"/>
      <c r="G75" s="179">
        <f t="shared" si="28"/>
        <v>0</v>
      </c>
      <c r="H75" s="178"/>
      <c r="I75" s="179">
        <f t="shared" si="29"/>
        <v>0</v>
      </c>
      <c r="J75" s="178"/>
      <c r="K75" s="179">
        <f t="shared" si="30"/>
        <v>0</v>
      </c>
      <c r="L75" s="179">
        <v>21</v>
      </c>
      <c r="M75" s="179">
        <f t="shared" si="31"/>
        <v>0</v>
      </c>
      <c r="N75" s="177">
        <v>0</v>
      </c>
      <c r="O75" s="177">
        <f t="shared" si="32"/>
        <v>0</v>
      </c>
      <c r="P75" s="177">
        <v>0</v>
      </c>
      <c r="Q75" s="177">
        <f t="shared" si="33"/>
        <v>0</v>
      </c>
      <c r="R75" s="179"/>
      <c r="S75" s="179" t="s">
        <v>262</v>
      </c>
      <c r="T75" s="180" t="s">
        <v>245</v>
      </c>
      <c r="U75" s="157">
        <v>0</v>
      </c>
      <c r="V75" s="157">
        <f t="shared" si="34"/>
        <v>0</v>
      </c>
      <c r="W75" s="157"/>
      <c r="X75" s="157" t="s">
        <v>286</v>
      </c>
      <c r="Y75" s="157" t="s">
        <v>246</v>
      </c>
      <c r="Z75" s="147"/>
      <c r="AA75" s="147"/>
      <c r="AB75" s="147"/>
      <c r="AC75" s="147"/>
      <c r="AD75" s="147"/>
      <c r="AE75" s="147"/>
      <c r="AF75" s="147"/>
      <c r="AG75" s="147" t="s">
        <v>731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74">
        <v>59</v>
      </c>
      <c r="B76" s="175" t="s">
        <v>1056</v>
      </c>
      <c r="C76" s="183" t="s">
        <v>1151</v>
      </c>
      <c r="D76" s="176" t="s">
        <v>320</v>
      </c>
      <c r="E76" s="177">
        <v>52</v>
      </c>
      <c r="F76" s="178"/>
      <c r="G76" s="179">
        <f t="shared" si="28"/>
        <v>0</v>
      </c>
      <c r="H76" s="178"/>
      <c r="I76" s="179">
        <f t="shared" si="29"/>
        <v>0</v>
      </c>
      <c r="J76" s="178"/>
      <c r="K76" s="179">
        <f t="shared" si="30"/>
        <v>0</v>
      </c>
      <c r="L76" s="179">
        <v>21</v>
      </c>
      <c r="M76" s="179">
        <f t="shared" si="31"/>
        <v>0</v>
      </c>
      <c r="N76" s="177">
        <v>0</v>
      </c>
      <c r="O76" s="177">
        <f t="shared" si="32"/>
        <v>0</v>
      </c>
      <c r="P76" s="177">
        <v>0</v>
      </c>
      <c r="Q76" s="177">
        <f t="shared" si="33"/>
        <v>0</v>
      </c>
      <c r="R76" s="179"/>
      <c r="S76" s="179" t="s">
        <v>262</v>
      </c>
      <c r="T76" s="180" t="s">
        <v>245</v>
      </c>
      <c r="U76" s="157">
        <v>0</v>
      </c>
      <c r="V76" s="157">
        <f t="shared" si="34"/>
        <v>0</v>
      </c>
      <c r="W76" s="157"/>
      <c r="X76" s="157" t="s">
        <v>286</v>
      </c>
      <c r="Y76" s="157" t="s">
        <v>246</v>
      </c>
      <c r="Z76" s="147"/>
      <c r="AA76" s="147"/>
      <c r="AB76" s="147"/>
      <c r="AC76" s="147"/>
      <c r="AD76" s="147"/>
      <c r="AE76" s="147"/>
      <c r="AF76" s="147"/>
      <c r="AG76" s="147" t="s">
        <v>731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2.5" outlineLevel="1" x14ac:dyDescent="0.2">
      <c r="A77" s="174">
        <v>60</v>
      </c>
      <c r="B77" s="175" t="s">
        <v>1058</v>
      </c>
      <c r="C77" s="183" t="s">
        <v>1152</v>
      </c>
      <c r="D77" s="176" t="s">
        <v>320</v>
      </c>
      <c r="E77" s="177">
        <v>8</v>
      </c>
      <c r="F77" s="178"/>
      <c r="G77" s="179">
        <f t="shared" si="28"/>
        <v>0</v>
      </c>
      <c r="H77" s="178"/>
      <c r="I77" s="179">
        <f t="shared" si="29"/>
        <v>0</v>
      </c>
      <c r="J77" s="178"/>
      <c r="K77" s="179">
        <f t="shared" si="30"/>
        <v>0</v>
      </c>
      <c r="L77" s="179">
        <v>21</v>
      </c>
      <c r="M77" s="179">
        <f t="shared" si="31"/>
        <v>0</v>
      </c>
      <c r="N77" s="177">
        <v>0</v>
      </c>
      <c r="O77" s="177">
        <f t="shared" si="32"/>
        <v>0</v>
      </c>
      <c r="P77" s="177">
        <v>0</v>
      </c>
      <c r="Q77" s="177">
        <f t="shared" si="33"/>
        <v>0</v>
      </c>
      <c r="R77" s="179"/>
      <c r="S77" s="179" t="s">
        <v>262</v>
      </c>
      <c r="T77" s="180" t="s">
        <v>245</v>
      </c>
      <c r="U77" s="157">
        <v>0</v>
      </c>
      <c r="V77" s="157">
        <f t="shared" si="34"/>
        <v>0</v>
      </c>
      <c r="W77" s="157"/>
      <c r="X77" s="157" t="s">
        <v>286</v>
      </c>
      <c r="Y77" s="157" t="s">
        <v>246</v>
      </c>
      <c r="Z77" s="147"/>
      <c r="AA77" s="147"/>
      <c r="AB77" s="147"/>
      <c r="AC77" s="147"/>
      <c r="AD77" s="147"/>
      <c r="AE77" s="147"/>
      <c r="AF77" s="147"/>
      <c r="AG77" s="147" t="s">
        <v>731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4">
        <v>61</v>
      </c>
      <c r="B78" s="175" t="s">
        <v>1153</v>
      </c>
      <c r="C78" s="183" t="s">
        <v>1154</v>
      </c>
      <c r="D78" s="176" t="s">
        <v>375</v>
      </c>
      <c r="E78" s="177">
        <v>50</v>
      </c>
      <c r="F78" s="178"/>
      <c r="G78" s="179">
        <f t="shared" si="28"/>
        <v>0</v>
      </c>
      <c r="H78" s="178"/>
      <c r="I78" s="179">
        <f t="shared" si="29"/>
        <v>0</v>
      </c>
      <c r="J78" s="178"/>
      <c r="K78" s="179">
        <f t="shared" si="30"/>
        <v>0</v>
      </c>
      <c r="L78" s="179">
        <v>21</v>
      </c>
      <c r="M78" s="179">
        <f t="shared" si="31"/>
        <v>0</v>
      </c>
      <c r="N78" s="177">
        <v>0</v>
      </c>
      <c r="O78" s="177">
        <f t="shared" si="32"/>
        <v>0</v>
      </c>
      <c r="P78" s="177">
        <v>0</v>
      </c>
      <c r="Q78" s="177">
        <f t="shared" si="33"/>
        <v>0</v>
      </c>
      <c r="R78" s="179"/>
      <c r="S78" s="179" t="s">
        <v>262</v>
      </c>
      <c r="T78" s="180" t="s">
        <v>245</v>
      </c>
      <c r="U78" s="157">
        <v>0</v>
      </c>
      <c r="V78" s="157">
        <f t="shared" si="34"/>
        <v>0</v>
      </c>
      <c r="W78" s="157"/>
      <c r="X78" s="157" t="s">
        <v>286</v>
      </c>
      <c r="Y78" s="157" t="s">
        <v>246</v>
      </c>
      <c r="Z78" s="147"/>
      <c r="AA78" s="147"/>
      <c r="AB78" s="147"/>
      <c r="AC78" s="147"/>
      <c r="AD78" s="147"/>
      <c r="AE78" s="147"/>
      <c r="AF78" s="147"/>
      <c r="AG78" s="147" t="s">
        <v>731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4">
        <v>62</v>
      </c>
      <c r="B79" s="175" t="s">
        <v>1061</v>
      </c>
      <c r="C79" s="183" t="s">
        <v>1155</v>
      </c>
      <c r="D79" s="176" t="s">
        <v>375</v>
      </c>
      <c r="E79" s="177">
        <v>18</v>
      </c>
      <c r="F79" s="178"/>
      <c r="G79" s="179">
        <f t="shared" si="28"/>
        <v>0</v>
      </c>
      <c r="H79" s="178"/>
      <c r="I79" s="179">
        <f t="shared" si="29"/>
        <v>0</v>
      </c>
      <c r="J79" s="178"/>
      <c r="K79" s="179">
        <f t="shared" si="30"/>
        <v>0</v>
      </c>
      <c r="L79" s="179">
        <v>21</v>
      </c>
      <c r="M79" s="179">
        <f t="shared" si="31"/>
        <v>0</v>
      </c>
      <c r="N79" s="177">
        <v>0</v>
      </c>
      <c r="O79" s="177">
        <f t="shared" si="32"/>
        <v>0</v>
      </c>
      <c r="P79" s="177">
        <v>0</v>
      </c>
      <c r="Q79" s="177">
        <f t="shared" si="33"/>
        <v>0</v>
      </c>
      <c r="R79" s="179"/>
      <c r="S79" s="179" t="s">
        <v>262</v>
      </c>
      <c r="T79" s="180" t="s">
        <v>245</v>
      </c>
      <c r="U79" s="157">
        <v>0</v>
      </c>
      <c r="V79" s="157">
        <f t="shared" si="34"/>
        <v>0</v>
      </c>
      <c r="W79" s="157"/>
      <c r="X79" s="157" t="s">
        <v>286</v>
      </c>
      <c r="Y79" s="157" t="s">
        <v>246</v>
      </c>
      <c r="Z79" s="147"/>
      <c r="AA79" s="147"/>
      <c r="AB79" s="147"/>
      <c r="AC79" s="147"/>
      <c r="AD79" s="147"/>
      <c r="AE79" s="147"/>
      <c r="AF79" s="147"/>
      <c r="AG79" s="147" t="s">
        <v>731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4">
        <v>63</v>
      </c>
      <c r="B80" s="175" t="s">
        <v>1063</v>
      </c>
      <c r="C80" s="183" t="s">
        <v>1156</v>
      </c>
      <c r="D80" s="176" t="s">
        <v>320</v>
      </c>
      <c r="E80" s="177">
        <v>52</v>
      </c>
      <c r="F80" s="178"/>
      <c r="G80" s="179">
        <f t="shared" si="28"/>
        <v>0</v>
      </c>
      <c r="H80" s="178"/>
      <c r="I80" s="179">
        <f t="shared" si="29"/>
        <v>0</v>
      </c>
      <c r="J80" s="178"/>
      <c r="K80" s="179">
        <f t="shared" si="30"/>
        <v>0</v>
      </c>
      <c r="L80" s="179">
        <v>21</v>
      </c>
      <c r="M80" s="179">
        <f t="shared" si="31"/>
        <v>0</v>
      </c>
      <c r="N80" s="177">
        <v>0</v>
      </c>
      <c r="O80" s="177">
        <f t="shared" si="32"/>
        <v>0</v>
      </c>
      <c r="P80" s="177">
        <v>0</v>
      </c>
      <c r="Q80" s="177">
        <f t="shared" si="33"/>
        <v>0</v>
      </c>
      <c r="R80" s="179"/>
      <c r="S80" s="179" t="s">
        <v>262</v>
      </c>
      <c r="T80" s="180" t="s">
        <v>245</v>
      </c>
      <c r="U80" s="157">
        <v>0</v>
      </c>
      <c r="V80" s="157">
        <f t="shared" si="34"/>
        <v>0</v>
      </c>
      <c r="W80" s="157"/>
      <c r="X80" s="157" t="s">
        <v>286</v>
      </c>
      <c r="Y80" s="157" t="s">
        <v>246</v>
      </c>
      <c r="Z80" s="147"/>
      <c r="AA80" s="147"/>
      <c r="AB80" s="147"/>
      <c r="AC80" s="147"/>
      <c r="AD80" s="147"/>
      <c r="AE80" s="147"/>
      <c r="AF80" s="147"/>
      <c r="AG80" s="147" t="s">
        <v>731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74">
        <v>64</v>
      </c>
      <c r="B81" s="175" t="s">
        <v>1157</v>
      </c>
      <c r="C81" s="183" t="s">
        <v>1158</v>
      </c>
      <c r="D81" s="176" t="s">
        <v>320</v>
      </c>
      <c r="E81" s="177">
        <v>5</v>
      </c>
      <c r="F81" s="178"/>
      <c r="G81" s="179">
        <f t="shared" si="28"/>
        <v>0</v>
      </c>
      <c r="H81" s="178"/>
      <c r="I81" s="179">
        <f t="shared" si="29"/>
        <v>0</v>
      </c>
      <c r="J81" s="178"/>
      <c r="K81" s="179">
        <f t="shared" si="30"/>
        <v>0</v>
      </c>
      <c r="L81" s="179">
        <v>21</v>
      </c>
      <c r="M81" s="179">
        <f t="shared" si="31"/>
        <v>0</v>
      </c>
      <c r="N81" s="177">
        <v>0</v>
      </c>
      <c r="O81" s="177">
        <f t="shared" si="32"/>
        <v>0</v>
      </c>
      <c r="P81" s="177">
        <v>0</v>
      </c>
      <c r="Q81" s="177">
        <f t="shared" si="33"/>
        <v>0</v>
      </c>
      <c r="R81" s="179"/>
      <c r="S81" s="179" t="s">
        <v>262</v>
      </c>
      <c r="T81" s="180" t="s">
        <v>245</v>
      </c>
      <c r="U81" s="157">
        <v>0</v>
      </c>
      <c r="V81" s="157">
        <f t="shared" si="34"/>
        <v>0</v>
      </c>
      <c r="W81" s="157"/>
      <c r="X81" s="157" t="s">
        <v>286</v>
      </c>
      <c r="Y81" s="157" t="s">
        <v>246</v>
      </c>
      <c r="Z81" s="147"/>
      <c r="AA81" s="147"/>
      <c r="AB81" s="147"/>
      <c r="AC81" s="147"/>
      <c r="AD81" s="147"/>
      <c r="AE81" s="147"/>
      <c r="AF81" s="147"/>
      <c r="AG81" s="147" t="s">
        <v>731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74">
        <v>65</v>
      </c>
      <c r="B82" s="175" t="s">
        <v>1067</v>
      </c>
      <c r="C82" s="183" t="s">
        <v>1122</v>
      </c>
      <c r="D82" s="176" t="s">
        <v>1093</v>
      </c>
      <c r="E82" s="177">
        <v>1</v>
      </c>
      <c r="F82" s="178"/>
      <c r="G82" s="179">
        <f t="shared" si="28"/>
        <v>0</v>
      </c>
      <c r="H82" s="178"/>
      <c r="I82" s="179">
        <f t="shared" si="29"/>
        <v>0</v>
      </c>
      <c r="J82" s="178"/>
      <c r="K82" s="179">
        <f t="shared" si="30"/>
        <v>0</v>
      </c>
      <c r="L82" s="179">
        <v>21</v>
      </c>
      <c r="M82" s="179">
        <f t="shared" si="31"/>
        <v>0</v>
      </c>
      <c r="N82" s="177">
        <v>0</v>
      </c>
      <c r="O82" s="177">
        <f t="shared" si="32"/>
        <v>0</v>
      </c>
      <c r="P82" s="177">
        <v>0</v>
      </c>
      <c r="Q82" s="177">
        <f t="shared" si="33"/>
        <v>0</v>
      </c>
      <c r="R82" s="179"/>
      <c r="S82" s="179" t="s">
        <v>262</v>
      </c>
      <c r="T82" s="180" t="s">
        <v>245</v>
      </c>
      <c r="U82" s="157">
        <v>0</v>
      </c>
      <c r="V82" s="157">
        <f t="shared" si="34"/>
        <v>0</v>
      </c>
      <c r="W82" s="157"/>
      <c r="X82" s="157" t="s">
        <v>286</v>
      </c>
      <c r="Y82" s="157" t="s">
        <v>246</v>
      </c>
      <c r="Z82" s="147"/>
      <c r="AA82" s="147"/>
      <c r="AB82" s="147"/>
      <c r="AC82" s="147"/>
      <c r="AD82" s="147"/>
      <c r="AE82" s="147"/>
      <c r="AF82" s="147"/>
      <c r="AG82" s="147" t="s">
        <v>731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74">
        <v>66</v>
      </c>
      <c r="B83" s="175" t="s">
        <v>1069</v>
      </c>
      <c r="C83" s="183" t="s">
        <v>1123</v>
      </c>
      <c r="D83" s="176" t="s">
        <v>375</v>
      </c>
      <c r="E83" s="177">
        <v>2</v>
      </c>
      <c r="F83" s="178"/>
      <c r="G83" s="179">
        <f t="shared" si="28"/>
        <v>0</v>
      </c>
      <c r="H83" s="178"/>
      <c r="I83" s="179">
        <f t="shared" si="29"/>
        <v>0</v>
      </c>
      <c r="J83" s="178"/>
      <c r="K83" s="179">
        <f t="shared" si="30"/>
        <v>0</v>
      </c>
      <c r="L83" s="179">
        <v>21</v>
      </c>
      <c r="M83" s="179">
        <f t="shared" si="31"/>
        <v>0</v>
      </c>
      <c r="N83" s="177">
        <v>0</v>
      </c>
      <c r="O83" s="177">
        <f t="shared" si="32"/>
        <v>0</v>
      </c>
      <c r="P83" s="177">
        <v>0</v>
      </c>
      <c r="Q83" s="177">
        <f t="shared" si="33"/>
        <v>0</v>
      </c>
      <c r="R83" s="179"/>
      <c r="S83" s="179" t="s">
        <v>262</v>
      </c>
      <c r="T83" s="180" t="s">
        <v>245</v>
      </c>
      <c r="U83" s="157">
        <v>0</v>
      </c>
      <c r="V83" s="157">
        <f t="shared" si="34"/>
        <v>0</v>
      </c>
      <c r="W83" s="157"/>
      <c r="X83" s="157" t="s">
        <v>286</v>
      </c>
      <c r="Y83" s="157" t="s">
        <v>246</v>
      </c>
      <c r="Z83" s="147"/>
      <c r="AA83" s="147"/>
      <c r="AB83" s="147"/>
      <c r="AC83" s="147"/>
      <c r="AD83" s="147"/>
      <c r="AE83" s="147"/>
      <c r="AF83" s="147"/>
      <c r="AG83" s="147" t="s">
        <v>731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22.5" outlineLevel="1" x14ac:dyDescent="0.2">
      <c r="A84" s="174">
        <v>67</v>
      </c>
      <c r="B84" s="175" t="s">
        <v>1071</v>
      </c>
      <c r="C84" s="183" t="s">
        <v>1021</v>
      </c>
      <c r="D84" s="176" t="s">
        <v>1125</v>
      </c>
      <c r="E84" s="177">
        <v>1</v>
      </c>
      <c r="F84" s="178"/>
      <c r="G84" s="179">
        <f t="shared" si="28"/>
        <v>0</v>
      </c>
      <c r="H84" s="178"/>
      <c r="I84" s="179">
        <f t="shared" si="29"/>
        <v>0</v>
      </c>
      <c r="J84" s="178"/>
      <c r="K84" s="179">
        <f t="shared" si="30"/>
        <v>0</v>
      </c>
      <c r="L84" s="179">
        <v>21</v>
      </c>
      <c r="M84" s="179">
        <f t="shared" si="31"/>
        <v>0</v>
      </c>
      <c r="N84" s="177">
        <v>0</v>
      </c>
      <c r="O84" s="177">
        <f t="shared" si="32"/>
        <v>0</v>
      </c>
      <c r="P84" s="177">
        <v>0</v>
      </c>
      <c r="Q84" s="177">
        <f t="shared" si="33"/>
        <v>0</v>
      </c>
      <c r="R84" s="179"/>
      <c r="S84" s="179" t="s">
        <v>262</v>
      </c>
      <c r="T84" s="180" t="s">
        <v>245</v>
      </c>
      <c r="U84" s="157">
        <v>0</v>
      </c>
      <c r="V84" s="157">
        <f t="shared" si="34"/>
        <v>0</v>
      </c>
      <c r="W84" s="157"/>
      <c r="X84" s="157" t="s">
        <v>286</v>
      </c>
      <c r="Y84" s="157" t="s">
        <v>246</v>
      </c>
      <c r="Z84" s="147"/>
      <c r="AA84" s="147"/>
      <c r="AB84" s="147"/>
      <c r="AC84" s="147"/>
      <c r="AD84" s="147"/>
      <c r="AE84" s="147"/>
      <c r="AF84" s="147"/>
      <c r="AG84" s="147" t="s">
        <v>731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74">
        <v>68</v>
      </c>
      <c r="B85" s="175" t="s">
        <v>1073</v>
      </c>
      <c r="C85" s="183" t="s">
        <v>1159</v>
      </c>
      <c r="D85" s="176" t="s">
        <v>1093</v>
      </c>
      <c r="E85" s="177">
        <v>1</v>
      </c>
      <c r="F85" s="178"/>
      <c r="G85" s="179">
        <f t="shared" si="28"/>
        <v>0</v>
      </c>
      <c r="H85" s="178"/>
      <c r="I85" s="179">
        <f t="shared" si="29"/>
        <v>0</v>
      </c>
      <c r="J85" s="178"/>
      <c r="K85" s="179">
        <f t="shared" si="30"/>
        <v>0</v>
      </c>
      <c r="L85" s="179">
        <v>21</v>
      </c>
      <c r="M85" s="179">
        <f t="shared" si="31"/>
        <v>0</v>
      </c>
      <c r="N85" s="177">
        <v>0</v>
      </c>
      <c r="O85" s="177">
        <f t="shared" si="32"/>
        <v>0</v>
      </c>
      <c r="P85" s="177">
        <v>0</v>
      </c>
      <c r="Q85" s="177">
        <f t="shared" si="33"/>
        <v>0</v>
      </c>
      <c r="R85" s="179"/>
      <c r="S85" s="179" t="s">
        <v>262</v>
      </c>
      <c r="T85" s="180" t="s">
        <v>245</v>
      </c>
      <c r="U85" s="157">
        <v>0</v>
      </c>
      <c r="V85" s="157">
        <f t="shared" si="34"/>
        <v>0</v>
      </c>
      <c r="W85" s="157"/>
      <c r="X85" s="157" t="s">
        <v>286</v>
      </c>
      <c r="Y85" s="157" t="s">
        <v>246</v>
      </c>
      <c r="Z85" s="147"/>
      <c r="AA85" s="147"/>
      <c r="AB85" s="147"/>
      <c r="AC85" s="147"/>
      <c r="AD85" s="147"/>
      <c r="AE85" s="147"/>
      <c r="AF85" s="147"/>
      <c r="AG85" s="147" t="s">
        <v>731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x14ac:dyDescent="0.2">
      <c r="A86" s="159" t="s">
        <v>239</v>
      </c>
      <c r="B86" s="160" t="s">
        <v>148</v>
      </c>
      <c r="C86" s="181" t="s">
        <v>149</v>
      </c>
      <c r="D86" s="161"/>
      <c r="E86" s="162"/>
      <c r="F86" s="163"/>
      <c r="G86" s="163">
        <f>SUMIF(AG87:AG97,"&lt;&gt;NOR",G87:G97)</f>
        <v>0</v>
      </c>
      <c r="H86" s="163"/>
      <c r="I86" s="163">
        <f>SUM(I87:I97)</f>
        <v>0</v>
      </c>
      <c r="J86" s="163"/>
      <c r="K86" s="163">
        <f>SUM(K87:K97)</f>
        <v>0</v>
      </c>
      <c r="L86" s="163"/>
      <c r="M86" s="163">
        <f>SUM(M87:M97)</f>
        <v>0</v>
      </c>
      <c r="N86" s="162"/>
      <c r="O86" s="162">
        <f>SUM(O87:O97)</f>
        <v>0</v>
      </c>
      <c r="P86" s="162"/>
      <c r="Q86" s="162">
        <f>SUM(Q87:Q97)</f>
        <v>0</v>
      </c>
      <c r="R86" s="163"/>
      <c r="S86" s="163"/>
      <c r="T86" s="164"/>
      <c r="U86" s="158"/>
      <c r="V86" s="158">
        <f>SUM(V87:V97)</f>
        <v>0</v>
      </c>
      <c r="W86" s="158"/>
      <c r="X86" s="158"/>
      <c r="Y86" s="158"/>
      <c r="AG86" t="s">
        <v>240</v>
      </c>
    </row>
    <row r="87" spans="1:60" ht="22.5" outlineLevel="1" x14ac:dyDescent="0.2">
      <c r="A87" s="174">
        <v>69</v>
      </c>
      <c r="B87" s="175" t="s">
        <v>1075</v>
      </c>
      <c r="C87" s="183" t="s">
        <v>1160</v>
      </c>
      <c r="D87" s="176" t="s">
        <v>375</v>
      </c>
      <c r="E87" s="177">
        <v>1</v>
      </c>
      <c r="F87" s="178"/>
      <c r="G87" s="179">
        <f>ROUND(E87*F87,2)</f>
        <v>0</v>
      </c>
      <c r="H87" s="178"/>
      <c r="I87" s="179">
        <f>ROUND(E87*H87,2)</f>
        <v>0</v>
      </c>
      <c r="J87" s="178"/>
      <c r="K87" s="179">
        <f>ROUND(E87*J87,2)</f>
        <v>0</v>
      </c>
      <c r="L87" s="179">
        <v>21</v>
      </c>
      <c r="M87" s="179">
        <f>G87*(1+L87/100)</f>
        <v>0</v>
      </c>
      <c r="N87" s="177">
        <v>0</v>
      </c>
      <c r="O87" s="177">
        <f>ROUND(E87*N87,2)</f>
        <v>0</v>
      </c>
      <c r="P87" s="177">
        <v>0</v>
      </c>
      <c r="Q87" s="177">
        <f>ROUND(E87*P87,2)</f>
        <v>0</v>
      </c>
      <c r="R87" s="179"/>
      <c r="S87" s="179" t="s">
        <v>262</v>
      </c>
      <c r="T87" s="180" t="s">
        <v>245</v>
      </c>
      <c r="U87" s="157">
        <v>0</v>
      </c>
      <c r="V87" s="157">
        <f>ROUND(E87*U87,2)</f>
        <v>0</v>
      </c>
      <c r="W87" s="157"/>
      <c r="X87" s="157" t="s">
        <v>286</v>
      </c>
      <c r="Y87" s="157" t="s">
        <v>246</v>
      </c>
      <c r="Z87" s="147"/>
      <c r="AA87" s="147"/>
      <c r="AB87" s="147"/>
      <c r="AC87" s="147"/>
      <c r="AD87" s="147"/>
      <c r="AE87" s="147"/>
      <c r="AF87" s="147"/>
      <c r="AG87" s="147" t="s">
        <v>731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4">
        <v>70</v>
      </c>
      <c r="B88" s="175" t="s">
        <v>1077</v>
      </c>
      <c r="C88" s="183" t="s">
        <v>1161</v>
      </c>
      <c r="D88" s="176" t="s">
        <v>375</v>
      </c>
      <c r="E88" s="177">
        <v>1</v>
      </c>
      <c r="F88" s="178"/>
      <c r="G88" s="179">
        <f>ROUND(E88*F88,2)</f>
        <v>0</v>
      </c>
      <c r="H88" s="178"/>
      <c r="I88" s="179">
        <f>ROUND(E88*H88,2)</f>
        <v>0</v>
      </c>
      <c r="J88" s="178"/>
      <c r="K88" s="179">
        <f>ROUND(E88*J88,2)</f>
        <v>0</v>
      </c>
      <c r="L88" s="179">
        <v>21</v>
      </c>
      <c r="M88" s="179">
        <f>G88*(1+L88/100)</f>
        <v>0</v>
      </c>
      <c r="N88" s="177">
        <v>0</v>
      </c>
      <c r="O88" s="177">
        <f>ROUND(E88*N88,2)</f>
        <v>0</v>
      </c>
      <c r="P88" s="177">
        <v>0</v>
      </c>
      <c r="Q88" s="177">
        <f>ROUND(E88*P88,2)</f>
        <v>0</v>
      </c>
      <c r="R88" s="179"/>
      <c r="S88" s="179" t="s">
        <v>262</v>
      </c>
      <c r="T88" s="180" t="s">
        <v>245</v>
      </c>
      <c r="U88" s="157">
        <v>0</v>
      </c>
      <c r="V88" s="157">
        <f>ROUND(E88*U88,2)</f>
        <v>0</v>
      </c>
      <c r="W88" s="157"/>
      <c r="X88" s="157" t="s">
        <v>286</v>
      </c>
      <c r="Y88" s="157" t="s">
        <v>246</v>
      </c>
      <c r="Z88" s="147"/>
      <c r="AA88" s="147"/>
      <c r="AB88" s="147"/>
      <c r="AC88" s="147"/>
      <c r="AD88" s="147"/>
      <c r="AE88" s="147"/>
      <c r="AF88" s="147"/>
      <c r="AG88" s="147" t="s">
        <v>731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ht="56.25" outlineLevel="1" x14ac:dyDescent="0.2">
      <c r="A89" s="166">
        <v>71</v>
      </c>
      <c r="B89" s="167" t="s">
        <v>1079</v>
      </c>
      <c r="C89" s="182" t="s">
        <v>1162</v>
      </c>
      <c r="D89" s="168" t="s">
        <v>375</v>
      </c>
      <c r="E89" s="169">
        <v>1</v>
      </c>
      <c r="F89" s="170"/>
      <c r="G89" s="171">
        <f>ROUND(E89*F89,2)</f>
        <v>0</v>
      </c>
      <c r="H89" s="170"/>
      <c r="I89" s="171">
        <f>ROUND(E89*H89,2)</f>
        <v>0</v>
      </c>
      <c r="J89" s="170"/>
      <c r="K89" s="171">
        <f>ROUND(E89*J89,2)</f>
        <v>0</v>
      </c>
      <c r="L89" s="171">
        <v>21</v>
      </c>
      <c r="M89" s="171">
        <f>G89*(1+L89/100)</f>
        <v>0</v>
      </c>
      <c r="N89" s="169">
        <v>0</v>
      </c>
      <c r="O89" s="169">
        <f>ROUND(E89*N89,2)</f>
        <v>0</v>
      </c>
      <c r="P89" s="169">
        <v>0</v>
      </c>
      <c r="Q89" s="169">
        <f>ROUND(E89*P89,2)</f>
        <v>0</v>
      </c>
      <c r="R89" s="171"/>
      <c r="S89" s="171" t="s">
        <v>262</v>
      </c>
      <c r="T89" s="172" t="s">
        <v>245</v>
      </c>
      <c r="U89" s="157">
        <v>0</v>
      </c>
      <c r="V89" s="157">
        <f>ROUND(E89*U89,2)</f>
        <v>0</v>
      </c>
      <c r="W89" s="157"/>
      <c r="X89" s="157" t="s">
        <v>286</v>
      </c>
      <c r="Y89" s="157" t="s">
        <v>246</v>
      </c>
      <c r="Z89" s="147"/>
      <c r="AA89" s="147"/>
      <c r="AB89" s="147"/>
      <c r="AC89" s="147"/>
      <c r="AD89" s="147"/>
      <c r="AE89" s="147"/>
      <c r="AF89" s="147"/>
      <c r="AG89" s="147" t="s">
        <v>731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258" t="s">
        <v>1163</v>
      </c>
      <c r="D90" s="259"/>
      <c r="E90" s="259"/>
      <c r="F90" s="259"/>
      <c r="G90" s="259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249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74">
        <v>72</v>
      </c>
      <c r="B91" s="175" t="s">
        <v>1164</v>
      </c>
      <c r="C91" s="183" t="s">
        <v>1165</v>
      </c>
      <c r="D91" s="176" t="s">
        <v>375</v>
      </c>
      <c r="E91" s="177">
        <v>1</v>
      </c>
      <c r="F91" s="178"/>
      <c r="G91" s="179">
        <f t="shared" ref="G91:G97" si="35">ROUND(E91*F91,2)</f>
        <v>0</v>
      </c>
      <c r="H91" s="178"/>
      <c r="I91" s="179">
        <f t="shared" ref="I91:I97" si="36">ROUND(E91*H91,2)</f>
        <v>0</v>
      </c>
      <c r="J91" s="178"/>
      <c r="K91" s="179">
        <f t="shared" ref="K91:K97" si="37">ROUND(E91*J91,2)</f>
        <v>0</v>
      </c>
      <c r="L91" s="179">
        <v>21</v>
      </c>
      <c r="M91" s="179">
        <f t="shared" ref="M91:M97" si="38">G91*(1+L91/100)</f>
        <v>0</v>
      </c>
      <c r="N91" s="177">
        <v>0</v>
      </c>
      <c r="O91" s="177">
        <f t="shared" ref="O91:O97" si="39">ROUND(E91*N91,2)</f>
        <v>0</v>
      </c>
      <c r="P91" s="177">
        <v>0</v>
      </c>
      <c r="Q91" s="177">
        <f t="shared" ref="Q91:Q97" si="40">ROUND(E91*P91,2)</f>
        <v>0</v>
      </c>
      <c r="R91" s="179"/>
      <c r="S91" s="179" t="s">
        <v>262</v>
      </c>
      <c r="T91" s="180" t="s">
        <v>245</v>
      </c>
      <c r="U91" s="157">
        <v>0</v>
      </c>
      <c r="V91" s="157">
        <f t="shared" ref="V91:V97" si="41">ROUND(E91*U91,2)</f>
        <v>0</v>
      </c>
      <c r="W91" s="157"/>
      <c r="X91" s="157" t="s">
        <v>286</v>
      </c>
      <c r="Y91" s="157" t="s">
        <v>246</v>
      </c>
      <c r="Z91" s="147"/>
      <c r="AA91" s="147"/>
      <c r="AB91" s="147"/>
      <c r="AC91" s="147"/>
      <c r="AD91" s="147"/>
      <c r="AE91" s="147"/>
      <c r="AF91" s="147"/>
      <c r="AG91" s="147" t="s">
        <v>731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ht="45" outlineLevel="1" x14ac:dyDescent="0.2">
      <c r="A92" s="174">
        <v>73</v>
      </c>
      <c r="B92" s="175" t="s">
        <v>1083</v>
      </c>
      <c r="C92" s="183" t="s">
        <v>1166</v>
      </c>
      <c r="D92" s="176" t="s">
        <v>375</v>
      </c>
      <c r="E92" s="177">
        <v>1</v>
      </c>
      <c r="F92" s="178"/>
      <c r="G92" s="179">
        <f t="shared" si="35"/>
        <v>0</v>
      </c>
      <c r="H92" s="178"/>
      <c r="I92" s="179">
        <f t="shared" si="36"/>
        <v>0</v>
      </c>
      <c r="J92" s="178"/>
      <c r="K92" s="179">
        <f t="shared" si="37"/>
        <v>0</v>
      </c>
      <c r="L92" s="179">
        <v>21</v>
      </c>
      <c r="M92" s="179">
        <f t="shared" si="38"/>
        <v>0</v>
      </c>
      <c r="N92" s="177">
        <v>0</v>
      </c>
      <c r="O92" s="177">
        <f t="shared" si="39"/>
        <v>0</v>
      </c>
      <c r="P92" s="177">
        <v>0</v>
      </c>
      <c r="Q92" s="177">
        <f t="shared" si="40"/>
        <v>0</v>
      </c>
      <c r="R92" s="179"/>
      <c r="S92" s="179" t="s">
        <v>262</v>
      </c>
      <c r="T92" s="180" t="s">
        <v>245</v>
      </c>
      <c r="U92" s="157">
        <v>0</v>
      </c>
      <c r="V92" s="157">
        <f t="shared" si="41"/>
        <v>0</v>
      </c>
      <c r="W92" s="157"/>
      <c r="X92" s="157" t="s">
        <v>286</v>
      </c>
      <c r="Y92" s="157" t="s">
        <v>246</v>
      </c>
      <c r="Z92" s="147"/>
      <c r="AA92" s="147"/>
      <c r="AB92" s="147"/>
      <c r="AC92" s="147"/>
      <c r="AD92" s="147"/>
      <c r="AE92" s="147"/>
      <c r="AF92" s="147"/>
      <c r="AG92" s="147" t="s">
        <v>731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74">
        <v>74</v>
      </c>
      <c r="B93" s="175" t="s">
        <v>1167</v>
      </c>
      <c r="C93" s="183" t="s">
        <v>1168</v>
      </c>
      <c r="D93" s="176" t="s">
        <v>375</v>
      </c>
      <c r="E93" s="177">
        <v>1</v>
      </c>
      <c r="F93" s="178"/>
      <c r="G93" s="179">
        <f t="shared" si="35"/>
        <v>0</v>
      </c>
      <c r="H93" s="178"/>
      <c r="I93" s="179">
        <f t="shared" si="36"/>
        <v>0</v>
      </c>
      <c r="J93" s="178"/>
      <c r="K93" s="179">
        <f t="shared" si="37"/>
        <v>0</v>
      </c>
      <c r="L93" s="179">
        <v>21</v>
      </c>
      <c r="M93" s="179">
        <f t="shared" si="38"/>
        <v>0</v>
      </c>
      <c r="N93" s="177">
        <v>0</v>
      </c>
      <c r="O93" s="177">
        <f t="shared" si="39"/>
        <v>0</v>
      </c>
      <c r="P93" s="177">
        <v>0</v>
      </c>
      <c r="Q93" s="177">
        <f t="shared" si="40"/>
        <v>0</v>
      </c>
      <c r="R93" s="179"/>
      <c r="S93" s="179" t="s">
        <v>262</v>
      </c>
      <c r="T93" s="180" t="s">
        <v>245</v>
      </c>
      <c r="U93" s="157">
        <v>0</v>
      </c>
      <c r="V93" s="157">
        <f t="shared" si="41"/>
        <v>0</v>
      </c>
      <c r="W93" s="157"/>
      <c r="X93" s="157" t="s">
        <v>286</v>
      </c>
      <c r="Y93" s="157" t="s">
        <v>246</v>
      </c>
      <c r="Z93" s="147"/>
      <c r="AA93" s="147"/>
      <c r="AB93" s="147"/>
      <c r="AC93" s="147"/>
      <c r="AD93" s="147"/>
      <c r="AE93" s="147"/>
      <c r="AF93" s="147"/>
      <c r="AG93" s="147" t="s">
        <v>731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74">
        <v>75</v>
      </c>
      <c r="B94" s="175" t="s">
        <v>1169</v>
      </c>
      <c r="C94" s="183" t="s">
        <v>1170</v>
      </c>
      <c r="D94" s="176" t="s">
        <v>1093</v>
      </c>
      <c r="E94" s="177">
        <v>1</v>
      </c>
      <c r="F94" s="178"/>
      <c r="G94" s="179">
        <f t="shared" si="35"/>
        <v>0</v>
      </c>
      <c r="H94" s="178"/>
      <c r="I94" s="179">
        <f t="shared" si="36"/>
        <v>0</v>
      </c>
      <c r="J94" s="178"/>
      <c r="K94" s="179">
        <f t="shared" si="37"/>
        <v>0</v>
      </c>
      <c r="L94" s="179">
        <v>21</v>
      </c>
      <c r="M94" s="179">
        <f t="shared" si="38"/>
        <v>0</v>
      </c>
      <c r="N94" s="177">
        <v>0</v>
      </c>
      <c r="O94" s="177">
        <f t="shared" si="39"/>
        <v>0</v>
      </c>
      <c r="P94" s="177">
        <v>0</v>
      </c>
      <c r="Q94" s="177">
        <f t="shared" si="40"/>
        <v>0</v>
      </c>
      <c r="R94" s="179"/>
      <c r="S94" s="179" t="s">
        <v>262</v>
      </c>
      <c r="T94" s="180" t="s">
        <v>245</v>
      </c>
      <c r="U94" s="157">
        <v>0</v>
      </c>
      <c r="V94" s="157">
        <f t="shared" si="41"/>
        <v>0</v>
      </c>
      <c r="W94" s="157"/>
      <c r="X94" s="157" t="s">
        <v>286</v>
      </c>
      <c r="Y94" s="157" t="s">
        <v>246</v>
      </c>
      <c r="Z94" s="147"/>
      <c r="AA94" s="147"/>
      <c r="AB94" s="147"/>
      <c r="AC94" s="147"/>
      <c r="AD94" s="147"/>
      <c r="AE94" s="147"/>
      <c r="AF94" s="147"/>
      <c r="AG94" s="147" t="s">
        <v>731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22.5" outlineLevel="1" x14ac:dyDescent="0.2">
      <c r="A95" s="174">
        <v>76</v>
      </c>
      <c r="B95" s="175" t="s">
        <v>1171</v>
      </c>
      <c r="C95" s="183" t="s">
        <v>1172</v>
      </c>
      <c r="D95" s="176" t="s">
        <v>1093</v>
      </c>
      <c r="E95" s="177">
        <v>1</v>
      </c>
      <c r="F95" s="178"/>
      <c r="G95" s="179">
        <f t="shared" si="35"/>
        <v>0</v>
      </c>
      <c r="H95" s="178"/>
      <c r="I95" s="179">
        <f t="shared" si="36"/>
        <v>0</v>
      </c>
      <c r="J95" s="178"/>
      <c r="K95" s="179">
        <f t="shared" si="37"/>
        <v>0</v>
      </c>
      <c r="L95" s="179">
        <v>21</v>
      </c>
      <c r="M95" s="179">
        <f t="shared" si="38"/>
        <v>0</v>
      </c>
      <c r="N95" s="177">
        <v>0</v>
      </c>
      <c r="O95" s="177">
        <f t="shared" si="39"/>
        <v>0</v>
      </c>
      <c r="P95" s="177">
        <v>0</v>
      </c>
      <c r="Q95" s="177">
        <f t="shared" si="40"/>
        <v>0</v>
      </c>
      <c r="R95" s="179"/>
      <c r="S95" s="179" t="s">
        <v>262</v>
      </c>
      <c r="T95" s="180" t="s">
        <v>245</v>
      </c>
      <c r="U95" s="157">
        <v>0</v>
      </c>
      <c r="V95" s="157">
        <f t="shared" si="41"/>
        <v>0</v>
      </c>
      <c r="W95" s="157"/>
      <c r="X95" s="157" t="s">
        <v>286</v>
      </c>
      <c r="Y95" s="157" t="s">
        <v>246</v>
      </c>
      <c r="Z95" s="147"/>
      <c r="AA95" s="147"/>
      <c r="AB95" s="147"/>
      <c r="AC95" s="147"/>
      <c r="AD95" s="147"/>
      <c r="AE95" s="147"/>
      <c r="AF95" s="147"/>
      <c r="AG95" s="147" t="s">
        <v>731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74">
        <v>77</v>
      </c>
      <c r="B96" s="175" t="s">
        <v>1173</v>
      </c>
      <c r="C96" s="183" t="s">
        <v>1174</v>
      </c>
      <c r="D96" s="176" t="s">
        <v>1093</v>
      </c>
      <c r="E96" s="177">
        <v>1</v>
      </c>
      <c r="F96" s="178"/>
      <c r="G96" s="179">
        <f t="shared" si="35"/>
        <v>0</v>
      </c>
      <c r="H96" s="178"/>
      <c r="I96" s="179">
        <f t="shared" si="36"/>
        <v>0</v>
      </c>
      <c r="J96" s="178"/>
      <c r="K96" s="179">
        <f t="shared" si="37"/>
        <v>0</v>
      </c>
      <c r="L96" s="179">
        <v>21</v>
      </c>
      <c r="M96" s="179">
        <f t="shared" si="38"/>
        <v>0</v>
      </c>
      <c r="N96" s="177">
        <v>0</v>
      </c>
      <c r="O96" s="177">
        <f t="shared" si="39"/>
        <v>0</v>
      </c>
      <c r="P96" s="177">
        <v>0</v>
      </c>
      <c r="Q96" s="177">
        <f t="shared" si="40"/>
        <v>0</v>
      </c>
      <c r="R96" s="179"/>
      <c r="S96" s="179" t="s">
        <v>262</v>
      </c>
      <c r="T96" s="180" t="s">
        <v>245</v>
      </c>
      <c r="U96" s="157">
        <v>0</v>
      </c>
      <c r="V96" s="157">
        <f t="shared" si="41"/>
        <v>0</v>
      </c>
      <c r="W96" s="157"/>
      <c r="X96" s="157" t="s">
        <v>286</v>
      </c>
      <c r="Y96" s="157" t="s">
        <v>246</v>
      </c>
      <c r="Z96" s="147"/>
      <c r="AA96" s="147"/>
      <c r="AB96" s="147"/>
      <c r="AC96" s="147"/>
      <c r="AD96" s="147"/>
      <c r="AE96" s="147"/>
      <c r="AF96" s="147"/>
      <c r="AG96" s="147" t="s">
        <v>731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4">
        <v>78</v>
      </c>
      <c r="B97" s="175" t="s">
        <v>1175</v>
      </c>
      <c r="C97" s="183" t="s">
        <v>1176</v>
      </c>
      <c r="D97" s="176" t="s">
        <v>1093</v>
      </c>
      <c r="E97" s="177">
        <v>1</v>
      </c>
      <c r="F97" s="178"/>
      <c r="G97" s="179">
        <f t="shared" si="35"/>
        <v>0</v>
      </c>
      <c r="H97" s="178"/>
      <c r="I97" s="179">
        <f t="shared" si="36"/>
        <v>0</v>
      </c>
      <c r="J97" s="178"/>
      <c r="K97" s="179">
        <f t="shared" si="37"/>
        <v>0</v>
      </c>
      <c r="L97" s="179">
        <v>21</v>
      </c>
      <c r="M97" s="179">
        <f t="shared" si="38"/>
        <v>0</v>
      </c>
      <c r="N97" s="177">
        <v>0</v>
      </c>
      <c r="O97" s="177">
        <f t="shared" si="39"/>
        <v>0</v>
      </c>
      <c r="P97" s="177">
        <v>0</v>
      </c>
      <c r="Q97" s="177">
        <f t="shared" si="40"/>
        <v>0</v>
      </c>
      <c r="R97" s="179"/>
      <c r="S97" s="179" t="s">
        <v>262</v>
      </c>
      <c r="T97" s="180" t="s">
        <v>245</v>
      </c>
      <c r="U97" s="157">
        <v>0</v>
      </c>
      <c r="V97" s="157">
        <f t="shared" si="41"/>
        <v>0</v>
      </c>
      <c r="W97" s="157"/>
      <c r="X97" s="157" t="s">
        <v>286</v>
      </c>
      <c r="Y97" s="157" t="s">
        <v>246</v>
      </c>
      <c r="Z97" s="147"/>
      <c r="AA97" s="147"/>
      <c r="AB97" s="147"/>
      <c r="AC97" s="147"/>
      <c r="AD97" s="147"/>
      <c r="AE97" s="147"/>
      <c r="AF97" s="147"/>
      <c r="AG97" s="147" t="s">
        <v>731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x14ac:dyDescent="0.2">
      <c r="A98" s="159" t="s">
        <v>239</v>
      </c>
      <c r="B98" s="160" t="s">
        <v>98</v>
      </c>
      <c r="C98" s="181" t="s">
        <v>99</v>
      </c>
      <c r="D98" s="161"/>
      <c r="E98" s="162"/>
      <c r="F98" s="163"/>
      <c r="G98" s="163">
        <f>SUMIF(AG99:AG115,"&lt;&gt;NOR",G99:G115)</f>
        <v>0</v>
      </c>
      <c r="H98" s="163"/>
      <c r="I98" s="163">
        <f>SUM(I99:I115)</f>
        <v>0</v>
      </c>
      <c r="J98" s="163"/>
      <c r="K98" s="163">
        <f>SUM(K99:K115)</f>
        <v>0</v>
      </c>
      <c r="L98" s="163"/>
      <c r="M98" s="163">
        <f>SUM(M99:M115)</f>
        <v>0</v>
      </c>
      <c r="N98" s="162"/>
      <c r="O98" s="162">
        <f>SUM(O99:O115)</f>
        <v>0</v>
      </c>
      <c r="P98" s="162"/>
      <c r="Q98" s="162">
        <f>SUM(Q99:Q115)</f>
        <v>0</v>
      </c>
      <c r="R98" s="163"/>
      <c r="S98" s="163"/>
      <c r="T98" s="164"/>
      <c r="U98" s="158"/>
      <c r="V98" s="158">
        <f>SUM(V99:V115)</f>
        <v>0</v>
      </c>
      <c r="W98" s="158"/>
      <c r="X98" s="158"/>
      <c r="Y98" s="158"/>
      <c r="AG98" t="s">
        <v>240</v>
      </c>
    </row>
    <row r="99" spans="1:60" ht="22.5" outlineLevel="1" x14ac:dyDescent="0.2">
      <c r="A99" s="174">
        <v>79</v>
      </c>
      <c r="B99" s="175" t="s">
        <v>1177</v>
      </c>
      <c r="C99" s="183" t="s">
        <v>1178</v>
      </c>
      <c r="D99" s="176" t="s">
        <v>320</v>
      </c>
      <c r="E99" s="177">
        <v>20</v>
      </c>
      <c r="F99" s="178"/>
      <c r="G99" s="179">
        <f t="shared" ref="G99:G115" si="42">ROUND(E99*F99,2)</f>
        <v>0</v>
      </c>
      <c r="H99" s="178"/>
      <c r="I99" s="179">
        <f t="shared" ref="I99:I115" si="43">ROUND(E99*H99,2)</f>
        <v>0</v>
      </c>
      <c r="J99" s="178"/>
      <c r="K99" s="179">
        <f t="shared" ref="K99:K115" si="44">ROUND(E99*J99,2)</f>
        <v>0</v>
      </c>
      <c r="L99" s="179">
        <v>21</v>
      </c>
      <c r="M99" s="179">
        <f t="shared" ref="M99:M115" si="45">G99*(1+L99/100)</f>
        <v>0</v>
      </c>
      <c r="N99" s="177">
        <v>0</v>
      </c>
      <c r="O99" s="177">
        <f t="shared" ref="O99:O115" si="46">ROUND(E99*N99,2)</f>
        <v>0</v>
      </c>
      <c r="P99" s="177">
        <v>0</v>
      </c>
      <c r="Q99" s="177">
        <f t="shared" ref="Q99:Q115" si="47">ROUND(E99*P99,2)</f>
        <v>0</v>
      </c>
      <c r="R99" s="179"/>
      <c r="S99" s="179" t="s">
        <v>262</v>
      </c>
      <c r="T99" s="180" t="s">
        <v>245</v>
      </c>
      <c r="U99" s="157">
        <v>0</v>
      </c>
      <c r="V99" s="157">
        <f t="shared" ref="V99:V115" si="48">ROUND(E99*U99,2)</f>
        <v>0</v>
      </c>
      <c r="W99" s="157"/>
      <c r="X99" s="157" t="s">
        <v>286</v>
      </c>
      <c r="Y99" s="157" t="s">
        <v>246</v>
      </c>
      <c r="Z99" s="147"/>
      <c r="AA99" s="147"/>
      <c r="AB99" s="147"/>
      <c r="AC99" s="147"/>
      <c r="AD99" s="147"/>
      <c r="AE99" s="147"/>
      <c r="AF99" s="147"/>
      <c r="AG99" s="147" t="s">
        <v>731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74">
        <v>80</v>
      </c>
      <c r="B100" s="175" t="s">
        <v>1179</v>
      </c>
      <c r="C100" s="183" t="s">
        <v>1180</v>
      </c>
      <c r="D100" s="176" t="s">
        <v>320</v>
      </c>
      <c r="E100" s="177">
        <v>20</v>
      </c>
      <c r="F100" s="178"/>
      <c r="G100" s="179">
        <f t="shared" si="42"/>
        <v>0</v>
      </c>
      <c r="H100" s="178"/>
      <c r="I100" s="179">
        <f t="shared" si="43"/>
        <v>0</v>
      </c>
      <c r="J100" s="178"/>
      <c r="K100" s="179">
        <f t="shared" si="44"/>
        <v>0</v>
      </c>
      <c r="L100" s="179">
        <v>21</v>
      </c>
      <c r="M100" s="179">
        <f t="shared" si="45"/>
        <v>0</v>
      </c>
      <c r="N100" s="177">
        <v>0</v>
      </c>
      <c r="O100" s="177">
        <f t="shared" si="46"/>
        <v>0</v>
      </c>
      <c r="P100" s="177">
        <v>0</v>
      </c>
      <c r="Q100" s="177">
        <f t="shared" si="47"/>
        <v>0</v>
      </c>
      <c r="R100" s="179"/>
      <c r="S100" s="179" t="s">
        <v>262</v>
      </c>
      <c r="T100" s="180" t="s">
        <v>245</v>
      </c>
      <c r="U100" s="157">
        <v>0</v>
      </c>
      <c r="V100" s="157">
        <f t="shared" si="48"/>
        <v>0</v>
      </c>
      <c r="W100" s="157"/>
      <c r="X100" s="157" t="s">
        <v>286</v>
      </c>
      <c r="Y100" s="157" t="s">
        <v>246</v>
      </c>
      <c r="Z100" s="147"/>
      <c r="AA100" s="147"/>
      <c r="AB100" s="147"/>
      <c r="AC100" s="147"/>
      <c r="AD100" s="147"/>
      <c r="AE100" s="147"/>
      <c r="AF100" s="147"/>
      <c r="AG100" s="147" t="s">
        <v>731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ht="22.5" outlineLevel="1" x14ac:dyDescent="0.2">
      <c r="A101" s="174">
        <v>81</v>
      </c>
      <c r="B101" s="175" t="s">
        <v>1181</v>
      </c>
      <c r="C101" s="183" t="s">
        <v>1182</v>
      </c>
      <c r="D101" s="176" t="s">
        <v>320</v>
      </c>
      <c r="E101" s="177">
        <v>25</v>
      </c>
      <c r="F101" s="178"/>
      <c r="G101" s="179">
        <f t="shared" si="42"/>
        <v>0</v>
      </c>
      <c r="H101" s="178"/>
      <c r="I101" s="179">
        <f t="shared" si="43"/>
        <v>0</v>
      </c>
      <c r="J101" s="178"/>
      <c r="K101" s="179">
        <f t="shared" si="44"/>
        <v>0</v>
      </c>
      <c r="L101" s="179">
        <v>21</v>
      </c>
      <c r="M101" s="179">
        <f t="shared" si="45"/>
        <v>0</v>
      </c>
      <c r="N101" s="177">
        <v>0</v>
      </c>
      <c r="O101" s="177">
        <f t="shared" si="46"/>
        <v>0</v>
      </c>
      <c r="P101" s="177">
        <v>0</v>
      </c>
      <c r="Q101" s="177">
        <f t="shared" si="47"/>
        <v>0</v>
      </c>
      <c r="R101" s="179"/>
      <c r="S101" s="179" t="s">
        <v>262</v>
      </c>
      <c r="T101" s="180" t="s">
        <v>245</v>
      </c>
      <c r="U101" s="157">
        <v>0</v>
      </c>
      <c r="V101" s="157">
        <f t="shared" si="48"/>
        <v>0</v>
      </c>
      <c r="W101" s="157"/>
      <c r="X101" s="157" t="s">
        <v>286</v>
      </c>
      <c r="Y101" s="157" t="s">
        <v>246</v>
      </c>
      <c r="Z101" s="147"/>
      <c r="AA101" s="147"/>
      <c r="AB101" s="147"/>
      <c r="AC101" s="147"/>
      <c r="AD101" s="147"/>
      <c r="AE101" s="147"/>
      <c r="AF101" s="147"/>
      <c r="AG101" s="147" t="s">
        <v>731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4">
        <v>82</v>
      </c>
      <c r="B102" s="175" t="s">
        <v>1183</v>
      </c>
      <c r="C102" s="183" t="s">
        <v>1184</v>
      </c>
      <c r="D102" s="176" t="s">
        <v>320</v>
      </c>
      <c r="E102" s="177">
        <v>25</v>
      </c>
      <c r="F102" s="178"/>
      <c r="G102" s="179">
        <f t="shared" si="42"/>
        <v>0</v>
      </c>
      <c r="H102" s="178"/>
      <c r="I102" s="179">
        <f t="shared" si="43"/>
        <v>0</v>
      </c>
      <c r="J102" s="178"/>
      <c r="K102" s="179">
        <f t="shared" si="44"/>
        <v>0</v>
      </c>
      <c r="L102" s="179">
        <v>21</v>
      </c>
      <c r="M102" s="179">
        <f t="shared" si="45"/>
        <v>0</v>
      </c>
      <c r="N102" s="177">
        <v>0</v>
      </c>
      <c r="O102" s="177">
        <f t="shared" si="46"/>
        <v>0</v>
      </c>
      <c r="P102" s="177">
        <v>0</v>
      </c>
      <c r="Q102" s="177">
        <f t="shared" si="47"/>
        <v>0</v>
      </c>
      <c r="R102" s="179"/>
      <c r="S102" s="179" t="s">
        <v>262</v>
      </c>
      <c r="T102" s="180" t="s">
        <v>245</v>
      </c>
      <c r="U102" s="157">
        <v>0</v>
      </c>
      <c r="V102" s="157">
        <f t="shared" si="48"/>
        <v>0</v>
      </c>
      <c r="W102" s="157"/>
      <c r="X102" s="157" t="s">
        <v>286</v>
      </c>
      <c r="Y102" s="157" t="s">
        <v>246</v>
      </c>
      <c r="Z102" s="147"/>
      <c r="AA102" s="147"/>
      <c r="AB102" s="147"/>
      <c r="AC102" s="147"/>
      <c r="AD102" s="147"/>
      <c r="AE102" s="147"/>
      <c r="AF102" s="147"/>
      <c r="AG102" s="147" t="s">
        <v>731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2.5" outlineLevel="1" x14ac:dyDescent="0.2">
      <c r="A103" s="174">
        <v>83</v>
      </c>
      <c r="B103" s="175" t="s">
        <v>1185</v>
      </c>
      <c r="C103" s="183" t="s">
        <v>1186</v>
      </c>
      <c r="D103" s="176" t="s">
        <v>320</v>
      </c>
      <c r="E103" s="177">
        <v>70</v>
      </c>
      <c r="F103" s="178"/>
      <c r="G103" s="179">
        <f t="shared" si="42"/>
        <v>0</v>
      </c>
      <c r="H103" s="178"/>
      <c r="I103" s="179">
        <f t="shared" si="43"/>
        <v>0</v>
      </c>
      <c r="J103" s="178"/>
      <c r="K103" s="179">
        <f t="shared" si="44"/>
        <v>0</v>
      </c>
      <c r="L103" s="179">
        <v>21</v>
      </c>
      <c r="M103" s="179">
        <f t="shared" si="45"/>
        <v>0</v>
      </c>
      <c r="N103" s="177">
        <v>0</v>
      </c>
      <c r="O103" s="177">
        <f t="shared" si="46"/>
        <v>0</v>
      </c>
      <c r="P103" s="177">
        <v>0</v>
      </c>
      <c r="Q103" s="177">
        <f t="shared" si="47"/>
        <v>0</v>
      </c>
      <c r="R103" s="179"/>
      <c r="S103" s="179" t="s">
        <v>262</v>
      </c>
      <c r="T103" s="180" t="s">
        <v>245</v>
      </c>
      <c r="U103" s="157">
        <v>0</v>
      </c>
      <c r="V103" s="157">
        <f t="shared" si="48"/>
        <v>0</v>
      </c>
      <c r="W103" s="157"/>
      <c r="X103" s="157" t="s">
        <v>286</v>
      </c>
      <c r="Y103" s="157" t="s">
        <v>246</v>
      </c>
      <c r="Z103" s="147"/>
      <c r="AA103" s="147"/>
      <c r="AB103" s="147"/>
      <c r="AC103" s="147"/>
      <c r="AD103" s="147"/>
      <c r="AE103" s="147"/>
      <c r="AF103" s="147"/>
      <c r="AG103" s="147" t="s">
        <v>731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4">
        <v>84</v>
      </c>
      <c r="B104" s="175" t="s">
        <v>1187</v>
      </c>
      <c r="C104" s="183" t="s">
        <v>1188</v>
      </c>
      <c r="D104" s="176" t="s">
        <v>320</v>
      </c>
      <c r="E104" s="177">
        <v>70</v>
      </c>
      <c r="F104" s="178"/>
      <c r="G104" s="179">
        <f t="shared" si="42"/>
        <v>0</v>
      </c>
      <c r="H104" s="178"/>
      <c r="I104" s="179">
        <f t="shared" si="43"/>
        <v>0</v>
      </c>
      <c r="J104" s="178"/>
      <c r="K104" s="179">
        <f t="shared" si="44"/>
        <v>0</v>
      </c>
      <c r="L104" s="179">
        <v>21</v>
      </c>
      <c r="M104" s="179">
        <f t="shared" si="45"/>
        <v>0</v>
      </c>
      <c r="N104" s="177">
        <v>0</v>
      </c>
      <c r="O104" s="177">
        <f t="shared" si="46"/>
        <v>0</v>
      </c>
      <c r="P104" s="177">
        <v>0</v>
      </c>
      <c r="Q104" s="177">
        <f t="shared" si="47"/>
        <v>0</v>
      </c>
      <c r="R104" s="179"/>
      <c r="S104" s="179" t="s">
        <v>262</v>
      </c>
      <c r="T104" s="180" t="s">
        <v>245</v>
      </c>
      <c r="U104" s="157">
        <v>0</v>
      </c>
      <c r="V104" s="157">
        <f t="shared" si="48"/>
        <v>0</v>
      </c>
      <c r="W104" s="157"/>
      <c r="X104" s="157" t="s">
        <v>286</v>
      </c>
      <c r="Y104" s="157" t="s">
        <v>246</v>
      </c>
      <c r="Z104" s="147"/>
      <c r="AA104" s="147"/>
      <c r="AB104" s="147"/>
      <c r="AC104" s="147"/>
      <c r="AD104" s="147"/>
      <c r="AE104" s="147"/>
      <c r="AF104" s="147"/>
      <c r="AG104" s="147" t="s">
        <v>731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74">
        <v>85</v>
      </c>
      <c r="B105" s="175" t="s">
        <v>1189</v>
      </c>
      <c r="C105" s="183" t="s">
        <v>1190</v>
      </c>
      <c r="D105" s="176" t="s">
        <v>375</v>
      </c>
      <c r="E105" s="177">
        <v>1</v>
      </c>
      <c r="F105" s="178"/>
      <c r="G105" s="179">
        <f t="shared" si="42"/>
        <v>0</v>
      </c>
      <c r="H105" s="178"/>
      <c r="I105" s="179">
        <f t="shared" si="43"/>
        <v>0</v>
      </c>
      <c r="J105" s="178"/>
      <c r="K105" s="179">
        <f t="shared" si="44"/>
        <v>0</v>
      </c>
      <c r="L105" s="179">
        <v>21</v>
      </c>
      <c r="M105" s="179">
        <f t="shared" si="45"/>
        <v>0</v>
      </c>
      <c r="N105" s="177">
        <v>0</v>
      </c>
      <c r="O105" s="177">
        <f t="shared" si="46"/>
        <v>0</v>
      </c>
      <c r="P105" s="177">
        <v>0</v>
      </c>
      <c r="Q105" s="177">
        <f t="shared" si="47"/>
        <v>0</v>
      </c>
      <c r="R105" s="179"/>
      <c r="S105" s="179" t="s">
        <v>262</v>
      </c>
      <c r="T105" s="180" t="s">
        <v>245</v>
      </c>
      <c r="U105" s="157">
        <v>0</v>
      </c>
      <c r="V105" s="157">
        <f t="shared" si="48"/>
        <v>0</v>
      </c>
      <c r="W105" s="157"/>
      <c r="X105" s="157" t="s">
        <v>286</v>
      </c>
      <c r="Y105" s="157" t="s">
        <v>246</v>
      </c>
      <c r="Z105" s="147"/>
      <c r="AA105" s="147"/>
      <c r="AB105" s="147"/>
      <c r="AC105" s="147"/>
      <c r="AD105" s="147"/>
      <c r="AE105" s="147"/>
      <c r="AF105" s="147"/>
      <c r="AG105" s="147" t="s">
        <v>731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74">
        <v>86</v>
      </c>
      <c r="B106" s="175" t="s">
        <v>1191</v>
      </c>
      <c r="C106" s="183" t="s">
        <v>1192</v>
      </c>
      <c r="D106" s="176" t="s">
        <v>320</v>
      </c>
      <c r="E106" s="177">
        <v>110</v>
      </c>
      <c r="F106" s="178"/>
      <c r="G106" s="179">
        <f t="shared" si="42"/>
        <v>0</v>
      </c>
      <c r="H106" s="178"/>
      <c r="I106" s="179">
        <f t="shared" si="43"/>
        <v>0</v>
      </c>
      <c r="J106" s="178"/>
      <c r="K106" s="179">
        <f t="shared" si="44"/>
        <v>0</v>
      </c>
      <c r="L106" s="179">
        <v>21</v>
      </c>
      <c r="M106" s="179">
        <f t="shared" si="45"/>
        <v>0</v>
      </c>
      <c r="N106" s="177">
        <v>0</v>
      </c>
      <c r="O106" s="177">
        <f t="shared" si="46"/>
        <v>0</v>
      </c>
      <c r="P106" s="177">
        <v>0</v>
      </c>
      <c r="Q106" s="177">
        <f t="shared" si="47"/>
        <v>0</v>
      </c>
      <c r="R106" s="179"/>
      <c r="S106" s="179" t="s">
        <v>262</v>
      </c>
      <c r="T106" s="180" t="s">
        <v>245</v>
      </c>
      <c r="U106" s="157">
        <v>0</v>
      </c>
      <c r="V106" s="157">
        <f t="shared" si="48"/>
        <v>0</v>
      </c>
      <c r="W106" s="157"/>
      <c r="X106" s="157" t="s">
        <v>286</v>
      </c>
      <c r="Y106" s="157" t="s">
        <v>246</v>
      </c>
      <c r="Z106" s="147"/>
      <c r="AA106" s="147"/>
      <c r="AB106" s="147"/>
      <c r="AC106" s="147"/>
      <c r="AD106" s="147"/>
      <c r="AE106" s="147"/>
      <c r="AF106" s="147"/>
      <c r="AG106" s="147" t="s">
        <v>731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ht="22.5" outlineLevel="1" x14ac:dyDescent="0.2">
      <c r="A107" s="174">
        <v>87</v>
      </c>
      <c r="B107" s="175" t="s">
        <v>1193</v>
      </c>
      <c r="C107" s="183" t="s">
        <v>1194</v>
      </c>
      <c r="D107" s="176" t="s">
        <v>320</v>
      </c>
      <c r="E107" s="177">
        <v>15</v>
      </c>
      <c r="F107" s="178"/>
      <c r="G107" s="179">
        <f t="shared" si="42"/>
        <v>0</v>
      </c>
      <c r="H107" s="178"/>
      <c r="I107" s="179">
        <f t="shared" si="43"/>
        <v>0</v>
      </c>
      <c r="J107" s="178"/>
      <c r="K107" s="179">
        <f t="shared" si="44"/>
        <v>0</v>
      </c>
      <c r="L107" s="179">
        <v>21</v>
      </c>
      <c r="M107" s="179">
        <f t="shared" si="45"/>
        <v>0</v>
      </c>
      <c r="N107" s="177">
        <v>0</v>
      </c>
      <c r="O107" s="177">
        <f t="shared" si="46"/>
        <v>0</v>
      </c>
      <c r="P107" s="177">
        <v>0</v>
      </c>
      <c r="Q107" s="177">
        <f t="shared" si="47"/>
        <v>0</v>
      </c>
      <c r="R107" s="179"/>
      <c r="S107" s="179" t="s">
        <v>262</v>
      </c>
      <c r="T107" s="180" t="s">
        <v>245</v>
      </c>
      <c r="U107" s="157">
        <v>0</v>
      </c>
      <c r="V107" s="157">
        <f t="shared" si="48"/>
        <v>0</v>
      </c>
      <c r="W107" s="157"/>
      <c r="X107" s="157" t="s">
        <v>286</v>
      </c>
      <c r="Y107" s="157" t="s">
        <v>246</v>
      </c>
      <c r="Z107" s="147"/>
      <c r="AA107" s="147"/>
      <c r="AB107" s="147"/>
      <c r="AC107" s="147"/>
      <c r="AD107" s="147"/>
      <c r="AE107" s="147"/>
      <c r="AF107" s="147"/>
      <c r="AG107" s="147" t="s">
        <v>731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74">
        <v>88</v>
      </c>
      <c r="B108" s="175" t="s">
        <v>1195</v>
      </c>
      <c r="C108" s="183" t="s">
        <v>1196</v>
      </c>
      <c r="D108" s="176" t="s">
        <v>375</v>
      </c>
      <c r="E108" s="177">
        <v>110</v>
      </c>
      <c r="F108" s="178"/>
      <c r="G108" s="179">
        <f t="shared" si="42"/>
        <v>0</v>
      </c>
      <c r="H108" s="178"/>
      <c r="I108" s="179">
        <f t="shared" si="43"/>
        <v>0</v>
      </c>
      <c r="J108" s="178"/>
      <c r="K108" s="179">
        <f t="shared" si="44"/>
        <v>0</v>
      </c>
      <c r="L108" s="179">
        <v>21</v>
      </c>
      <c r="M108" s="179">
        <f t="shared" si="45"/>
        <v>0</v>
      </c>
      <c r="N108" s="177">
        <v>0</v>
      </c>
      <c r="O108" s="177">
        <f t="shared" si="46"/>
        <v>0</v>
      </c>
      <c r="P108" s="177">
        <v>0</v>
      </c>
      <c r="Q108" s="177">
        <f t="shared" si="47"/>
        <v>0</v>
      </c>
      <c r="R108" s="179"/>
      <c r="S108" s="179" t="s">
        <v>262</v>
      </c>
      <c r="T108" s="180" t="s">
        <v>245</v>
      </c>
      <c r="U108" s="157">
        <v>0</v>
      </c>
      <c r="V108" s="157">
        <f t="shared" si="48"/>
        <v>0</v>
      </c>
      <c r="W108" s="157"/>
      <c r="X108" s="157" t="s">
        <v>286</v>
      </c>
      <c r="Y108" s="157" t="s">
        <v>246</v>
      </c>
      <c r="Z108" s="147"/>
      <c r="AA108" s="147"/>
      <c r="AB108" s="147"/>
      <c r="AC108" s="147"/>
      <c r="AD108" s="147"/>
      <c r="AE108" s="147"/>
      <c r="AF108" s="147"/>
      <c r="AG108" s="147" t="s">
        <v>731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74">
        <v>89</v>
      </c>
      <c r="B109" s="175" t="s">
        <v>1197</v>
      </c>
      <c r="C109" s="183" t="s">
        <v>1198</v>
      </c>
      <c r="D109" s="176" t="s">
        <v>375</v>
      </c>
      <c r="E109" s="177">
        <v>40</v>
      </c>
      <c r="F109" s="178"/>
      <c r="G109" s="179">
        <f t="shared" si="42"/>
        <v>0</v>
      </c>
      <c r="H109" s="178"/>
      <c r="I109" s="179">
        <f t="shared" si="43"/>
        <v>0</v>
      </c>
      <c r="J109" s="178"/>
      <c r="K109" s="179">
        <f t="shared" si="44"/>
        <v>0</v>
      </c>
      <c r="L109" s="179">
        <v>21</v>
      </c>
      <c r="M109" s="179">
        <f t="shared" si="45"/>
        <v>0</v>
      </c>
      <c r="N109" s="177">
        <v>0</v>
      </c>
      <c r="O109" s="177">
        <f t="shared" si="46"/>
        <v>0</v>
      </c>
      <c r="P109" s="177">
        <v>0</v>
      </c>
      <c r="Q109" s="177">
        <f t="shared" si="47"/>
        <v>0</v>
      </c>
      <c r="R109" s="179"/>
      <c r="S109" s="179" t="s">
        <v>262</v>
      </c>
      <c r="T109" s="180" t="s">
        <v>245</v>
      </c>
      <c r="U109" s="157">
        <v>0</v>
      </c>
      <c r="V109" s="157">
        <f t="shared" si="48"/>
        <v>0</v>
      </c>
      <c r="W109" s="157"/>
      <c r="X109" s="157" t="s">
        <v>286</v>
      </c>
      <c r="Y109" s="157" t="s">
        <v>246</v>
      </c>
      <c r="Z109" s="147"/>
      <c r="AA109" s="147"/>
      <c r="AB109" s="147"/>
      <c r="AC109" s="147"/>
      <c r="AD109" s="147"/>
      <c r="AE109" s="147"/>
      <c r="AF109" s="147"/>
      <c r="AG109" s="147" t="s">
        <v>731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74">
        <v>90</v>
      </c>
      <c r="B110" s="175" t="s">
        <v>1199</v>
      </c>
      <c r="C110" s="183" t="s">
        <v>1200</v>
      </c>
      <c r="D110" s="176" t="s">
        <v>320</v>
      </c>
      <c r="E110" s="177">
        <v>110</v>
      </c>
      <c r="F110" s="178"/>
      <c r="G110" s="179">
        <f t="shared" si="42"/>
        <v>0</v>
      </c>
      <c r="H110" s="178"/>
      <c r="I110" s="179">
        <f t="shared" si="43"/>
        <v>0</v>
      </c>
      <c r="J110" s="178"/>
      <c r="K110" s="179">
        <f t="shared" si="44"/>
        <v>0</v>
      </c>
      <c r="L110" s="179">
        <v>21</v>
      </c>
      <c r="M110" s="179">
        <f t="shared" si="45"/>
        <v>0</v>
      </c>
      <c r="N110" s="177">
        <v>0</v>
      </c>
      <c r="O110" s="177">
        <f t="shared" si="46"/>
        <v>0</v>
      </c>
      <c r="P110" s="177">
        <v>0</v>
      </c>
      <c r="Q110" s="177">
        <f t="shared" si="47"/>
        <v>0</v>
      </c>
      <c r="R110" s="179"/>
      <c r="S110" s="179" t="s">
        <v>262</v>
      </c>
      <c r="T110" s="180" t="s">
        <v>245</v>
      </c>
      <c r="U110" s="157">
        <v>0</v>
      </c>
      <c r="V110" s="157">
        <f t="shared" si="48"/>
        <v>0</v>
      </c>
      <c r="W110" s="157"/>
      <c r="X110" s="157" t="s">
        <v>286</v>
      </c>
      <c r="Y110" s="157" t="s">
        <v>246</v>
      </c>
      <c r="Z110" s="147"/>
      <c r="AA110" s="147"/>
      <c r="AB110" s="147"/>
      <c r="AC110" s="147"/>
      <c r="AD110" s="147"/>
      <c r="AE110" s="147"/>
      <c r="AF110" s="147"/>
      <c r="AG110" s="147" t="s">
        <v>731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74">
        <v>91</v>
      </c>
      <c r="B111" s="175" t="s">
        <v>1201</v>
      </c>
      <c r="C111" s="183" t="s">
        <v>1202</v>
      </c>
      <c r="D111" s="176" t="s">
        <v>320</v>
      </c>
      <c r="E111" s="177">
        <v>15</v>
      </c>
      <c r="F111" s="178"/>
      <c r="G111" s="179">
        <f t="shared" si="42"/>
        <v>0</v>
      </c>
      <c r="H111" s="178"/>
      <c r="I111" s="179">
        <f t="shared" si="43"/>
        <v>0</v>
      </c>
      <c r="J111" s="178"/>
      <c r="K111" s="179">
        <f t="shared" si="44"/>
        <v>0</v>
      </c>
      <c r="L111" s="179">
        <v>21</v>
      </c>
      <c r="M111" s="179">
        <f t="shared" si="45"/>
        <v>0</v>
      </c>
      <c r="N111" s="177">
        <v>0</v>
      </c>
      <c r="O111" s="177">
        <f t="shared" si="46"/>
        <v>0</v>
      </c>
      <c r="P111" s="177">
        <v>0</v>
      </c>
      <c r="Q111" s="177">
        <f t="shared" si="47"/>
        <v>0</v>
      </c>
      <c r="R111" s="179"/>
      <c r="S111" s="179" t="s">
        <v>262</v>
      </c>
      <c r="T111" s="180" t="s">
        <v>245</v>
      </c>
      <c r="U111" s="157">
        <v>0</v>
      </c>
      <c r="V111" s="157">
        <f t="shared" si="48"/>
        <v>0</v>
      </c>
      <c r="W111" s="157"/>
      <c r="X111" s="157" t="s">
        <v>286</v>
      </c>
      <c r="Y111" s="157" t="s">
        <v>246</v>
      </c>
      <c r="Z111" s="147"/>
      <c r="AA111" s="147"/>
      <c r="AB111" s="147"/>
      <c r="AC111" s="147"/>
      <c r="AD111" s="147"/>
      <c r="AE111" s="147"/>
      <c r="AF111" s="147"/>
      <c r="AG111" s="147" t="s">
        <v>731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74">
        <v>92</v>
      </c>
      <c r="B112" s="175" t="s">
        <v>1203</v>
      </c>
      <c r="C112" s="183" t="s">
        <v>1122</v>
      </c>
      <c r="D112" s="176" t="s">
        <v>1093</v>
      </c>
      <c r="E112" s="177">
        <v>1</v>
      </c>
      <c r="F112" s="178"/>
      <c r="G112" s="179">
        <f t="shared" si="42"/>
        <v>0</v>
      </c>
      <c r="H112" s="178"/>
      <c r="I112" s="179">
        <f t="shared" si="43"/>
        <v>0</v>
      </c>
      <c r="J112" s="178"/>
      <c r="K112" s="179">
        <f t="shared" si="44"/>
        <v>0</v>
      </c>
      <c r="L112" s="179">
        <v>21</v>
      </c>
      <c r="M112" s="179">
        <f t="shared" si="45"/>
        <v>0</v>
      </c>
      <c r="N112" s="177">
        <v>0</v>
      </c>
      <c r="O112" s="177">
        <f t="shared" si="46"/>
        <v>0</v>
      </c>
      <c r="P112" s="177">
        <v>0</v>
      </c>
      <c r="Q112" s="177">
        <f t="shared" si="47"/>
        <v>0</v>
      </c>
      <c r="R112" s="179"/>
      <c r="S112" s="179" t="s">
        <v>262</v>
      </c>
      <c r="T112" s="180" t="s">
        <v>245</v>
      </c>
      <c r="U112" s="157">
        <v>0</v>
      </c>
      <c r="V112" s="157">
        <f t="shared" si="48"/>
        <v>0</v>
      </c>
      <c r="W112" s="157"/>
      <c r="X112" s="157" t="s">
        <v>286</v>
      </c>
      <c r="Y112" s="157" t="s">
        <v>246</v>
      </c>
      <c r="Z112" s="147"/>
      <c r="AA112" s="147"/>
      <c r="AB112" s="147"/>
      <c r="AC112" s="147"/>
      <c r="AD112" s="147"/>
      <c r="AE112" s="147"/>
      <c r="AF112" s="147"/>
      <c r="AG112" s="147" t="s">
        <v>731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74">
        <v>93</v>
      </c>
      <c r="B113" s="175" t="s">
        <v>1204</v>
      </c>
      <c r="C113" s="183" t="s">
        <v>1123</v>
      </c>
      <c r="D113" s="176" t="s">
        <v>375</v>
      </c>
      <c r="E113" s="177">
        <v>2</v>
      </c>
      <c r="F113" s="178"/>
      <c r="G113" s="179">
        <f t="shared" si="42"/>
        <v>0</v>
      </c>
      <c r="H113" s="178"/>
      <c r="I113" s="179">
        <f t="shared" si="43"/>
        <v>0</v>
      </c>
      <c r="J113" s="178"/>
      <c r="K113" s="179">
        <f t="shared" si="44"/>
        <v>0</v>
      </c>
      <c r="L113" s="179">
        <v>21</v>
      </c>
      <c r="M113" s="179">
        <f t="shared" si="45"/>
        <v>0</v>
      </c>
      <c r="N113" s="177">
        <v>0</v>
      </c>
      <c r="O113" s="177">
        <f t="shared" si="46"/>
        <v>0</v>
      </c>
      <c r="P113" s="177">
        <v>0</v>
      </c>
      <c r="Q113" s="177">
        <f t="shared" si="47"/>
        <v>0</v>
      </c>
      <c r="R113" s="179"/>
      <c r="S113" s="179" t="s">
        <v>262</v>
      </c>
      <c r="T113" s="180" t="s">
        <v>245</v>
      </c>
      <c r="U113" s="157">
        <v>0</v>
      </c>
      <c r="V113" s="157">
        <f t="shared" si="48"/>
        <v>0</v>
      </c>
      <c r="W113" s="157"/>
      <c r="X113" s="157" t="s">
        <v>286</v>
      </c>
      <c r="Y113" s="157" t="s">
        <v>246</v>
      </c>
      <c r="Z113" s="147"/>
      <c r="AA113" s="147"/>
      <c r="AB113" s="147"/>
      <c r="AC113" s="147"/>
      <c r="AD113" s="147"/>
      <c r="AE113" s="147"/>
      <c r="AF113" s="147"/>
      <c r="AG113" s="147" t="s">
        <v>731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2.5" outlineLevel="1" x14ac:dyDescent="0.2">
      <c r="A114" s="174">
        <v>94</v>
      </c>
      <c r="B114" s="175" t="s">
        <v>1205</v>
      </c>
      <c r="C114" s="183" t="s">
        <v>1021</v>
      </c>
      <c r="D114" s="176" t="s">
        <v>1125</v>
      </c>
      <c r="E114" s="177">
        <v>1</v>
      </c>
      <c r="F114" s="178"/>
      <c r="G114" s="179">
        <f t="shared" si="42"/>
        <v>0</v>
      </c>
      <c r="H114" s="178"/>
      <c r="I114" s="179">
        <f t="shared" si="43"/>
        <v>0</v>
      </c>
      <c r="J114" s="178"/>
      <c r="K114" s="179">
        <f t="shared" si="44"/>
        <v>0</v>
      </c>
      <c r="L114" s="179">
        <v>21</v>
      </c>
      <c r="M114" s="179">
        <f t="shared" si="45"/>
        <v>0</v>
      </c>
      <c r="N114" s="177">
        <v>0</v>
      </c>
      <c r="O114" s="177">
        <f t="shared" si="46"/>
        <v>0</v>
      </c>
      <c r="P114" s="177">
        <v>0</v>
      </c>
      <c r="Q114" s="177">
        <f t="shared" si="47"/>
        <v>0</v>
      </c>
      <c r="R114" s="179"/>
      <c r="S114" s="179" t="s">
        <v>262</v>
      </c>
      <c r="T114" s="180" t="s">
        <v>245</v>
      </c>
      <c r="U114" s="157">
        <v>0</v>
      </c>
      <c r="V114" s="157">
        <f t="shared" si="48"/>
        <v>0</v>
      </c>
      <c r="W114" s="157"/>
      <c r="X114" s="157" t="s">
        <v>286</v>
      </c>
      <c r="Y114" s="157" t="s">
        <v>246</v>
      </c>
      <c r="Z114" s="147"/>
      <c r="AA114" s="147"/>
      <c r="AB114" s="147"/>
      <c r="AC114" s="147"/>
      <c r="AD114" s="147"/>
      <c r="AE114" s="147"/>
      <c r="AF114" s="147"/>
      <c r="AG114" s="147" t="s">
        <v>731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4">
        <v>95</v>
      </c>
      <c r="B115" s="175" t="s">
        <v>1206</v>
      </c>
      <c r="C115" s="183" t="s">
        <v>1159</v>
      </c>
      <c r="D115" s="176" t="s">
        <v>1093</v>
      </c>
      <c r="E115" s="177">
        <v>1</v>
      </c>
      <c r="F115" s="178"/>
      <c r="G115" s="179">
        <f t="shared" si="42"/>
        <v>0</v>
      </c>
      <c r="H115" s="178"/>
      <c r="I115" s="179">
        <f t="shared" si="43"/>
        <v>0</v>
      </c>
      <c r="J115" s="178"/>
      <c r="K115" s="179">
        <f t="shared" si="44"/>
        <v>0</v>
      </c>
      <c r="L115" s="179">
        <v>21</v>
      </c>
      <c r="M115" s="179">
        <f t="shared" si="45"/>
        <v>0</v>
      </c>
      <c r="N115" s="177">
        <v>0</v>
      </c>
      <c r="O115" s="177">
        <f t="shared" si="46"/>
        <v>0</v>
      </c>
      <c r="P115" s="177">
        <v>0</v>
      </c>
      <c r="Q115" s="177">
        <f t="shared" si="47"/>
        <v>0</v>
      </c>
      <c r="R115" s="179"/>
      <c r="S115" s="179" t="s">
        <v>262</v>
      </c>
      <c r="T115" s="180" t="s">
        <v>245</v>
      </c>
      <c r="U115" s="157">
        <v>0</v>
      </c>
      <c r="V115" s="157">
        <f t="shared" si="48"/>
        <v>0</v>
      </c>
      <c r="W115" s="157"/>
      <c r="X115" s="157" t="s">
        <v>286</v>
      </c>
      <c r="Y115" s="157" t="s">
        <v>246</v>
      </c>
      <c r="Z115" s="147"/>
      <c r="AA115" s="147"/>
      <c r="AB115" s="147"/>
      <c r="AC115" s="147"/>
      <c r="AD115" s="147"/>
      <c r="AE115" s="147"/>
      <c r="AF115" s="147"/>
      <c r="AG115" s="147" t="s">
        <v>731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x14ac:dyDescent="0.2">
      <c r="A116" s="159" t="s">
        <v>239</v>
      </c>
      <c r="B116" s="160" t="s">
        <v>100</v>
      </c>
      <c r="C116" s="181" t="s">
        <v>101</v>
      </c>
      <c r="D116" s="161"/>
      <c r="E116" s="162"/>
      <c r="F116" s="163"/>
      <c r="G116" s="163">
        <f>SUMIF(AG117:AG124,"&lt;&gt;NOR",G117:G124)</f>
        <v>0</v>
      </c>
      <c r="H116" s="163"/>
      <c r="I116" s="163">
        <f>SUM(I117:I124)</f>
        <v>0</v>
      </c>
      <c r="J116" s="163"/>
      <c r="K116" s="163">
        <f>SUM(K117:K124)</f>
        <v>0</v>
      </c>
      <c r="L116" s="163"/>
      <c r="M116" s="163">
        <f>SUM(M117:M124)</f>
        <v>0</v>
      </c>
      <c r="N116" s="162"/>
      <c r="O116" s="162">
        <f>SUM(O117:O124)</f>
        <v>0</v>
      </c>
      <c r="P116" s="162"/>
      <c r="Q116" s="162">
        <f>SUM(Q117:Q124)</f>
        <v>0</v>
      </c>
      <c r="R116" s="163"/>
      <c r="S116" s="163"/>
      <c r="T116" s="164"/>
      <c r="U116" s="158"/>
      <c r="V116" s="158">
        <f>SUM(V117:V124)</f>
        <v>0</v>
      </c>
      <c r="W116" s="158"/>
      <c r="X116" s="158"/>
      <c r="Y116" s="158"/>
      <c r="AG116" t="s">
        <v>240</v>
      </c>
    </row>
    <row r="117" spans="1:60" ht="22.5" outlineLevel="1" x14ac:dyDescent="0.2">
      <c r="A117" s="174">
        <v>96</v>
      </c>
      <c r="B117" s="175" t="s">
        <v>1207</v>
      </c>
      <c r="C117" s="183" t="s">
        <v>1208</v>
      </c>
      <c r="D117" s="176" t="s">
        <v>375</v>
      </c>
      <c r="E117" s="177">
        <v>1</v>
      </c>
      <c r="F117" s="178"/>
      <c r="G117" s="179">
        <f t="shared" ref="G117:G124" si="49">ROUND(E117*F117,2)</f>
        <v>0</v>
      </c>
      <c r="H117" s="178"/>
      <c r="I117" s="179">
        <f t="shared" ref="I117:I124" si="50">ROUND(E117*H117,2)</f>
        <v>0</v>
      </c>
      <c r="J117" s="178"/>
      <c r="K117" s="179">
        <f t="shared" ref="K117:K124" si="51">ROUND(E117*J117,2)</f>
        <v>0</v>
      </c>
      <c r="L117" s="179">
        <v>21</v>
      </c>
      <c r="M117" s="179">
        <f t="shared" ref="M117:M124" si="52">G117*(1+L117/100)</f>
        <v>0</v>
      </c>
      <c r="N117" s="177">
        <v>0</v>
      </c>
      <c r="O117" s="177">
        <f t="shared" ref="O117:O124" si="53">ROUND(E117*N117,2)</f>
        <v>0</v>
      </c>
      <c r="P117" s="177">
        <v>0</v>
      </c>
      <c r="Q117" s="177">
        <f t="shared" ref="Q117:Q124" si="54">ROUND(E117*P117,2)</f>
        <v>0</v>
      </c>
      <c r="R117" s="179"/>
      <c r="S117" s="179" t="s">
        <v>262</v>
      </c>
      <c r="T117" s="180" t="s">
        <v>245</v>
      </c>
      <c r="U117" s="157">
        <v>0</v>
      </c>
      <c r="V117" s="157">
        <f t="shared" ref="V117:V124" si="55">ROUND(E117*U117,2)</f>
        <v>0</v>
      </c>
      <c r="W117" s="157"/>
      <c r="X117" s="157" t="s">
        <v>286</v>
      </c>
      <c r="Y117" s="157" t="s">
        <v>246</v>
      </c>
      <c r="Z117" s="147"/>
      <c r="AA117" s="147"/>
      <c r="AB117" s="147"/>
      <c r="AC117" s="147"/>
      <c r="AD117" s="147"/>
      <c r="AE117" s="147"/>
      <c r="AF117" s="147"/>
      <c r="AG117" s="147" t="s">
        <v>731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74">
        <v>97</v>
      </c>
      <c r="B118" s="175" t="s">
        <v>1209</v>
      </c>
      <c r="C118" s="183" t="s">
        <v>1210</v>
      </c>
      <c r="D118" s="176" t="s">
        <v>375</v>
      </c>
      <c r="E118" s="177">
        <v>1</v>
      </c>
      <c r="F118" s="178"/>
      <c r="G118" s="179">
        <f t="shared" si="49"/>
        <v>0</v>
      </c>
      <c r="H118" s="178"/>
      <c r="I118" s="179">
        <f t="shared" si="50"/>
        <v>0</v>
      </c>
      <c r="J118" s="178"/>
      <c r="K118" s="179">
        <f t="shared" si="51"/>
        <v>0</v>
      </c>
      <c r="L118" s="179">
        <v>21</v>
      </c>
      <c r="M118" s="179">
        <f t="shared" si="52"/>
        <v>0</v>
      </c>
      <c r="N118" s="177">
        <v>0</v>
      </c>
      <c r="O118" s="177">
        <f t="shared" si="53"/>
        <v>0</v>
      </c>
      <c r="P118" s="177">
        <v>0</v>
      </c>
      <c r="Q118" s="177">
        <f t="shared" si="54"/>
        <v>0</v>
      </c>
      <c r="R118" s="179"/>
      <c r="S118" s="179" t="s">
        <v>262</v>
      </c>
      <c r="T118" s="180" t="s">
        <v>245</v>
      </c>
      <c r="U118" s="157">
        <v>0</v>
      </c>
      <c r="V118" s="157">
        <f t="shared" si="55"/>
        <v>0</v>
      </c>
      <c r="W118" s="157"/>
      <c r="X118" s="157" t="s">
        <v>286</v>
      </c>
      <c r="Y118" s="157" t="s">
        <v>246</v>
      </c>
      <c r="Z118" s="147"/>
      <c r="AA118" s="147"/>
      <c r="AB118" s="147"/>
      <c r="AC118" s="147"/>
      <c r="AD118" s="147"/>
      <c r="AE118" s="147"/>
      <c r="AF118" s="147"/>
      <c r="AG118" s="147" t="s">
        <v>731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74">
        <v>98</v>
      </c>
      <c r="B119" s="175" t="s">
        <v>1211</v>
      </c>
      <c r="C119" s="183" t="s">
        <v>1212</v>
      </c>
      <c r="D119" s="176" t="s">
        <v>375</v>
      </c>
      <c r="E119" s="177">
        <v>1</v>
      </c>
      <c r="F119" s="178"/>
      <c r="G119" s="179">
        <f t="shared" si="49"/>
        <v>0</v>
      </c>
      <c r="H119" s="178"/>
      <c r="I119" s="179">
        <f t="shared" si="50"/>
        <v>0</v>
      </c>
      <c r="J119" s="178"/>
      <c r="K119" s="179">
        <f t="shared" si="51"/>
        <v>0</v>
      </c>
      <c r="L119" s="179">
        <v>21</v>
      </c>
      <c r="M119" s="179">
        <f t="shared" si="52"/>
        <v>0</v>
      </c>
      <c r="N119" s="177">
        <v>0</v>
      </c>
      <c r="O119" s="177">
        <f t="shared" si="53"/>
        <v>0</v>
      </c>
      <c r="P119" s="177">
        <v>0</v>
      </c>
      <c r="Q119" s="177">
        <f t="shared" si="54"/>
        <v>0</v>
      </c>
      <c r="R119" s="179"/>
      <c r="S119" s="179" t="s">
        <v>262</v>
      </c>
      <c r="T119" s="180" t="s">
        <v>245</v>
      </c>
      <c r="U119" s="157">
        <v>0</v>
      </c>
      <c r="V119" s="157">
        <f t="shared" si="55"/>
        <v>0</v>
      </c>
      <c r="W119" s="157"/>
      <c r="X119" s="157" t="s">
        <v>286</v>
      </c>
      <c r="Y119" s="157" t="s">
        <v>246</v>
      </c>
      <c r="Z119" s="147"/>
      <c r="AA119" s="147"/>
      <c r="AB119" s="147"/>
      <c r="AC119" s="147"/>
      <c r="AD119" s="147"/>
      <c r="AE119" s="147"/>
      <c r="AF119" s="147"/>
      <c r="AG119" s="147" t="s">
        <v>731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ht="22.5" outlineLevel="1" x14ac:dyDescent="0.2">
      <c r="A120" s="174">
        <v>99</v>
      </c>
      <c r="B120" s="175" t="s">
        <v>1213</v>
      </c>
      <c r="C120" s="183" t="s">
        <v>1214</v>
      </c>
      <c r="D120" s="176" t="s">
        <v>375</v>
      </c>
      <c r="E120" s="177">
        <v>1</v>
      </c>
      <c r="F120" s="178"/>
      <c r="G120" s="179">
        <f t="shared" si="49"/>
        <v>0</v>
      </c>
      <c r="H120" s="178"/>
      <c r="I120" s="179">
        <f t="shared" si="50"/>
        <v>0</v>
      </c>
      <c r="J120" s="178"/>
      <c r="K120" s="179">
        <f t="shared" si="51"/>
        <v>0</v>
      </c>
      <c r="L120" s="179">
        <v>21</v>
      </c>
      <c r="M120" s="179">
        <f t="shared" si="52"/>
        <v>0</v>
      </c>
      <c r="N120" s="177">
        <v>0</v>
      </c>
      <c r="O120" s="177">
        <f t="shared" si="53"/>
        <v>0</v>
      </c>
      <c r="P120" s="177">
        <v>0</v>
      </c>
      <c r="Q120" s="177">
        <f t="shared" si="54"/>
        <v>0</v>
      </c>
      <c r="R120" s="179"/>
      <c r="S120" s="179" t="s">
        <v>262</v>
      </c>
      <c r="T120" s="180" t="s">
        <v>245</v>
      </c>
      <c r="U120" s="157">
        <v>0</v>
      </c>
      <c r="V120" s="157">
        <f t="shared" si="55"/>
        <v>0</v>
      </c>
      <c r="W120" s="157"/>
      <c r="X120" s="157" t="s">
        <v>286</v>
      </c>
      <c r="Y120" s="157" t="s">
        <v>246</v>
      </c>
      <c r="Z120" s="147"/>
      <c r="AA120" s="147"/>
      <c r="AB120" s="147"/>
      <c r="AC120" s="147"/>
      <c r="AD120" s="147"/>
      <c r="AE120" s="147"/>
      <c r="AF120" s="147"/>
      <c r="AG120" s="147" t="s">
        <v>731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ht="22.5" outlineLevel="1" x14ac:dyDescent="0.2">
      <c r="A121" s="174">
        <v>100</v>
      </c>
      <c r="B121" s="175" t="s">
        <v>1215</v>
      </c>
      <c r="C121" s="183" t="s">
        <v>1216</v>
      </c>
      <c r="D121" s="176" t="s">
        <v>375</v>
      </c>
      <c r="E121" s="177">
        <v>1</v>
      </c>
      <c r="F121" s="178"/>
      <c r="G121" s="179">
        <f t="shared" si="49"/>
        <v>0</v>
      </c>
      <c r="H121" s="178"/>
      <c r="I121" s="179">
        <f t="shared" si="50"/>
        <v>0</v>
      </c>
      <c r="J121" s="178"/>
      <c r="K121" s="179">
        <f t="shared" si="51"/>
        <v>0</v>
      </c>
      <c r="L121" s="179">
        <v>21</v>
      </c>
      <c r="M121" s="179">
        <f t="shared" si="52"/>
        <v>0</v>
      </c>
      <c r="N121" s="177">
        <v>0</v>
      </c>
      <c r="O121" s="177">
        <f t="shared" si="53"/>
        <v>0</v>
      </c>
      <c r="P121" s="177">
        <v>0</v>
      </c>
      <c r="Q121" s="177">
        <f t="shared" si="54"/>
        <v>0</v>
      </c>
      <c r="R121" s="179"/>
      <c r="S121" s="179" t="s">
        <v>262</v>
      </c>
      <c r="T121" s="180" t="s">
        <v>245</v>
      </c>
      <c r="U121" s="157">
        <v>0</v>
      </c>
      <c r="V121" s="157">
        <f t="shared" si="55"/>
        <v>0</v>
      </c>
      <c r="W121" s="157"/>
      <c r="X121" s="157" t="s">
        <v>286</v>
      </c>
      <c r="Y121" s="157" t="s">
        <v>246</v>
      </c>
      <c r="Z121" s="147"/>
      <c r="AA121" s="147"/>
      <c r="AB121" s="147"/>
      <c r="AC121" s="147"/>
      <c r="AD121" s="147"/>
      <c r="AE121" s="147"/>
      <c r="AF121" s="147"/>
      <c r="AG121" s="147" t="s">
        <v>731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74">
        <v>101</v>
      </c>
      <c r="B122" s="175" t="s">
        <v>1217</v>
      </c>
      <c r="C122" s="183" t="s">
        <v>1218</v>
      </c>
      <c r="D122" s="176" t="s">
        <v>695</v>
      </c>
      <c r="E122" s="177">
        <v>3</v>
      </c>
      <c r="F122" s="178"/>
      <c r="G122" s="179">
        <f t="shared" si="49"/>
        <v>0</v>
      </c>
      <c r="H122" s="178"/>
      <c r="I122" s="179">
        <f t="shared" si="50"/>
        <v>0</v>
      </c>
      <c r="J122" s="178"/>
      <c r="K122" s="179">
        <f t="shared" si="51"/>
        <v>0</v>
      </c>
      <c r="L122" s="179">
        <v>21</v>
      </c>
      <c r="M122" s="179">
        <f t="shared" si="52"/>
        <v>0</v>
      </c>
      <c r="N122" s="177">
        <v>0</v>
      </c>
      <c r="O122" s="177">
        <f t="shared" si="53"/>
        <v>0</v>
      </c>
      <c r="P122" s="177">
        <v>0</v>
      </c>
      <c r="Q122" s="177">
        <f t="shared" si="54"/>
        <v>0</v>
      </c>
      <c r="R122" s="179"/>
      <c r="S122" s="179" t="s">
        <v>262</v>
      </c>
      <c r="T122" s="180" t="s">
        <v>245</v>
      </c>
      <c r="U122" s="157">
        <v>0</v>
      </c>
      <c r="V122" s="157">
        <f t="shared" si="55"/>
        <v>0</v>
      </c>
      <c r="W122" s="157"/>
      <c r="X122" s="157" t="s">
        <v>286</v>
      </c>
      <c r="Y122" s="157" t="s">
        <v>246</v>
      </c>
      <c r="Z122" s="147"/>
      <c r="AA122" s="147"/>
      <c r="AB122" s="147"/>
      <c r="AC122" s="147"/>
      <c r="AD122" s="147"/>
      <c r="AE122" s="147"/>
      <c r="AF122" s="147"/>
      <c r="AG122" s="147" t="s">
        <v>731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74">
        <v>102</v>
      </c>
      <c r="B123" s="175" t="s">
        <v>1219</v>
      </c>
      <c r="C123" s="183" t="s">
        <v>1074</v>
      </c>
      <c r="D123" s="176" t="s">
        <v>695</v>
      </c>
      <c r="E123" s="177">
        <v>1</v>
      </c>
      <c r="F123" s="178"/>
      <c r="G123" s="179">
        <f t="shared" si="49"/>
        <v>0</v>
      </c>
      <c r="H123" s="178"/>
      <c r="I123" s="179">
        <f t="shared" si="50"/>
        <v>0</v>
      </c>
      <c r="J123" s="178"/>
      <c r="K123" s="179">
        <f t="shared" si="51"/>
        <v>0</v>
      </c>
      <c r="L123" s="179">
        <v>21</v>
      </c>
      <c r="M123" s="179">
        <f t="shared" si="52"/>
        <v>0</v>
      </c>
      <c r="N123" s="177">
        <v>0</v>
      </c>
      <c r="O123" s="177">
        <f t="shared" si="53"/>
        <v>0</v>
      </c>
      <c r="P123" s="177">
        <v>0</v>
      </c>
      <c r="Q123" s="177">
        <f t="shared" si="54"/>
        <v>0</v>
      </c>
      <c r="R123" s="179"/>
      <c r="S123" s="179" t="s">
        <v>262</v>
      </c>
      <c r="T123" s="180" t="s">
        <v>245</v>
      </c>
      <c r="U123" s="157">
        <v>0</v>
      </c>
      <c r="V123" s="157">
        <f t="shared" si="55"/>
        <v>0</v>
      </c>
      <c r="W123" s="157"/>
      <c r="X123" s="157" t="s">
        <v>286</v>
      </c>
      <c r="Y123" s="157" t="s">
        <v>246</v>
      </c>
      <c r="Z123" s="147"/>
      <c r="AA123" s="147"/>
      <c r="AB123" s="147"/>
      <c r="AC123" s="147"/>
      <c r="AD123" s="147"/>
      <c r="AE123" s="147"/>
      <c r="AF123" s="147"/>
      <c r="AG123" s="147" t="s">
        <v>731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4">
        <v>103</v>
      </c>
      <c r="B124" s="175" t="s">
        <v>1220</v>
      </c>
      <c r="C124" s="183" t="s">
        <v>1221</v>
      </c>
      <c r="D124" s="176" t="s">
        <v>1093</v>
      </c>
      <c r="E124" s="177">
        <v>1</v>
      </c>
      <c r="F124" s="178"/>
      <c r="G124" s="179">
        <f t="shared" si="49"/>
        <v>0</v>
      </c>
      <c r="H124" s="178"/>
      <c r="I124" s="179">
        <f t="shared" si="50"/>
        <v>0</v>
      </c>
      <c r="J124" s="178"/>
      <c r="K124" s="179">
        <f t="shared" si="51"/>
        <v>0</v>
      </c>
      <c r="L124" s="179">
        <v>21</v>
      </c>
      <c r="M124" s="179">
        <f t="shared" si="52"/>
        <v>0</v>
      </c>
      <c r="N124" s="177">
        <v>0</v>
      </c>
      <c r="O124" s="177">
        <f t="shared" si="53"/>
        <v>0</v>
      </c>
      <c r="P124" s="177">
        <v>0</v>
      </c>
      <c r="Q124" s="177">
        <f t="shared" si="54"/>
        <v>0</v>
      </c>
      <c r="R124" s="179"/>
      <c r="S124" s="179" t="s">
        <v>262</v>
      </c>
      <c r="T124" s="180" t="s">
        <v>245</v>
      </c>
      <c r="U124" s="157">
        <v>0</v>
      </c>
      <c r="V124" s="157">
        <f t="shared" si="55"/>
        <v>0</v>
      </c>
      <c r="W124" s="157"/>
      <c r="X124" s="157" t="s">
        <v>286</v>
      </c>
      <c r="Y124" s="157" t="s">
        <v>246</v>
      </c>
      <c r="Z124" s="147"/>
      <c r="AA124" s="147"/>
      <c r="AB124" s="147"/>
      <c r="AC124" s="147"/>
      <c r="AD124" s="147"/>
      <c r="AE124" s="147"/>
      <c r="AF124" s="147"/>
      <c r="AG124" s="147" t="s">
        <v>731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x14ac:dyDescent="0.2">
      <c r="A125" s="159" t="s">
        <v>239</v>
      </c>
      <c r="B125" s="160" t="s">
        <v>102</v>
      </c>
      <c r="C125" s="181" t="s">
        <v>103</v>
      </c>
      <c r="D125" s="161"/>
      <c r="E125" s="162"/>
      <c r="F125" s="163"/>
      <c r="G125" s="163">
        <f>SUMIF(AG126:AG139,"&lt;&gt;NOR",G126:G139)</f>
        <v>0</v>
      </c>
      <c r="H125" s="163"/>
      <c r="I125" s="163">
        <f>SUM(I126:I139)</f>
        <v>0</v>
      </c>
      <c r="J125" s="163"/>
      <c r="K125" s="163">
        <f>SUM(K126:K139)</f>
        <v>0</v>
      </c>
      <c r="L125" s="163"/>
      <c r="M125" s="163">
        <f>SUM(M126:M139)</f>
        <v>0</v>
      </c>
      <c r="N125" s="162"/>
      <c r="O125" s="162">
        <f>SUM(O126:O139)</f>
        <v>0</v>
      </c>
      <c r="P125" s="162"/>
      <c r="Q125" s="162">
        <f>SUM(Q126:Q139)</f>
        <v>0</v>
      </c>
      <c r="R125" s="163"/>
      <c r="S125" s="163"/>
      <c r="T125" s="164"/>
      <c r="U125" s="158"/>
      <c r="V125" s="158">
        <f>SUM(V126:V139)</f>
        <v>0</v>
      </c>
      <c r="W125" s="158"/>
      <c r="X125" s="158"/>
      <c r="Y125" s="158"/>
      <c r="AG125" t="s">
        <v>240</v>
      </c>
    </row>
    <row r="126" spans="1:60" outlineLevel="1" x14ac:dyDescent="0.2">
      <c r="A126" s="174">
        <v>104</v>
      </c>
      <c r="B126" s="175" t="s">
        <v>1222</v>
      </c>
      <c r="C126" s="183" t="s">
        <v>1223</v>
      </c>
      <c r="D126" s="176" t="s">
        <v>375</v>
      </c>
      <c r="E126" s="177">
        <v>1</v>
      </c>
      <c r="F126" s="178"/>
      <c r="G126" s="179">
        <f t="shared" ref="G126:G139" si="56">ROUND(E126*F126,2)</f>
        <v>0</v>
      </c>
      <c r="H126" s="178"/>
      <c r="I126" s="179">
        <f t="shared" ref="I126:I139" si="57">ROUND(E126*H126,2)</f>
        <v>0</v>
      </c>
      <c r="J126" s="178"/>
      <c r="K126" s="179">
        <f t="shared" ref="K126:K139" si="58">ROUND(E126*J126,2)</f>
        <v>0</v>
      </c>
      <c r="L126" s="179">
        <v>21</v>
      </c>
      <c r="M126" s="179">
        <f t="shared" ref="M126:M139" si="59">G126*(1+L126/100)</f>
        <v>0</v>
      </c>
      <c r="N126" s="177">
        <v>0</v>
      </c>
      <c r="O126" s="177">
        <f t="shared" ref="O126:O139" si="60">ROUND(E126*N126,2)</f>
        <v>0</v>
      </c>
      <c r="P126" s="177">
        <v>0</v>
      </c>
      <c r="Q126" s="177">
        <f t="shared" ref="Q126:Q139" si="61">ROUND(E126*P126,2)</f>
        <v>0</v>
      </c>
      <c r="R126" s="179"/>
      <c r="S126" s="179" t="s">
        <v>262</v>
      </c>
      <c r="T126" s="180" t="s">
        <v>245</v>
      </c>
      <c r="U126" s="157">
        <v>0</v>
      </c>
      <c r="V126" s="157">
        <f t="shared" ref="V126:V139" si="62">ROUND(E126*U126,2)</f>
        <v>0</v>
      </c>
      <c r="W126" s="157"/>
      <c r="X126" s="157" t="s">
        <v>286</v>
      </c>
      <c r="Y126" s="157" t="s">
        <v>246</v>
      </c>
      <c r="Z126" s="147"/>
      <c r="AA126" s="147"/>
      <c r="AB126" s="147"/>
      <c r="AC126" s="147"/>
      <c r="AD126" s="147"/>
      <c r="AE126" s="147"/>
      <c r="AF126" s="147"/>
      <c r="AG126" s="147" t="s">
        <v>731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74">
        <v>105</v>
      </c>
      <c r="B127" s="175" t="s">
        <v>1224</v>
      </c>
      <c r="C127" s="183" t="s">
        <v>1225</v>
      </c>
      <c r="D127" s="176" t="s">
        <v>320</v>
      </c>
      <c r="E127" s="177">
        <v>65</v>
      </c>
      <c r="F127" s="178"/>
      <c r="G127" s="179">
        <f t="shared" si="56"/>
        <v>0</v>
      </c>
      <c r="H127" s="178"/>
      <c r="I127" s="179">
        <f t="shared" si="57"/>
        <v>0</v>
      </c>
      <c r="J127" s="178"/>
      <c r="K127" s="179">
        <f t="shared" si="58"/>
        <v>0</v>
      </c>
      <c r="L127" s="179">
        <v>21</v>
      </c>
      <c r="M127" s="179">
        <f t="shared" si="59"/>
        <v>0</v>
      </c>
      <c r="N127" s="177">
        <v>0</v>
      </c>
      <c r="O127" s="177">
        <f t="shared" si="60"/>
        <v>0</v>
      </c>
      <c r="P127" s="177">
        <v>0</v>
      </c>
      <c r="Q127" s="177">
        <f t="shared" si="61"/>
        <v>0</v>
      </c>
      <c r="R127" s="179"/>
      <c r="S127" s="179" t="s">
        <v>262</v>
      </c>
      <c r="T127" s="180" t="s">
        <v>245</v>
      </c>
      <c r="U127" s="157">
        <v>0</v>
      </c>
      <c r="V127" s="157">
        <f t="shared" si="62"/>
        <v>0</v>
      </c>
      <c r="W127" s="157"/>
      <c r="X127" s="157" t="s">
        <v>286</v>
      </c>
      <c r="Y127" s="157" t="s">
        <v>246</v>
      </c>
      <c r="Z127" s="147"/>
      <c r="AA127" s="147"/>
      <c r="AB127" s="147"/>
      <c r="AC127" s="147"/>
      <c r="AD127" s="147"/>
      <c r="AE127" s="147"/>
      <c r="AF127" s="147"/>
      <c r="AG127" s="147" t="s">
        <v>731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4">
        <v>106</v>
      </c>
      <c r="B128" s="175" t="s">
        <v>1226</v>
      </c>
      <c r="C128" s="183" t="s">
        <v>1227</v>
      </c>
      <c r="D128" s="176" t="s">
        <v>320</v>
      </c>
      <c r="E128" s="177">
        <v>25</v>
      </c>
      <c r="F128" s="178"/>
      <c r="G128" s="179">
        <f t="shared" si="56"/>
        <v>0</v>
      </c>
      <c r="H128" s="178"/>
      <c r="I128" s="179">
        <f t="shared" si="57"/>
        <v>0</v>
      </c>
      <c r="J128" s="178"/>
      <c r="K128" s="179">
        <f t="shared" si="58"/>
        <v>0</v>
      </c>
      <c r="L128" s="179">
        <v>21</v>
      </c>
      <c r="M128" s="179">
        <f t="shared" si="59"/>
        <v>0</v>
      </c>
      <c r="N128" s="177">
        <v>0</v>
      </c>
      <c r="O128" s="177">
        <f t="shared" si="60"/>
        <v>0</v>
      </c>
      <c r="P128" s="177">
        <v>0</v>
      </c>
      <c r="Q128" s="177">
        <f t="shared" si="61"/>
        <v>0</v>
      </c>
      <c r="R128" s="179"/>
      <c r="S128" s="179" t="s">
        <v>262</v>
      </c>
      <c r="T128" s="180" t="s">
        <v>245</v>
      </c>
      <c r="U128" s="157">
        <v>0</v>
      </c>
      <c r="V128" s="157">
        <f t="shared" si="62"/>
        <v>0</v>
      </c>
      <c r="W128" s="157"/>
      <c r="X128" s="157" t="s">
        <v>286</v>
      </c>
      <c r="Y128" s="157" t="s">
        <v>246</v>
      </c>
      <c r="Z128" s="147"/>
      <c r="AA128" s="147"/>
      <c r="AB128" s="147"/>
      <c r="AC128" s="147"/>
      <c r="AD128" s="147"/>
      <c r="AE128" s="147"/>
      <c r="AF128" s="147"/>
      <c r="AG128" s="147" t="s">
        <v>731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74">
        <v>107</v>
      </c>
      <c r="B129" s="175" t="s">
        <v>1228</v>
      </c>
      <c r="C129" s="183" t="s">
        <v>1192</v>
      </c>
      <c r="D129" s="176" t="s">
        <v>320</v>
      </c>
      <c r="E129" s="177">
        <v>60</v>
      </c>
      <c r="F129" s="178"/>
      <c r="G129" s="179">
        <f t="shared" si="56"/>
        <v>0</v>
      </c>
      <c r="H129" s="178"/>
      <c r="I129" s="179">
        <f t="shared" si="57"/>
        <v>0</v>
      </c>
      <c r="J129" s="178"/>
      <c r="K129" s="179">
        <f t="shared" si="58"/>
        <v>0</v>
      </c>
      <c r="L129" s="179">
        <v>21</v>
      </c>
      <c r="M129" s="179">
        <f t="shared" si="59"/>
        <v>0</v>
      </c>
      <c r="N129" s="177">
        <v>0</v>
      </c>
      <c r="O129" s="177">
        <f t="shared" si="60"/>
        <v>0</v>
      </c>
      <c r="P129" s="177">
        <v>0</v>
      </c>
      <c r="Q129" s="177">
        <f t="shared" si="61"/>
        <v>0</v>
      </c>
      <c r="R129" s="179"/>
      <c r="S129" s="179" t="s">
        <v>262</v>
      </c>
      <c r="T129" s="180" t="s">
        <v>245</v>
      </c>
      <c r="U129" s="157">
        <v>0</v>
      </c>
      <c r="V129" s="157">
        <f t="shared" si="62"/>
        <v>0</v>
      </c>
      <c r="W129" s="157"/>
      <c r="X129" s="157" t="s">
        <v>286</v>
      </c>
      <c r="Y129" s="157" t="s">
        <v>246</v>
      </c>
      <c r="Z129" s="147"/>
      <c r="AA129" s="147"/>
      <c r="AB129" s="147"/>
      <c r="AC129" s="147"/>
      <c r="AD129" s="147"/>
      <c r="AE129" s="147"/>
      <c r="AF129" s="147"/>
      <c r="AG129" s="147" t="s">
        <v>731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2.5" outlineLevel="1" x14ac:dyDescent="0.2">
      <c r="A130" s="174">
        <v>108</v>
      </c>
      <c r="B130" s="175" t="s">
        <v>1229</v>
      </c>
      <c r="C130" s="183" t="s">
        <v>1194</v>
      </c>
      <c r="D130" s="176" t="s">
        <v>320</v>
      </c>
      <c r="E130" s="177">
        <v>8</v>
      </c>
      <c r="F130" s="178"/>
      <c r="G130" s="179">
        <f t="shared" si="56"/>
        <v>0</v>
      </c>
      <c r="H130" s="178"/>
      <c r="I130" s="179">
        <f t="shared" si="57"/>
        <v>0</v>
      </c>
      <c r="J130" s="178"/>
      <c r="K130" s="179">
        <f t="shared" si="58"/>
        <v>0</v>
      </c>
      <c r="L130" s="179">
        <v>21</v>
      </c>
      <c r="M130" s="179">
        <f t="shared" si="59"/>
        <v>0</v>
      </c>
      <c r="N130" s="177">
        <v>0</v>
      </c>
      <c r="O130" s="177">
        <f t="shared" si="60"/>
        <v>0</v>
      </c>
      <c r="P130" s="177">
        <v>0</v>
      </c>
      <c r="Q130" s="177">
        <f t="shared" si="61"/>
        <v>0</v>
      </c>
      <c r="R130" s="179"/>
      <c r="S130" s="179" t="s">
        <v>262</v>
      </c>
      <c r="T130" s="180" t="s">
        <v>245</v>
      </c>
      <c r="U130" s="157">
        <v>0</v>
      </c>
      <c r="V130" s="157">
        <f t="shared" si="62"/>
        <v>0</v>
      </c>
      <c r="W130" s="157"/>
      <c r="X130" s="157" t="s">
        <v>286</v>
      </c>
      <c r="Y130" s="157" t="s">
        <v>246</v>
      </c>
      <c r="Z130" s="147"/>
      <c r="AA130" s="147"/>
      <c r="AB130" s="147"/>
      <c r="AC130" s="147"/>
      <c r="AD130" s="147"/>
      <c r="AE130" s="147"/>
      <c r="AF130" s="147"/>
      <c r="AG130" s="147" t="s">
        <v>731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74">
        <v>109</v>
      </c>
      <c r="B131" s="175" t="s">
        <v>1230</v>
      </c>
      <c r="C131" s="183" t="s">
        <v>1196</v>
      </c>
      <c r="D131" s="176" t="s">
        <v>375</v>
      </c>
      <c r="E131" s="177">
        <v>60</v>
      </c>
      <c r="F131" s="178"/>
      <c r="G131" s="179">
        <f t="shared" si="56"/>
        <v>0</v>
      </c>
      <c r="H131" s="178"/>
      <c r="I131" s="179">
        <f t="shared" si="57"/>
        <v>0</v>
      </c>
      <c r="J131" s="178"/>
      <c r="K131" s="179">
        <f t="shared" si="58"/>
        <v>0</v>
      </c>
      <c r="L131" s="179">
        <v>21</v>
      </c>
      <c r="M131" s="179">
        <f t="shared" si="59"/>
        <v>0</v>
      </c>
      <c r="N131" s="177">
        <v>0</v>
      </c>
      <c r="O131" s="177">
        <f t="shared" si="60"/>
        <v>0</v>
      </c>
      <c r="P131" s="177">
        <v>0</v>
      </c>
      <c r="Q131" s="177">
        <f t="shared" si="61"/>
        <v>0</v>
      </c>
      <c r="R131" s="179"/>
      <c r="S131" s="179" t="s">
        <v>262</v>
      </c>
      <c r="T131" s="180" t="s">
        <v>245</v>
      </c>
      <c r="U131" s="157">
        <v>0</v>
      </c>
      <c r="V131" s="157">
        <f t="shared" si="62"/>
        <v>0</v>
      </c>
      <c r="W131" s="157"/>
      <c r="X131" s="157" t="s">
        <v>286</v>
      </c>
      <c r="Y131" s="157" t="s">
        <v>246</v>
      </c>
      <c r="Z131" s="147"/>
      <c r="AA131" s="147"/>
      <c r="AB131" s="147"/>
      <c r="AC131" s="147"/>
      <c r="AD131" s="147"/>
      <c r="AE131" s="147"/>
      <c r="AF131" s="147"/>
      <c r="AG131" s="147" t="s">
        <v>731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74">
        <v>110</v>
      </c>
      <c r="B132" s="175" t="s">
        <v>1231</v>
      </c>
      <c r="C132" s="183" t="s">
        <v>1198</v>
      </c>
      <c r="D132" s="176" t="s">
        <v>375</v>
      </c>
      <c r="E132" s="177">
        <v>20</v>
      </c>
      <c r="F132" s="178"/>
      <c r="G132" s="179">
        <f t="shared" si="56"/>
        <v>0</v>
      </c>
      <c r="H132" s="178"/>
      <c r="I132" s="179">
        <f t="shared" si="57"/>
        <v>0</v>
      </c>
      <c r="J132" s="178"/>
      <c r="K132" s="179">
        <f t="shared" si="58"/>
        <v>0</v>
      </c>
      <c r="L132" s="179">
        <v>21</v>
      </c>
      <c r="M132" s="179">
        <f t="shared" si="59"/>
        <v>0</v>
      </c>
      <c r="N132" s="177">
        <v>0</v>
      </c>
      <c r="O132" s="177">
        <f t="shared" si="60"/>
        <v>0</v>
      </c>
      <c r="P132" s="177">
        <v>0</v>
      </c>
      <c r="Q132" s="177">
        <f t="shared" si="61"/>
        <v>0</v>
      </c>
      <c r="R132" s="179"/>
      <c r="S132" s="179" t="s">
        <v>262</v>
      </c>
      <c r="T132" s="180" t="s">
        <v>245</v>
      </c>
      <c r="U132" s="157">
        <v>0</v>
      </c>
      <c r="V132" s="157">
        <f t="shared" si="62"/>
        <v>0</v>
      </c>
      <c r="W132" s="157"/>
      <c r="X132" s="157" t="s">
        <v>286</v>
      </c>
      <c r="Y132" s="157" t="s">
        <v>246</v>
      </c>
      <c r="Z132" s="147"/>
      <c r="AA132" s="147"/>
      <c r="AB132" s="147"/>
      <c r="AC132" s="147"/>
      <c r="AD132" s="147"/>
      <c r="AE132" s="147"/>
      <c r="AF132" s="147"/>
      <c r="AG132" s="147" t="s">
        <v>731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74">
        <v>111</v>
      </c>
      <c r="B133" s="175" t="s">
        <v>1232</v>
      </c>
      <c r="C133" s="183" t="s">
        <v>1200</v>
      </c>
      <c r="D133" s="176" t="s">
        <v>320</v>
      </c>
      <c r="E133" s="177">
        <v>60</v>
      </c>
      <c r="F133" s="178"/>
      <c r="G133" s="179">
        <f t="shared" si="56"/>
        <v>0</v>
      </c>
      <c r="H133" s="178"/>
      <c r="I133" s="179">
        <f t="shared" si="57"/>
        <v>0</v>
      </c>
      <c r="J133" s="178"/>
      <c r="K133" s="179">
        <f t="shared" si="58"/>
        <v>0</v>
      </c>
      <c r="L133" s="179">
        <v>21</v>
      </c>
      <c r="M133" s="179">
        <f t="shared" si="59"/>
        <v>0</v>
      </c>
      <c r="N133" s="177">
        <v>0</v>
      </c>
      <c r="O133" s="177">
        <f t="shared" si="60"/>
        <v>0</v>
      </c>
      <c r="P133" s="177">
        <v>0</v>
      </c>
      <c r="Q133" s="177">
        <f t="shared" si="61"/>
        <v>0</v>
      </c>
      <c r="R133" s="179"/>
      <c r="S133" s="179" t="s">
        <v>262</v>
      </c>
      <c r="T133" s="180" t="s">
        <v>245</v>
      </c>
      <c r="U133" s="157">
        <v>0</v>
      </c>
      <c r="V133" s="157">
        <f t="shared" si="62"/>
        <v>0</v>
      </c>
      <c r="W133" s="157"/>
      <c r="X133" s="157" t="s">
        <v>286</v>
      </c>
      <c r="Y133" s="157" t="s">
        <v>246</v>
      </c>
      <c r="Z133" s="147"/>
      <c r="AA133" s="147"/>
      <c r="AB133" s="147"/>
      <c r="AC133" s="147"/>
      <c r="AD133" s="147"/>
      <c r="AE133" s="147"/>
      <c r="AF133" s="147"/>
      <c r="AG133" s="147" t="s">
        <v>731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">
      <c r="A134" s="174">
        <v>112</v>
      </c>
      <c r="B134" s="175" t="s">
        <v>1233</v>
      </c>
      <c r="C134" s="183" t="s">
        <v>1202</v>
      </c>
      <c r="D134" s="176" t="s">
        <v>320</v>
      </c>
      <c r="E134" s="177">
        <v>8</v>
      </c>
      <c r="F134" s="178"/>
      <c r="G134" s="179">
        <f t="shared" si="56"/>
        <v>0</v>
      </c>
      <c r="H134" s="178"/>
      <c r="I134" s="179">
        <f t="shared" si="57"/>
        <v>0</v>
      </c>
      <c r="J134" s="178"/>
      <c r="K134" s="179">
        <f t="shared" si="58"/>
        <v>0</v>
      </c>
      <c r="L134" s="179">
        <v>21</v>
      </c>
      <c r="M134" s="179">
        <f t="shared" si="59"/>
        <v>0</v>
      </c>
      <c r="N134" s="177">
        <v>0</v>
      </c>
      <c r="O134" s="177">
        <f t="shared" si="60"/>
        <v>0</v>
      </c>
      <c r="P134" s="177">
        <v>0</v>
      </c>
      <c r="Q134" s="177">
        <f t="shared" si="61"/>
        <v>0</v>
      </c>
      <c r="R134" s="179"/>
      <c r="S134" s="179" t="s">
        <v>262</v>
      </c>
      <c r="T134" s="180" t="s">
        <v>245</v>
      </c>
      <c r="U134" s="157">
        <v>0</v>
      </c>
      <c r="V134" s="157">
        <f t="shared" si="62"/>
        <v>0</v>
      </c>
      <c r="W134" s="157"/>
      <c r="X134" s="157" t="s">
        <v>286</v>
      </c>
      <c r="Y134" s="157" t="s">
        <v>246</v>
      </c>
      <c r="Z134" s="147"/>
      <c r="AA134" s="147"/>
      <c r="AB134" s="147"/>
      <c r="AC134" s="147"/>
      <c r="AD134" s="147"/>
      <c r="AE134" s="147"/>
      <c r="AF134" s="147"/>
      <c r="AG134" s="147" t="s">
        <v>731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74">
        <v>113</v>
      </c>
      <c r="B135" s="175" t="s">
        <v>1234</v>
      </c>
      <c r="C135" s="183" t="s">
        <v>1122</v>
      </c>
      <c r="D135" s="176" t="s">
        <v>1093</v>
      </c>
      <c r="E135" s="177">
        <v>1</v>
      </c>
      <c r="F135" s="178"/>
      <c r="G135" s="179">
        <f t="shared" si="56"/>
        <v>0</v>
      </c>
      <c r="H135" s="178"/>
      <c r="I135" s="179">
        <f t="shared" si="57"/>
        <v>0</v>
      </c>
      <c r="J135" s="178"/>
      <c r="K135" s="179">
        <f t="shared" si="58"/>
        <v>0</v>
      </c>
      <c r="L135" s="179">
        <v>21</v>
      </c>
      <c r="M135" s="179">
        <f t="shared" si="59"/>
        <v>0</v>
      </c>
      <c r="N135" s="177">
        <v>0</v>
      </c>
      <c r="O135" s="177">
        <f t="shared" si="60"/>
        <v>0</v>
      </c>
      <c r="P135" s="177">
        <v>0</v>
      </c>
      <c r="Q135" s="177">
        <f t="shared" si="61"/>
        <v>0</v>
      </c>
      <c r="R135" s="179"/>
      <c r="S135" s="179" t="s">
        <v>262</v>
      </c>
      <c r="T135" s="180" t="s">
        <v>245</v>
      </c>
      <c r="U135" s="157">
        <v>0</v>
      </c>
      <c r="V135" s="157">
        <f t="shared" si="62"/>
        <v>0</v>
      </c>
      <c r="W135" s="157"/>
      <c r="X135" s="157" t="s">
        <v>286</v>
      </c>
      <c r="Y135" s="157" t="s">
        <v>246</v>
      </c>
      <c r="Z135" s="147"/>
      <c r="AA135" s="147"/>
      <c r="AB135" s="147"/>
      <c r="AC135" s="147"/>
      <c r="AD135" s="147"/>
      <c r="AE135" s="147"/>
      <c r="AF135" s="147"/>
      <c r="AG135" s="147" t="s">
        <v>731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ht="22.5" outlineLevel="1" x14ac:dyDescent="0.2">
      <c r="A136" s="174">
        <v>114</v>
      </c>
      <c r="B136" s="175" t="s">
        <v>1235</v>
      </c>
      <c r="C136" s="183" t="s">
        <v>1236</v>
      </c>
      <c r="D136" s="176" t="s">
        <v>375</v>
      </c>
      <c r="E136" s="177">
        <v>1</v>
      </c>
      <c r="F136" s="178"/>
      <c r="G136" s="179">
        <f t="shared" si="56"/>
        <v>0</v>
      </c>
      <c r="H136" s="178"/>
      <c r="I136" s="179">
        <f t="shared" si="57"/>
        <v>0</v>
      </c>
      <c r="J136" s="178"/>
      <c r="K136" s="179">
        <f t="shared" si="58"/>
        <v>0</v>
      </c>
      <c r="L136" s="179">
        <v>21</v>
      </c>
      <c r="M136" s="179">
        <f t="shared" si="59"/>
        <v>0</v>
      </c>
      <c r="N136" s="177">
        <v>0</v>
      </c>
      <c r="O136" s="177">
        <f t="shared" si="60"/>
        <v>0</v>
      </c>
      <c r="P136" s="177">
        <v>0</v>
      </c>
      <c r="Q136" s="177">
        <f t="shared" si="61"/>
        <v>0</v>
      </c>
      <c r="R136" s="179"/>
      <c r="S136" s="179" t="s">
        <v>262</v>
      </c>
      <c r="T136" s="180" t="s">
        <v>245</v>
      </c>
      <c r="U136" s="157">
        <v>0</v>
      </c>
      <c r="V136" s="157">
        <f t="shared" si="62"/>
        <v>0</v>
      </c>
      <c r="W136" s="157"/>
      <c r="X136" s="157" t="s">
        <v>286</v>
      </c>
      <c r="Y136" s="157" t="s">
        <v>246</v>
      </c>
      <c r="Z136" s="147"/>
      <c r="AA136" s="147"/>
      <c r="AB136" s="147"/>
      <c r="AC136" s="147"/>
      <c r="AD136" s="147"/>
      <c r="AE136" s="147"/>
      <c r="AF136" s="147"/>
      <c r="AG136" s="147" t="s">
        <v>731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4">
        <v>115</v>
      </c>
      <c r="B137" s="175" t="s">
        <v>1237</v>
      </c>
      <c r="C137" s="183" t="s">
        <v>1123</v>
      </c>
      <c r="D137" s="176" t="s">
        <v>375</v>
      </c>
      <c r="E137" s="177">
        <v>1</v>
      </c>
      <c r="F137" s="178"/>
      <c r="G137" s="179">
        <f t="shared" si="56"/>
        <v>0</v>
      </c>
      <c r="H137" s="178"/>
      <c r="I137" s="179">
        <f t="shared" si="57"/>
        <v>0</v>
      </c>
      <c r="J137" s="178"/>
      <c r="K137" s="179">
        <f t="shared" si="58"/>
        <v>0</v>
      </c>
      <c r="L137" s="179">
        <v>21</v>
      </c>
      <c r="M137" s="179">
        <f t="shared" si="59"/>
        <v>0</v>
      </c>
      <c r="N137" s="177">
        <v>0</v>
      </c>
      <c r="O137" s="177">
        <f t="shared" si="60"/>
        <v>0</v>
      </c>
      <c r="P137" s="177">
        <v>0</v>
      </c>
      <c r="Q137" s="177">
        <f t="shared" si="61"/>
        <v>0</v>
      </c>
      <c r="R137" s="179"/>
      <c r="S137" s="179" t="s">
        <v>262</v>
      </c>
      <c r="T137" s="180" t="s">
        <v>245</v>
      </c>
      <c r="U137" s="157">
        <v>0</v>
      </c>
      <c r="V137" s="157">
        <f t="shared" si="62"/>
        <v>0</v>
      </c>
      <c r="W137" s="157"/>
      <c r="X137" s="157" t="s">
        <v>286</v>
      </c>
      <c r="Y137" s="157" t="s">
        <v>246</v>
      </c>
      <c r="Z137" s="147"/>
      <c r="AA137" s="147"/>
      <c r="AB137" s="147"/>
      <c r="AC137" s="147"/>
      <c r="AD137" s="147"/>
      <c r="AE137" s="147"/>
      <c r="AF137" s="147"/>
      <c r="AG137" s="147" t="s">
        <v>731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ht="22.5" outlineLevel="1" x14ac:dyDescent="0.2">
      <c r="A138" s="174">
        <v>116</v>
      </c>
      <c r="B138" s="175" t="s">
        <v>1238</v>
      </c>
      <c r="C138" s="183" t="s">
        <v>1021</v>
      </c>
      <c r="D138" s="176" t="s">
        <v>1125</v>
      </c>
      <c r="E138" s="177">
        <v>0.2</v>
      </c>
      <c r="F138" s="178"/>
      <c r="G138" s="179">
        <f t="shared" si="56"/>
        <v>0</v>
      </c>
      <c r="H138" s="178"/>
      <c r="I138" s="179">
        <f t="shared" si="57"/>
        <v>0</v>
      </c>
      <c r="J138" s="178"/>
      <c r="K138" s="179">
        <f t="shared" si="58"/>
        <v>0</v>
      </c>
      <c r="L138" s="179">
        <v>21</v>
      </c>
      <c r="M138" s="179">
        <f t="shared" si="59"/>
        <v>0</v>
      </c>
      <c r="N138" s="177">
        <v>0</v>
      </c>
      <c r="O138" s="177">
        <f t="shared" si="60"/>
        <v>0</v>
      </c>
      <c r="P138" s="177">
        <v>0</v>
      </c>
      <c r="Q138" s="177">
        <f t="shared" si="61"/>
        <v>0</v>
      </c>
      <c r="R138" s="179"/>
      <c r="S138" s="179" t="s">
        <v>262</v>
      </c>
      <c r="T138" s="180" t="s">
        <v>245</v>
      </c>
      <c r="U138" s="157">
        <v>0</v>
      </c>
      <c r="V138" s="157">
        <f t="shared" si="62"/>
        <v>0</v>
      </c>
      <c r="W138" s="157"/>
      <c r="X138" s="157" t="s">
        <v>286</v>
      </c>
      <c r="Y138" s="157" t="s">
        <v>246</v>
      </c>
      <c r="Z138" s="147"/>
      <c r="AA138" s="147"/>
      <c r="AB138" s="147"/>
      <c r="AC138" s="147"/>
      <c r="AD138" s="147"/>
      <c r="AE138" s="147"/>
      <c r="AF138" s="147"/>
      <c r="AG138" s="147" t="s">
        <v>731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74">
        <v>117</v>
      </c>
      <c r="B139" s="175" t="s">
        <v>1239</v>
      </c>
      <c r="C139" s="183" t="s">
        <v>1159</v>
      </c>
      <c r="D139" s="176" t="s">
        <v>1093</v>
      </c>
      <c r="E139" s="177">
        <v>1</v>
      </c>
      <c r="F139" s="178"/>
      <c r="G139" s="179">
        <f t="shared" si="56"/>
        <v>0</v>
      </c>
      <c r="H139" s="178"/>
      <c r="I139" s="179">
        <f t="shared" si="57"/>
        <v>0</v>
      </c>
      <c r="J139" s="178"/>
      <c r="K139" s="179">
        <f t="shared" si="58"/>
        <v>0</v>
      </c>
      <c r="L139" s="179">
        <v>21</v>
      </c>
      <c r="M139" s="179">
        <f t="shared" si="59"/>
        <v>0</v>
      </c>
      <c r="N139" s="177">
        <v>0</v>
      </c>
      <c r="O139" s="177">
        <f t="shared" si="60"/>
        <v>0</v>
      </c>
      <c r="P139" s="177">
        <v>0</v>
      </c>
      <c r="Q139" s="177">
        <f t="shared" si="61"/>
        <v>0</v>
      </c>
      <c r="R139" s="179"/>
      <c r="S139" s="179" t="s">
        <v>262</v>
      </c>
      <c r="T139" s="180" t="s">
        <v>245</v>
      </c>
      <c r="U139" s="157">
        <v>0</v>
      </c>
      <c r="V139" s="157">
        <f t="shared" si="62"/>
        <v>0</v>
      </c>
      <c r="W139" s="157"/>
      <c r="X139" s="157" t="s">
        <v>286</v>
      </c>
      <c r="Y139" s="157" t="s">
        <v>246</v>
      </c>
      <c r="Z139" s="147"/>
      <c r="AA139" s="147"/>
      <c r="AB139" s="147"/>
      <c r="AC139" s="147"/>
      <c r="AD139" s="147"/>
      <c r="AE139" s="147"/>
      <c r="AF139" s="147"/>
      <c r="AG139" s="147" t="s">
        <v>731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x14ac:dyDescent="0.2">
      <c r="A140" s="159" t="s">
        <v>239</v>
      </c>
      <c r="B140" s="160" t="s">
        <v>104</v>
      </c>
      <c r="C140" s="181" t="s">
        <v>105</v>
      </c>
      <c r="D140" s="161"/>
      <c r="E140" s="162"/>
      <c r="F140" s="163"/>
      <c r="G140" s="163">
        <f>SUMIF(AG141:AG146,"&lt;&gt;NOR",G141:G146)</f>
        <v>0</v>
      </c>
      <c r="H140" s="163"/>
      <c r="I140" s="163">
        <f>SUM(I141:I146)</f>
        <v>0</v>
      </c>
      <c r="J140" s="163"/>
      <c r="K140" s="163">
        <f>SUM(K141:K146)</f>
        <v>0</v>
      </c>
      <c r="L140" s="163"/>
      <c r="M140" s="163">
        <f>SUM(M141:M146)</f>
        <v>0</v>
      </c>
      <c r="N140" s="162"/>
      <c r="O140" s="162">
        <f>SUM(O141:O146)</f>
        <v>0</v>
      </c>
      <c r="P140" s="162"/>
      <c r="Q140" s="162">
        <f>SUM(Q141:Q146)</f>
        <v>0</v>
      </c>
      <c r="R140" s="163"/>
      <c r="S140" s="163"/>
      <c r="T140" s="164"/>
      <c r="U140" s="158"/>
      <c r="V140" s="158">
        <f>SUM(V141:V146)</f>
        <v>0</v>
      </c>
      <c r="W140" s="158"/>
      <c r="X140" s="158"/>
      <c r="Y140" s="158"/>
      <c r="AG140" t="s">
        <v>240</v>
      </c>
    </row>
    <row r="141" spans="1:60" outlineLevel="1" x14ac:dyDescent="0.2">
      <c r="A141" s="174">
        <v>118</v>
      </c>
      <c r="B141" s="175" t="s">
        <v>1240</v>
      </c>
      <c r="C141" s="183" t="s">
        <v>1241</v>
      </c>
      <c r="D141" s="176" t="s">
        <v>375</v>
      </c>
      <c r="E141" s="177">
        <v>1</v>
      </c>
      <c r="F141" s="178"/>
      <c r="G141" s="179">
        <f t="shared" ref="G141:G146" si="63">ROUND(E141*F141,2)</f>
        <v>0</v>
      </c>
      <c r="H141" s="178"/>
      <c r="I141" s="179">
        <f t="shared" ref="I141:I146" si="64">ROUND(E141*H141,2)</f>
        <v>0</v>
      </c>
      <c r="J141" s="178"/>
      <c r="K141" s="179">
        <f t="shared" ref="K141:K146" si="65">ROUND(E141*J141,2)</f>
        <v>0</v>
      </c>
      <c r="L141" s="179">
        <v>21</v>
      </c>
      <c r="M141" s="179">
        <f t="shared" ref="M141:M146" si="66">G141*(1+L141/100)</f>
        <v>0</v>
      </c>
      <c r="N141" s="177">
        <v>0</v>
      </c>
      <c r="O141" s="177">
        <f t="shared" ref="O141:O146" si="67">ROUND(E141*N141,2)</f>
        <v>0</v>
      </c>
      <c r="P141" s="177">
        <v>0</v>
      </c>
      <c r="Q141" s="177">
        <f t="shared" ref="Q141:Q146" si="68">ROUND(E141*P141,2)</f>
        <v>0</v>
      </c>
      <c r="R141" s="179"/>
      <c r="S141" s="179" t="s">
        <v>262</v>
      </c>
      <c r="T141" s="180" t="s">
        <v>245</v>
      </c>
      <c r="U141" s="157">
        <v>0</v>
      </c>
      <c r="V141" s="157">
        <f t="shared" ref="V141:V146" si="69">ROUND(E141*U141,2)</f>
        <v>0</v>
      </c>
      <c r="W141" s="157"/>
      <c r="X141" s="157" t="s">
        <v>286</v>
      </c>
      <c r="Y141" s="157" t="s">
        <v>246</v>
      </c>
      <c r="Z141" s="147"/>
      <c r="AA141" s="147"/>
      <c r="AB141" s="147"/>
      <c r="AC141" s="147"/>
      <c r="AD141" s="147"/>
      <c r="AE141" s="147"/>
      <c r="AF141" s="147"/>
      <c r="AG141" s="147" t="s">
        <v>731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ht="22.5" outlineLevel="1" x14ac:dyDescent="0.2">
      <c r="A142" s="174">
        <v>119</v>
      </c>
      <c r="B142" s="175" t="s">
        <v>1242</v>
      </c>
      <c r="C142" s="183" t="s">
        <v>1243</v>
      </c>
      <c r="D142" s="176" t="s">
        <v>375</v>
      </c>
      <c r="E142" s="177">
        <v>1</v>
      </c>
      <c r="F142" s="178"/>
      <c r="G142" s="179">
        <f t="shared" si="63"/>
        <v>0</v>
      </c>
      <c r="H142" s="178"/>
      <c r="I142" s="179">
        <f t="shared" si="64"/>
        <v>0</v>
      </c>
      <c r="J142" s="178"/>
      <c r="K142" s="179">
        <f t="shared" si="65"/>
        <v>0</v>
      </c>
      <c r="L142" s="179">
        <v>21</v>
      </c>
      <c r="M142" s="179">
        <f t="shared" si="66"/>
        <v>0</v>
      </c>
      <c r="N142" s="177">
        <v>0</v>
      </c>
      <c r="O142" s="177">
        <f t="shared" si="67"/>
        <v>0</v>
      </c>
      <c r="P142" s="177">
        <v>0</v>
      </c>
      <c r="Q142" s="177">
        <f t="shared" si="68"/>
        <v>0</v>
      </c>
      <c r="R142" s="179"/>
      <c r="S142" s="179" t="s">
        <v>262</v>
      </c>
      <c r="T142" s="180" t="s">
        <v>245</v>
      </c>
      <c r="U142" s="157">
        <v>0</v>
      </c>
      <c r="V142" s="157">
        <f t="shared" si="69"/>
        <v>0</v>
      </c>
      <c r="W142" s="157"/>
      <c r="X142" s="157" t="s">
        <v>286</v>
      </c>
      <c r="Y142" s="157" t="s">
        <v>246</v>
      </c>
      <c r="Z142" s="147"/>
      <c r="AA142" s="147"/>
      <c r="AB142" s="147"/>
      <c r="AC142" s="147"/>
      <c r="AD142" s="147"/>
      <c r="AE142" s="147"/>
      <c r="AF142" s="147"/>
      <c r="AG142" s="147" t="s">
        <v>731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ht="22.5" outlineLevel="1" x14ac:dyDescent="0.2">
      <c r="A143" s="174">
        <v>120</v>
      </c>
      <c r="B143" s="175" t="s">
        <v>1244</v>
      </c>
      <c r="C143" s="183" t="s">
        <v>1245</v>
      </c>
      <c r="D143" s="176" t="s">
        <v>695</v>
      </c>
      <c r="E143" s="177">
        <v>8</v>
      </c>
      <c r="F143" s="178"/>
      <c r="G143" s="179">
        <f t="shared" si="63"/>
        <v>0</v>
      </c>
      <c r="H143" s="178"/>
      <c r="I143" s="179">
        <f t="shared" si="64"/>
        <v>0</v>
      </c>
      <c r="J143" s="178"/>
      <c r="K143" s="179">
        <f t="shared" si="65"/>
        <v>0</v>
      </c>
      <c r="L143" s="179">
        <v>21</v>
      </c>
      <c r="M143" s="179">
        <f t="shared" si="66"/>
        <v>0</v>
      </c>
      <c r="N143" s="177">
        <v>0</v>
      </c>
      <c r="O143" s="177">
        <f t="shared" si="67"/>
        <v>0</v>
      </c>
      <c r="P143" s="177">
        <v>0</v>
      </c>
      <c r="Q143" s="177">
        <f t="shared" si="68"/>
        <v>0</v>
      </c>
      <c r="R143" s="179"/>
      <c r="S143" s="179" t="s">
        <v>262</v>
      </c>
      <c r="T143" s="180" t="s">
        <v>245</v>
      </c>
      <c r="U143" s="157">
        <v>0</v>
      </c>
      <c r="V143" s="157">
        <f t="shared" si="69"/>
        <v>0</v>
      </c>
      <c r="W143" s="157"/>
      <c r="X143" s="157" t="s">
        <v>286</v>
      </c>
      <c r="Y143" s="157" t="s">
        <v>246</v>
      </c>
      <c r="Z143" s="147"/>
      <c r="AA143" s="147"/>
      <c r="AB143" s="147"/>
      <c r="AC143" s="147"/>
      <c r="AD143" s="147"/>
      <c r="AE143" s="147"/>
      <c r="AF143" s="147"/>
      <c r="AG143" s="147" t="s">
        <v>731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74">
        <v>121</v>
      </c>
      <c r="B144" s="175" t="s">
        <v>1246</v>
      </c>
      <c r="C144" s="183" t="s">
        <v>1218</v>
      </c>
      <c r="D144" s="176" t="s">
        <v>695</v>
      </c>
      <c r="E144" s="177">
        <v>3</v>
      </c>
      <c r="F144" s="178"/>
      <c r="G144" s="179">
        <f t="shared" si="63"/>
        <v>0</v>
      </c>
      <c r="H144" s="178"/>
      <c r="I144" s="179">
        <f t="shared" si="64"/>
        <v>0</v>
      </c>
      <c r="J144" s="178"/>
      <c r="K144" s="179">
        <f t="shared" si="65"/>
        <v>0</v>
      </c>
      <c r="L144" s="179">
        <v>21</v>
      </c>
      <c r="M144" s="179">
        <f t="shared" si="66"/>
        <v>0</v>
      </c>
      <c r="N144" s="177">
        <v>0</v>
      </c>
      <c r="O144" s="177">
        <f t="shared" si="67"/>
        <v>0</v>
      </c>
      <c r="P144" s="177">
        <v>0</v>
      </c>
      <c r="Q144" s="177">
        <f t="shared" si="68"/>
        <v>0</v>
      </c>
      <c r="R144" s="179"/>
      <c r="S144" s="179" t="s">
        <v>262</v>
      </c>
      <c r="T144" s="180" t="s">
        <v>245</v>
      </c>
      <c r="U144" s="157">
        <v>0</v>
      </c>
      <c r="V144" s="157">
        <f t="shared" si="69"/>
        <v>0</v>
      </c>
      <c r="W144" s="157"/>
      <c r="X144" s="157" t="s">
        <v>286</v>
      </c>
      <c r="Y144" s="157" t="s">
        <v>246</v>
      </c>
      <c r="Z144" s="147"/>
      <c r="AA144" s="147"/>
      <c r="AB144" s="147"/>
      <c r="AC144" s="147"/>
      <c r="AD144" s="147"/>
      <c r="AE144" s="147"/>
      <c r="AF144" s="147"/>
      <c r="AG144" s="147" t="s">
        <v>731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74">
        <v>122</v>
      </c>
      <c r="B145" s="175" t="s">
        <v>1247</v>
      </c>
      <c r="C145" s="183" t="s">
        <v>1074</v>
      </c>
      <c r="D145" s="176" t="s">
        <v>695</v>
      </c>
      <c r="E145" s="177">
        <v>1</v>
      </c>
      <c r="F145" s="178"/>
      <c r="G145" s="179">
        <f t="shared" si="63"/>
        <v>0</v>
      </c>
      <c r="H145" s="178"/>
      <c r="I145" s="179">
        <f t="shared" si="64"/>
        <v>0</v>
      </c>
      <c r="J145" s="178"/>
      <c r="K145" s="179">
        <f t="shared" si="65"/>
        <v>0</v>
      </c>
      <c r="L145" s="179">
        <v>21</v>
      </c>
      <c r="M145" s="179">
        <f t="shared" si="66"/>
        <v>0</v>
      </c>
      <c r="N145" s="177">
        <v>0</v>
      </c>
      <c r="O145" s="177">
        <f t="shared" si="67"/>
        <v>0</v>
      </c>
      <c r="P145" s="177">
        <v>0</v>
      </c>
      <c r="Q145" s="177">
        <f t="shared" si="68"/>
        <v>0</v>
      </c>
      <c r="R145" s="179"/>
      <c r="S145" s="179" t="s">
        <v>262</v>
      </c>
      <c r="T145" s="180" t="s">
        <v>245</v>
      </c>
      <c r="U145" s="157">
        <v>0</v>
      </c>
      <c r="V145" s="157">
        <f t="shared" si="69"/>
        <v>0</v>
      </c>
      <c r="W145" s="157"/>
      <c r="X145" s="157" t="s">
        <v>286</v>
      </c>
      <c r="Y145" s="157" t="s">
        <v>246</v>
      </c>
      <c r="Z145" s="147"/>
      <c r="AA145" s="147"/>
      <c r="AB145" s="147"/>
      <c r="AC145" s="147"/>
      <c r="AD145" s="147"/>
      <c r="AE145" s="147"/>
      <c r="AF145" s="147"/>
      <c r="AG145" s="147" t="s">
        <v>731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74">
        <v>123</v>
      </c>
      <c r="B146" s="175" t="s">
        <v>1248</v>
      </c>
      <c r="C146" s="183" t="s">
        <v>1249</v>
      </c>
      <c r="D146" s="176" t="s">
        <v>1093</v>
      </c>
      <c r="E146" s="177">
        <v>1</v>
      </c>
      <c r="F146" s="178"/>
      <c r="G146" s="179">
        <f t="shared" si="63"/>
        <v>0</v>
      </c>
      <c r="H146" s="178"/>
      <c r="I146" s="179">
        <f t="shared" si="64"/>
        <v>0</v>
      </c>
      <c r="J146" s="178"/>
      <c r="K146" s="179">
        <f t="shared" si="65"/>
        <v>0</v>
      </c>
      <c r="L146" s="179">
        <v>21</v>
      </c>
      <c r="M146" s="179">
        <f t="shared" si="66"/>
        <v>0</v>
      </c>
      <c r="N146" s="177">
        <v>0</v>
      </c>
      <c r="O146" s="177">
        <f t="shared" si="67"/>
        <v>0</v>
      </c>
      <c r="P146" s="177">
        <v>0</v>
      </c>
      <c r="Q146" s="177">
        <f t="shared" si="68"/>
        <v>0</v>
      </c>
      <c r="R146" s="179"/>
      <c r="S146" s="179" t="s">
        <v>262</v>
      </c>
      <c r="T146" s="180" t="s">
        <v>245</v>
      </c>
      <c r="U146" s="157">
        <v>0</v>
      </c>
      <c r="V146" s="157">
        <f t="shared" si="69"/>
        <v>0</v>
      </c>
      <c r="W146" s="157"/>
      <c r="X146" s="157" t="s">
        <v>286</v>
      </c>
      <c r="Y146" s="157" t="s">
        <v>246</v>
      </c>
      <c r="Z146" s="147"/>
      <c r="AA146" s="147"/>
      <c r="AB146" s="147"/>
      <c r="AC146" s="147"/>
      <c r="AD146" s="147"/>
      <c r="AE146" s="147"/>
      <c r="AF146" s="147"/>
      <c r="AG146" s="147" t="s">
        <v>731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x14ac:dyDescent="0.2">
      <c r="A147" s="159" t="s">
        <v>239</v>
      </c>
      <c r="B147" s="160" t="s">
        <v>106</v>
      </c>
      <c r="C147" s="181" t="s">
        <v>107</v>
      </c>
      <c r="D147" s="161"/>
      <c r="E147" s="162"/>
      <c r="F147" s="163"/>
      <c r="G147" s="163">
        <f>SUMIF(AG148:AG155,"&lt;&gt;NOR",G148:G155)</f>
        <v>0</v>
      </c>
      <c r="H147" s="163"/>
      <c r="I147" s="163">
        <f>SUM(I148:I155)</f>
        <v>0</v>
      </c>
      <c r="J147" s="163"/>
      <c r="K147" s="163">
        <f>SUM(K148:K155)</f>
        <v>0</v>
      </c>
      <c r="L147" s="163"/>
      <c r="M147" s="163">
        <f>SUM(M148:M155)</f>
        <v>0</v>
      </c>
      <c r="N147" s="162"/>
      <c r="O147" s="162">
        <f>SUM(O148:O155)</f>
        <v>0</v>
      </c>
      <c r="P147" s="162"/>
      <c r="Q147" s="162">
        <f>SUM(Q148:Q155)</f>
        <v>0</v>
      </c>
      <c r="R147" s="163"/>
      <c r="S147" s="163"/>
      <c r="T147" s="164"/>
      <c r="U147" s="158"/>
      <c r="V147" s="158">
        <f>SUM(V148:V155)</f>
        <v>0</v>
      </c>
      <c r="W147" s="158"/>
      <c r="X147" s="158"/>
      <c r="Y147" s="158"/>
      <c r="AG147" t="s">
        <v>240</v>
      </c>
    </row>
    <row r="148" spans="1:60" ht="22.5" outlineLevel="1" x14ac:dyDescent="0.2">
      <c r="A148" s="174">
        <v>124</v>
      </c>
      <c r="B148" s="175" t="s">
        <v>1250</v>
      </c>
      <c r="C148" s="183" t="s">
        <v>1251</v>
      </c>
      <c r="D148" s="176" t="s">
        <v>320</v>
      </c>
      <c r="E148" s="177">
        <v>105</v>
      </c>
      <c r="F148" s="178"/>
      <c r="G148" s="179">
        <f t="shared" ref="G148:G155" si="70">ROUND(E148*F148,2)</f>
        <v>0</v>
      </c>
      <c r="H148" s="178"/>
      <c r="I148" s="179">
        <f t="shared" ref="I148:I155" si="71">ROUND(E148*H148,2)</f>
        <v>0</v>
      </c>
      <c r="J148" s="178"/>
      <c r="K148" s="179">
        <f t="shared" ref="K148:K155" si="72">ROUND(E148*J148,2)</f>
        <v>0</v>
      </c>
      <c r="L148" s="179">
        <v>21</v>
      </c>
      <c r="M148" s="179">
        <f t="shared" ref="M148:M155" si="73">G148*(1+L148/100)</f>
        <v>0</v>
      </c>
      <c r="N148" s="177">
        <v>0</v>
      </c>
      <c r="O148" s="177">
        <f t="shared" ref="O148:O155" si="74">ROUND(E148*N148,2)</f>
        <v>0</v>
      </c>
      <c r="P148" s="177">
        <v>0</v>
      </c>
      <c r="Q148" s="177">
        <f t="shared" ref="Q148:Q155" si="75">ROUND(E148*P148,2)</f>
        <v>0</v>
      </c>
      <c r="R148" s="179"/>
      <c r="S148" s="179" t="s">
        <v>262</v>
      </c>
      <c r="T148" s="180" t="s">
        <v>245</v>
      </c>
      <c r="U148" s="157">
        <v>0</v>
      </c>
      <c r="V148" s="157">
        <f t="shared" ref="V148:V155" si="76">ROUND(E148*U148,2)</f>
        <v>0</v>
      </c>
      <c r="W148" s="157"/>
      <c r="X148" s="157" t="s">
        <v>286</v>
      </c>
      <c r="Y148" s="157" t="s">
        <v>246</v>
      </c>
      <c r="Z148" s="147"/>
      <c r="AA148" s="147"/>
      <c r="AB148" s="147"/>
      <c r="AC148" s="147"/>
      <c r="AD148" s="147"/>
      <c r="AE148" s="147"/>
      <c r="AF148" s="147"/>
      <c r="AG148" s="147" t="s">
        <v>731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74">
        <v>125</v>
      </c>
      <c r="B149" s="175" t="s">
        <v>1252</v>
      </c>
      <c r="C149" s="183" t="s">
        <v>1253</v>
      </c>
      <c r="D149" s="176" t="s">
        <v>320</v>
      </c>
      <c r="E149" s="177">
        <v>105</v>
      </c>
      <c r="F149" s="178"/>
      <c r="G149" s="179">
        <f t="shared" si="70"/>
        <v>0</v>
      </c>
      <c r="H149" s="178"/>
      <c r="I149" s="179">
        <f t="shared" si="71"/>
        <v>0</v>
      </c>
      <c r="J149" s="178"/>
      <c r="K149" s="179">
        <f t="shared" si="72"/>
        <v>0</v>
      </c>
      <c r="L149" s="179">
        <v>21</v>
      </c>
      <c r="M149" s="179">
        <f t="shared" si="73"/>
        <v>0</v>
      </c>
      <c r="N149" s="177">
        <v>0</v>
      </c>
      <c r="O149" s="177">
        <f t="shared" si="74"/>
        <v>0</v>
      </c>
      <c r="P149" s="177">
        <v>0</v>
      </c>
      <c r="Q149" s="177">
        <f t="shared" si="75"/>
        <v>0</v>
      </c>
      <c r="R149" s="179"/>
      <c r="S149" s="179" t="s">
        <v>262</v>
      </c>
      <c r="T149" s="180" t="s">
        <v>245</v>
      </c>
      <c r="U149" s="157">
        <v>0</v>
      </c>
      <c r="V149" s="157">
        <f t="shared" si="76"/>
        <v>0</v>
      </c>
      <c r="W149" s="157"/>
      <c r="X149" s="157" t="s">
        <v>286</v>
      </c>
      <c r="Y149" s="157" t="s">
        <v>246</v>
      </c>
      <c r="Z149" s="147"/>
      <c r="AA149" s="147"/>
      <c r="AB149" s="147"/>
      <c r="AC149" s="147"/>
      <c r="AD149" s="147"/>
      <c r="AE149" s="147"/>
      <c r="AF149" s="147"/>
      <c r="AG149" s="147" t="s">
        <v>731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ht="22.5" outlineLevel="1" x14ac:dyDescent="0.2">
      <c r="A150" s="174">
        <v>126</v>
      </c>
      <c r="B150" s="175" t="s">
        <v>1254</v>
      </c>
      <c r="C150" s="183" t="s">
        <v>1255</v>
      </c>
      <c r="D150" s="176" t="s">
        <v>375</v>
      </c>
      <c r="E150" s="177">
        <v>320</v>
      </c>
      <c r="F150" s="178"/>
      <c r="G150" s="179">
        <f t="shared" si="70"/>
        <v>0</v>
      </c>
      <c r="H150" s="178"/>
      <c r="I150" s="179">
        <f t="shared" si="71"/>
        <v>0</v>
      </c>
      <c r="J150" s="178"/>
      <c r="K150" s="179">
        <f t="shared" si="72"/>
        <v>0</v>
      </c>
      <c r="L150" s="179">
        <v>21</v>
      </c>
      <c r="M150" s="179">
        <f t="shared" si="73"/>
        <v>0</v>
      </c>
      <c r="N150" s="177">
        <v>0</v>
      </c>
      <c r="O150" s="177">
        <f t="shared" si="74"/>
        <v>0</v>
      </c>
      <c r="P150" s="177">
        <v>0</v>
      </c>
      <c r="Q150" s="177">
        <f t="shared" si="75"/>
        <v>0</v>
      </c>
      <c r="R150" s="179"/>
      <c r="S150" s="179" t="s">
        <v>262</v>
      </c>
      <c r="T150" s="180" t="s">
        <v>245</v>
      </c>
      <c r="U150" s="157">
        <v>0</v>
      </c>
      <c r="V150" s="157">
        <f t="shared" si="76"/>
        <v>0</v>
      </c>
      <c r="W150" s="157"/>
      <c r="X150" s="157" t="s">
        <v>286</v>
      </c>
      <c r="Y150" s="157" t="s">
        <v>246</v>
      </c>
      <c r="Z150" s="147"/>
      <c r="AA150" s="147"/>
      <c r="AB150" s="147"/>
      <c r="AC150" s="147"/>
      <c r="AD150" s="147"/>
      <c r="AE150" s="147"/>
      <c r="AF150" s="147"/>
      <c r="AG150" s="147" t="s">
        <v>731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74">
        <v>127</v>
      </c>
      <c r="B151" s="175" t="s">
        <v>1256</v>
      </c>
      <c r="C151" s="183" t="s">
        <v>1257</v>
      </c>
      <c r="D151" s="176" t="s">
        <v>375</v>
      </c>
      <c r="E151" s="177">
        <v>4</v>
      </c>
      <c r="F151" s="178"/>
      <c r="G151" s="179">
        <f t="shared" si="70"/>
        <v>0</v>
      </c>
      <c r="H151" s="178"/>
      <c r="I151" s="179">
        <f t="shared" si="71"/>
        <v>0</v>
      </c>
      <c r="J151" s="178"/>
      <c r="K151" s="179">
        <f t="shared" si="72"/>
        <v>0</v>
      </c>
      <c r="L151" s="179">
        <v>21</v>
      </c>
      <c r="M151" s="179">
        <f t="shared" si="73"/>
        <v>0</v>
      </c>
      <c r="N151" s="177">
        <v>0</v>
      </c>
      <c r="O151" s="177">
        <f t="shared" si="74"/>
        <v>0</v>
      </c>
      <c r="P151" s="177">
        <v>0</v>
      </c>
      <c r="Q151" s="177">
        <f t="shared" si="75"/>
        <v>0</v>
      </c>
      <c r="R151" s="179"/>
      <c r="S151" s="179" t="s">
        <v>262</v>
      </c>
      <c r="T151" s="180" t="s">
        <v>245</v>
      </c>
      <c r="U151" s="157">
        <v>0</v>
      </c>
      <c r="V151" s="157">
        <f t="shared" si="76"/>
        <v>0</v>
      </c>
      <c r="W151" s="157"/>
      <c r="X151" s="157" t="s">
        <v>286</v>
      </c>
      <c r="Y151" s="157" t="s">
        <v>246</v>
      </c>
      <c r="Z151" s="147"/>
      <c r="AA151" s="147"/>
      <c r="AB151" s="147"/>
      <c r="AC151" s="147"/>
      <c r="AD151" s="147"/>
      <c r="AE151" s="147"/>
      <c r="AF151" s="147"/>
      <c r="AG151" s="147" t="s">
        <v>731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74">
        <v>128</v>
      </c>
      <c r="B152" s="175" t="s">
        <v>1258</v>
      </c>
      <c r="C152" s="183" t="s">
        <v>1122</v>
      </c>
      <c r="D152" s="176" t="s">
        <v>1093</v>
      </c>
      <c r="E152" s="177">
        <v>1</v>
      </c>
      <c r="F152" s="178"/>
      <c r="G152" s="179">
        <f t="shared" si="70"/>
        <v>0</v>
      </c>
      <c r="H152" s="178"/>
      <c r="I152" s="179">
        <f t="shared" si="71"/>
        <v>0</v>
      </c>
      <c r="J152" s="178"/>
      <c r="K152" s="179">
        <f t="shared" si="72"/>
        <v>0</v>
      </c>
      <c r="L152" s="179">
        <v>21</v>
      </c>
      <c r="M152" s="179">
        <f t="shared" si="73"/>
        <v>0</v>
      </c>
      <c r="N152" s="177">
        <v>0</v>
      </c>
      <c r="O152" s="177">
        <f t="shared" si="74"/>
        <v>0</v>
      </c>
      <c r="P152" s="177">
        <v>0</v>
      </c>
      <c r="Q152" s="177">
        <f t="shared" si="75"/>
        <v>0</v>
      </c>
      <c r="R152" s="179"/>
      <c r="S152" s="179" t="s">
        <v>262</v>
      </c>
      <c r="T152" s="180" t="s">
        <v>245</v>
      </c>
      <c r="U152" s="157">
        <v>0</v>
      </c>
      <c r="V152" s="157">
        <f t="shared" si="76"/>
        <v>0</v>
      </c>
      <c r="W152" s="157"/>
      <c r="X152" s="157" t="s">
        <v>286</v>
      </c>
      <c r="Y152" s="157" t="s">
        <v>246</v>
      </c>
      <c r="Z152" s="147"/>
      <c r="AA152" s="147"/>
      <c r="AB152" s="147"/>
      <c r="AC152" s="147"/>
      <c r="AD152" s="147"/>
      <c r="AE152" s="147"/>
      <c r="AF152" s="147"/>
      <c r="AG152" s="147" t="s">
        <v>731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74">
        <v>129</v>
      </c>
      <c r="B153" s="175" t="s">
        <v>1259</v>
      </c>
      <c r="C153" s="183" t="s">
        <v>1260</v>
      </c>
      <c r="D153" s="176" t="s">
        <v>375</v>
      </c>
      <c r="E153" s="177">
        <v>1</v>
      </c>
      <c r="F153" s="178"/>
      <c r="G153" s="179">
        <f t="shared" si="70"/>
        <v>0</v>
      </c>
      <c r="H153" s="178"/>
      <c r="I153" s="179">
        <f t="shared" si="71"/>
        <v>0</v>
      </c>
      <c r="J153" s="178"/>
      <c r="K153" s="179">
        <f t="shared" si="72"/>
        <v>0</v>
      </c>
      <c r="L153" s="179">
        <v>21</v>
      </c>
      <c r="M153" s="179">
        <f t="shared" si="73"/>
        <v>0</v>
      </c>
      <c r="N153" s="177">
        <v>0</v>
      </c>
      <c r="O153" s="177">
        <f t="shared" si="74"/>
        <v>0</v>
      </c>
      <c r="P153" s="177">
        <v>0</v>
      </c>
      <c r="Q153" s="177">
        <f t="shared" si="75"/>
        <v>0</v>
      </c>
      <c r="R153" s="179"/>
      <c r="S153" s="179" t="s">
        <v>262</v>
      </c>
      <c r="T153" s="180" t="s">
        <v>245</v>
      </c>
      <c r="U153" s="157">
        <v>0</v>
      </c>
      <c r="V153" s="157">
        <f t="shared" si="76"/>
        <v>0</v>
      </c>
      <c r="W153" s="157"/>
      <c r="X153" s="157" t="s">
        <v>286</v>
      </c>
      <c r="Y153" s="157" t="s">
        <v>246</v>
      </c>
      <c r="Z153" s="147"/>
      <c r="AA153" s="147"/>
      <c r="AB153" s="147"/>
      <c r="AC153" s="147"/>
      <c r="AD153" s="147"/>
      <c r="AE153" s="147"/>
      <c r="AF153" s="147"/>
      <c r="AG153" s="147" t="s">
        <v>731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1" x14ac:dyDescent="0.2">
      <c r="A154" s="174">
        <v>130</v>
      </c>
      <c r="B154" s="175" t="s">
        <v>1261</v>
      </c>
      <c r="C154" s="183" t="s">
        <v>1262</v>
      </c>
      <c r="D154" s="176" t="s">
        <v>695</v>
      </c>
      <c r="E154" s="177">
        <v>6</v>
      </c>
      <c r="F154" s="178"/>
      <c r="G154" s="179">
        <f t="shared" si="70"/>
        <v>0</v>
      </c>
      <c r="H154" s="178"/>
      <c r="I154" s="179">
        <f t="shared" si="71"/>
        <v>0</v>
      </c>
      <c r="J154" s="178"/>
      <c r="K154" s="179">
        <f t="shared" si="72"/>
        <v>0</v>
      </c>
      <c r="L154" s="179">
        <v>21</v>
      </c>
      <c r="M154" s="179">
        <f t="shared" si="73"/>
        <v>0</v>
      </c>
      <c r="N154" s="177">
        <v>0</v>
      </c>
      <c r="O154" s="177">
        <f t="shared" si="74"/>
        <v>0</v>
      </c>
      <c r="P154" s="177">
        <v>0</v>
      </c>
      <c r="Q154" s="177">
        <f t="shared" si="75"/>
        <v>0</v>
      </c>
      <c r="R154" s="179"/>
      <c r="S154" s="179" t="s">
        <v>262</v>
      </c>
      <c r="T154" s="180" t="s">
        <v>245</v>
      </c>
      <c r="U154" s="157">
        <v>0</v>
      </c>
      <c r="V154" s="157">
        <f t="shared" si="76"/>
        <v>0</v>
      </c>
      <c r="W154" s="157"/>
      <c r="X154" s="157" t="s">
        <v>286</v>
      </c>
      <c r="Y154" s="157" t="s">
        <v>246</v>
      </c>
      <c r="Z154" s="147"/>
      <c r="AA154" s="147"/>
      <c r="AB154" s="147"/>
      <c r="AC154" s="147"/>
      <c r="AD154" s="147"/>
      <c r="AE154" s="147"/>
      <c r="AF154" s="147"/>
      <c r="AG154" s="147" t="s">
        <v>731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74">
        <v>131</v>
      </c>
      <c r="B155" s="175" t="s">
        <v>1263</v>
      </c>
      <c r="C155" s="183" t="s">
        <v>1159</v>
      </c>
      <c r="D155" s="176" t="s">
        <v>1093</v>
      </c>
      <c r="E155" s="177">
        <v>1</v>
      </c>
      <c r="F155" s="178"/>
      <c r="G155" s="179">
        <f t="shared" si="70"/>
        <v>0</v>
      </c>
      <c r="H155" s="178"/>
      <c r="I155" s="179">
        <f t="shared" si="71"/>
        <v>0</v>
      </c>
      <c r="J155" s="178"/>
      <c r="K155" s="179">
        <f t="shared" si="72"/>
        <v>0</v>
      </c>
      <c r="L155" s="179">
        <v>21</v>
      </c>
      <c r="M155" s="179">
        <f t="shared" si="73"/>
        <v>0</v>
      </c>
      <c r="N155" s="177">
        <v>0</v>
      </c>
      <c r="O155" s="177">
        <f t="shared" si="74"/>
        <v>0</v>
      </c>
      <c r="P155" s="177">
        <v>0</v>
      </c>
      <c r="Q155" s="177">
        <f t="shared" si="75"/>
        <v>0</v>
      </c>
      <c r="R155" s="179"/>
      <c r="S155" s="179" t="s">
        <v>262</v>
      </c>
      <c r="T155" s="180" t="s">
        <v>245</v>
      </c>
      <c r="U155" s="157">
        <v>0</v>
      </c>
      <c r="V155" s="157">
        <f t="shared" si="76"/>
        <v>0</v>
      </c>
      <c r="W155" s="157"/>
      <c r="X155" s="157" t="s">
        <v>286</v>
      </c>
      <c r="Y155" s="157" t="s">
        <v>246</v>
      </c>
      <c r="Z155" s="147"/>
      <c r="AA155" s="147"/>
      <c r="AB155" s="147"/>
      <c r="AC155" s="147"/>
      <c r="AD155" s="147"/>
      <c r="AE155" s="147"/>
      <c r="AF155" s="147"/>
      <c r="AG155" s="147" t="s">
        <v>731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x14ac:dyDescent="0.2">
      <c r="A156" s="159" t="s">
        <v>239</v>
      </c>
      <c r="B156" s="160" t="s">
        <v>108</v>
      </c>
      <c r="C156" s="181" t="s">
        <v>109</v>
      </c>
      <c r="D156" s="161"/>
      <c r="E156" s="162"/>
      <c r="F156" s="163"/>
      <c r="G156" s="163">
        <f>SUMIF(AG157:AG170,"&lt;&gt;NOR",G157:G170)</f>
        <v>0</v>
      </c>
      <c r="H156" s="163"/>
      <c r="I156" s="163">
        <f>SUM(I157:I170)</f>
        <v>0</v>
      </c>
      <c r="J156" s="163"/>
      <c r="K156" s="163">
        <f>SUM(K157:K170)</f>
        <v>0</v>
      </c>
      <c r="L156" s="163"/>
      <c r="M156" s="163">
        <f>SUM(M157:M170)</f>
        <v>0</v>
      </c>
      <c r="N156" s="162"/>
      <c r="O156" s="162">
        <f>SUM(O157:O170)</f>
        <v>0</v>
      </c>
      <c r="P156" s="162"/>
      <c r="Q156" s="162">
        <f>SUM(Q157:Q170)</f>
        <v>0</v>
      </c>
      <c r="R156" s="163"/>
      <c r="S156" s="163"/>
      <c r="T156" s="164"/>
      <c r="U156" s="158"/>
      <c r="V156" s="158">
        <f>SUM(V157:V170)</f>
        <v>0</v>
      </c>
      <c r="W156" s="158"/>
      <c r="X156" s="158"/>
      <c r="Y156" s="158"/>
      <c r="AG156" t="s">
        <v>240</v>
      </c>
    </row>
    <row r="157" spans="1:60" ht="45" outlineLevel="1" x14ac:dyDescent="0.2">
      <c r="A157" s="174">
        <v>132</v>
      </c>
      <c r="B157" s="175" t="s">
        <v>1264</v>
      </c>
      <c r="C157" s="183" t="s">
        <v>1265</v>
      </c>
      <c r="D157" s="176" t="s">
        <v>375</v>
      </c>
      <c r="E157" s="177">
        <v>1</v>
      </c>
      <c r="F157" s="178"/>
      <c r="G157" s="179">
        <f t="shared" ref="G157:G170" si="77">ROUND(E157*F157,2)</f>
        <v>0</v>
      </c>
      <c r="H157" s="178"/>
      <c r="I157" s="179">
        <f t="shared" ref="I157:I170" si="78">ROUND(E157*H157,2)</f>
        <v>0</v>
      </c>
      <c r="J157" s="178"/>
      <c r="K157" s="179">
        <f t="shared" ref="K157:K170" si="79">ROUND(E157*J157,2)</f>
        <v>0</v>
      </c>
      <c r="L157" s="179">
        <v>21</v>
      </c>
      <c r="M157" s="179">
        <f t="shared" ref="M157:M170" si="80">G157*(1+L157/100)</f>
        <v>0</v>
      </c>
      <c r="N157" s="177">
        <v>0</v>
      </c>
      <c r="O157" s="177">
        <f t="shared" ref="O157:O170" si="81">ROUND(E157*N157,2)</f>
        <v>0</v>
      </c>
      <c r="P157" s="177">
        <v>0</v>
      </c>
      <c r="Q157" s="177">
        <f t="shared" ref="Q157:Q170" si="82">ROUND(E157*P157,2)</f>
        <v>0</v>
      </c>
      <c r="R157" s="179"/>
      <c r="S157" s="179" t="s">
        <v>262</v>
      </c>
      <c r="T157" s="180" t="s">
        <v>245</v>
      </c>
      <c r="U157" s="157">
        <v>0</v>
      </c>
      <c r="V157" s="157">
        <f t="shared" ref="V157:V170" si="83">ROUND(E157*U157,2)</f>
        <v>0</v>
      </c>
      <c r="W157" s="157"/>
      <c r="X157" s="157" t="s">
        <v>521</v>
      </c>
      <c r="Y157" s="157" t="s">
        <v>246</v>
      </c>
      <c r="Z157" s="147"/>
      <c r="AA157" s="147"/>
      <c r="AB157" s="147"/>
      <c r="AC157" s="147"/>
      <c r="AD157" s="147"/>
      <c r="AE157" s="147"/>
      <c r="AF157" s="147"/>
      <c r="AG157" s="147" t="s">
        <v>672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74">
        <v>133</v>
      </c>
      <c r="B158" s="175" t="s">
        <v>1266</v>
      </c>
      <c r="C158" s="183" t="s">
        <v>1267</v>
      </c>
      <c r="D158" s="176" t="s">
        <v>375</v>
      </c>
      <c r="E158" s="177">
        <v>1</v>
      </c>
      <c r="F158" s="178"/>
      <c r="G158" s="179">
        <f t="shared" si="77"/>
        <v>0</v>
      </c>
      <c r="H158" s="178"/>
      <c r="I158" s="179">
        <f t="shared" si="78"/>
        <v>0</v>
      </c>
      <c r="J158" s="178"/>
      <c r="K158" s="179">
        <f t="shared" si="79"/>
        <v>0</v>
      </c>
      <c r="L158" s="179">
        <v>21</v>
      </c>
      <c r="M158" s="179">
        <f t="shared" si="80"/>
        <v>0</v>
      </c>
      <c r="N158" s="177">
        <v>0</v>
      </c>
      <c r="O158" s="177">
        <f t="shared" si="81"/>
        <v>0</v>
      </c>
      <c r="P158" s="177">
        <v>0</v>
      </c>
      <c r="Q158" s="177">
        <f t="shared" si="82"/>
        <v>0</v>
      </c>
      <c r="R158" s="179"/>
      <c r="S158" s="179" t="s">
        <v>262</v>
      </c>
      <c r="T158" s="180" t="s">
        <v>245</v>
      </c>
      <c r="U158" s="157">
        <v>0</v>
      </c>
      <c r="V158" s="157">
        <f t="shared" si="83"/>
        <v>0</v>
      </c>
      <c r="W158" s="157"/>
      <c r="X158" s="157" t="s">
        <v>521</v>
      </c>
      <c r="Y158" s="157" t="s">
        <v>246</v>
      </c>
      <c r="Z158" s="147"/>
      <c r="AA158" s="147"/>
      <c r="AB158" s="147"/>
      <c r="AC158" s="147"/>
      <c r="AD158" s="147"/>
      <c r="AE158" s="147"/>
      <c r="AF158" s="147"/>
      <c r="AG158" s="147" t="s">
        <v>672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74">
        <v>134</v>
      </c>
      <c r="B159" s="175" t="s">
        <v>1268</v>
      </c>
      <c r="C159" s="183" t="s">
        <v>1269</v>
      </c>
      <c r="D159" s="176" t="s">
        <v>375</v>
      </c>
      <c r="E159" s="177">
        <v>1</v>
      </c>
      <c r="F159" s="178"/>
      <c r="G159" s="179">
        <f t="shared" si="77"/>
        <v>0</v>
      </c>
      <c r="H159" s="178"/>
      <c r="I159" s="179">
        <f t="shared" si="78"/>
        <v>0</v>
      </c>
      <c r="J159" s="178"/>
      <c r="K159" s="179">
        <f t="shared" si="79"/>
        <v>0</v>
      </c>
      <c r="L159" s="179">
        <v>21</v>
      </c>
      <c r="M159" s="179">
        <f t="shared" si="80"/>
        <v>0</v>
      </c>
      <c r="N159" s="177">
        <v>0</v>
      </c>
      <c r="O159" s="177">
        <f t="shared" si="81"/>
        <v>0</v>
      </c>
      <c r="P159" s="177">
        <v>0</v>
      </c>
      <c r="Q159" s="177">
        <f t="shared" si="82"/>
        <v>0</v>
      </c>
      <c r="R159" s="179"/>
      <c r="S159" s="179" t="s">
        <v>262</v>
      </c>
      <c r="T159" s="180" t="s">
        <v>245</v>
      </c>
      <c r="U159" s="157">
        <v>0</v>
      </c>
      <c r="V159" s="157">
        <f t="shared" si="83"/>
        <v>0</v>
      </c>
      <c r="W159" s="157"/>
      <c r="X159" s="157" t="s">
        <v>286</v>
      </c>
      <c r="Y159" s="157" t="s">
        <v>246</v>
      </c>
      <c r="Z159" s="147"/>
      <c r="AA159" s="147"/>
      <c r="AB159" s="147"/>
      <c r="AC159" s="147"/>
      <c r="AD159" s="147"/>
      <c r="AE159" s="147"/>
      <c r="AF159" s="147"/>
      <c r="AG159" s="147" t="s">
        <v>731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74">
        <v>135</v>
      </c>
      <c r="B160" s="175" t="s">
        <v>1270</v>
      </c>
      <c r="C160" s="183" t="s">
        <v>1271</v>
      </c>
      <c r="D160" s="176" t="s">
        <v>375</v>
      </c>
      <c r="E160" s="177">
        <v>3</v>
      </c>
      <c r="F160" s="178"/>
      <c r="G160" s="179">
        <f t="shared" si="77"/>
        <v>0</v>
      </c>
      <c r="H160" s="178"/>
      <c r="I160" s="179">
        <f t="shared" si="78"/>
        <v>0</v>
      </c>
      <c r="J160" s="178"/>
      <c r="K160" s="179">
        <f t="shared" si="79"/>
        <v>0</v>
      </c>
      <c r="L160" s="179">
        <v>21</v>
      </c>
      <c r="M160" s="179">
        <f t="shared" si="80"/>
        <v>0</v>
      </c>
      <c r="N160" s="177">
        <v>0</v>
      </c>
      <c r="O160" s="177">
        <f t="shared" si="81"/>
        <v>0</v>
      </c>
      <c r="P160" s="177">
        <v>0</v>
      </c>
      <c r="Q160" s="177">
        <f t="shared" si="82"/>
        <v>0</v>
      </c>
      <c r="R160" s="179"/>
      <c r="S160" s="179" t="s">
        <v>262</v>
      </c>
      <c r="T160" s="180" t="s">
        <v>245</v>
      </c>
      <c r="U160" s="157">
        <v>0</v>
      </c>
      <c r="V160" s="157">
        <f t="shared" si="83"/>
        <v>0</v>
      </c>
      <c r="W160" s="157"/>
      <c r="X160" s="157" t="s">
        <v>521</v>
      </c>
      <c r="Y160" s="157" t="s">
        <v>246</v>
      </c>
      <c r="Z160" s="147"/>
      <c r="AA160" s="147"/>
      <c r="AB160" s="147"/>
      <c r="AC160" s="147"/>
      <c r="AD160" s="147"/>
      <c r="AE160" s="147"/>
      <c r="AF160" s="147"/>
      <c r="AG160" s="147" t="s">
        <v>672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74">
        <v>136</v>
      </c>
      <c r="B161" s="175" t="s">
        <v>1272</v>
      </c>
      <c r="C161" s="183" t="s">
        <v>1273</v>
      </c>
      <c r="D161" s="176" t="s">
        <v>375</v>
      </c>
      <c r="E161" s="177">
        <v>2</v>
      </c>
      <c r="F161" s="178"/>
      <c r="G161" s="179">
        <f t="shared" si="77"/>
        <v>0</v>
      </c>
      <c r="H161" s="178"/>
      <c r="I161" s="179">
        <f t="shared" si="78"/>
        <v>0</v>
      </c>
      <c r="J161" s="178"/>
      <c r="K161" s="179">
        <f t="shared" si="79"/>
        <v>0</v>
      </c>
      <c r="L161" s="179">
        <v>21</v>
      </c>
      <c r="M161" s="179">
        <f t="shared" si="80"/>
        <v>0</v>
      </c>
      <c r="N161" s="177">
        <v>0</v>
      </c>
      <c r="O161" s="177">
        <f t="shared" si="81"/>
        <v>0</v>
      </c>
      <c r="P161" s="177">
        <v>0</v>
      </c>
      <c r="Q161" s="177">
        <f t="shared" si="82"/>
        <v>0</v>
      </c>
      <c r="R161" s="179"/>
      <c r="S161" s="179" t="s">
        <v>262</v>
      </c>
      <c r="T161" s="180" t="s">
        <v>245</v>
      </c>
      <c r="U161" s="157">
        <v>0</v>
      </c>
      <c r="V161" s="157">
        <f t="shared" si="83"/>
        <v>0</v>
      </c>
      <c r="W161" s="157"/>
      <c r="X161" s="157" t="s">
        <v>521</v>
      </c>
      <c r="Y161" s="157" t="s">
        <v>246</v>
      </c>
      <c r="Z161" s="147"/>
      <c r="AA161" s="147"/>
      <c r="AB161" s="147"/>
      <c r="AC161" s="147"/>
      <c r="AD161" s="147"/>
      <c r="AE161" s="147"/>
      <c r="AF161" s="147"/>
      <c r="AG161" s="147" t="s">
        <v>672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">
      <c r="A162" s="174">
        <v>137</v>
      </c>
      <c r="B162" s="175" t="s">
        <v>1274</v>
      </c>
      <c r="C162" s="183" t="s">
        <v>1275</v>
      </c>
      <c r="D162" s="176" t="s">
        <v>375</v>
      </c>
      <c r="E162" s="177">
        <v>1</v>
      </c>
      <c r="F162" s="178"/>
      <c r="G162" s="179">
        <f t="shared" si="77"/>
        <v>0</v>
      </c>
      <c r="H162" s="178"/>
      <c r="I162" s="179">
        <f t="shared" si="78"/>
        <v>0</v>
      </c>
      <c r="J162" s="178"/>
      <c r="K162" s="179">
        <f t="shared" si="79"/>
        <v>0</v>
      </c>
      <c r="L162" s="179">
        <v>21</v>
      </c>
      <c r="M162" s="179">
        <f t="shared" si="80"/>
        <v>0</v>
      </c>
      <c r="N162" s="177">
        <v>0</v>
      </c>
      <c r="O162" s="177">
        <f t="shared" si="81"/>
        <v>0</v>
      </c>
      <c r="P162" s="177">
        <v>0</v>
      </c>
      <c r="Q162" s="177">
        <f t="shared" si="82"/>
        <v>0</v>
      </c>
      <c r="R162" s="179"/>
      <c r="S162" s="179" t="s">
        <v>262</v>
      </c>
      <c r="T162" s="180" t="s">
        <v>245</v>
      </c>
      <c r="U162" s="157">
        <v>0</v>
      </c>
      <c r="V162" s="157">
        <f t="shared" si="83"/>
        <v>0</v>
      </c>
      <c r="W162" s="157"/>
      <c r="X162" s="157" t="s">
        <v>521</v>
      </c>
      <c r="Y162" s="157" t="s">
        <v>246</v>
      </c>
      <c r="Z162" s="147"/>
      <c r="AA162" s="147"/>
      <c r="AB162" s="147"/>
      <c r="AC162" s="147"/>
      <c r="AD162" s="147"/>
      <c r="AE162" s="147"/>
      <c r="AF162" s="147"/>
      <c r="AG162" s="147" t="s">
        <v>672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74">
        <v>138</v>
      </c>
      <c r="B163" s="175" t="s">
        <v>1276</v>
      </c>
      <c r="C163" s="183" t="s">
        <v>1277</v>
      </c>
      <c r="D163" s="176" t="s">
        <v>375</v>
      </c>
      <c r="E163" s="177">
        <v>0</v>
      </c>
      <c r="F163" s="178"/>
      <c r="G163" s="179">
        <f t="shared" si="77"/>
        <v>0</v>
      </c>
      <c r="H163" s="178"/>
      <c r="I163" s="179">
        <f t="shared" si="78"/>
        <v>0</v>
      </c>
      <c r="J163" s="178"/>
      <c r="K163" s="179">
        <f t="shared" si="79"/>
        <v>0</v>
      </c>
      <c r="L163" s="179">
        <v>21</v>
      </c>
      <c r="M163" s="179">
        <f t="shared" si="80"/>
        <v>0</v>
      </c>
      <c r="N163" s="177">
        <v>0</v>
      </c>
      <c r="O163" s="177">
        <f t="shared" si="81"/>
        <v>0</v>
      </c>
      <c r="P163" s="177">
        <v>0</v>
      </c>
      <c r="Q163" s="177">
        <f t="shared" si="82"/>
        <v>0</v>
      </c>
      <c r="R163" s="179"/>
      <c r="S163" s="179" t="s">
        <v>262</v>
      </c>
      <c r="T163" s="180" t="s">
        <v>245</v>
      </c>
      <c r="U163" s="157">
        <v>0</v>
      </c>
      <c r="V163" s="157">
        <f t="shared" si="83"/>
        <v>0</v>
      </c>
      <c r="W163" s="157"/>
      <c r="X163" s="157" t="s">
        <v>521</v>
      </c>
      <c r="Y163" s="157" t="s">
        <v>246</v>
      </c>
      <c r="Z163" s="147"/>
      <c r="AA163" s="147"/>
      <c r="AB163" s="147"/>
      <c r="AC163" s="147"/>
      <c r="AD163" s="147"/>
      <c r="AE163" s="147"/>
      <c r="AF163" s="147"/>
      <c r="AG163" s="147" t="s">
        <v>672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74">
        <v>139</v>
      </c>
      <c r="B164" s="175" t="s">
        <v>1278</v>
      </c>
      <c r="C164" s="183" t="s">
        <v>1279</v>
      </c>
      <c r="D164" s="176" t="s">
        <v>375</v>
      </c>
      <c r="E164" s="177">
        <v>0</v>
      </c>
      <c r="F164" s="178"/>
      <c r="G164" s="179">
        <f t="shared" si="77"/>
        <v>0</v>
      </c>
      <c r="H164" s="178"/>
      <c r="I164" s="179">
        <f t="shared" si="78"/>
        <v>0</v>
      </c>
      <c r="J164" s="178"/>
      <c r="K164" s="179">
        <f t="shared" si="79"/>
        <v>0</v>
      </c>
      <c r="L164" s="179">
        <v>21</v>
      </c>
      <c r="M164" s="179">
        <f t="shared" si="80"/>
        <v>0</v>
      </c>
      <c r="N164" s="177">
        <v>0</v>
      </c>
      <c r="O164" s="177">
        <f t="shared" si="81"/>
        <v>0</v>
      </c>
      <c r="P164" s="177">
        <v>0</v>
      </c>
      <c r="Q164" s="177">
        <f t="shared" si="82"/>
        <v>0</v>
      </c>
      <c r="R164" s="179"/>
      <c r="S164" s="179" t="s">
        <v>262</v>
      </c>
      <c r="T164" s="180" t="s">
        <v>245</v>
      </c>
      <c r="U164" s="157">
        <v>0</v>
      </c>
      <c r="V164" s="157">
        <f t="shared" si="83"/>
        <v>0</v>
      </c>
      <c r="W164" s="157"/>
      <c r="X164" s="157" t="s">
        <v>521</v>
      </c>
      <c r="Y164" s="157" t="s">
        <v>246</v>
      </c>
      <c r="Z164" s="147"/>
      <c r="AA164" s="147"/>
      <c r="AB164" s="147"/>
      <c r="AC164" s="147"/>
      <c r="AD164" s="147"/>
      <c r="AE164" s="147"/>
      <c r="AF164" s="147"/>
      <c r="AG164" s="147" t="s">
        <v>672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74">
        <v>140</v>
      </c>
      <c r="B165" s="175" t="s">
        <v>1280</v>
      </c>
      <c r="C165" s="183" t="s">
        <v>1281</v>
      </c>
      <c r="D165" s="176" t="s">
        <v>375</v>
      </c>
      <c r="E165" s="177">
        <v>1</v>
      </c>
      <c r="F165" s="178"/>
      <c r="G165" s="179">
        <f t="shared" si="77"/>
        <v>0</v>
      </c>
      <c r="H165" s="178"/>
      <c r="I165" s="179">
        <f t="shared" si="78"/>
        <v>0</v>
      </c>
      <c r="J165" s="178"/>
      <c r="K165" s="179">
        <f t="shared" si="79"/>
        <v>0</v>
      </c>
      <c r="L165" s="179">
        <v>21</v>
      </c>
      <c r="M165" s="179">
        <f t="shared" si="80"/>
        <v>0</v>
      </c>
      <c r="N165" s="177">
        <v>0</v>
      </c>
      <c r="O165" s="177">
        <f t="shared" si="81"/>
        <v>0</v>
      </c>
      <c r="P165" s="177">
        <v>0</v>
      </c>
      <c r="Q165" s="177">
        <f t="shared" si="82"/>
        <v>0</v>
      </c>
      <c r="R165" s="179"/>
      <c r="S165" s="179" t="s">
        <v>262</v>
      </c>
      <c r="T165" s="180" t="s">
        <v>245</v>
      </c>
      <c r="U165" s="157">
        <v>0</v>
      </c>
      <c r="V165" s="157">
        <f t="shared" si="83"/>
        <v>0</v>
      </c>
      <c r="W165" s="157"/>
      <c r="X165" s="157" t="s">
        <v>521</v>
      </c>
      <c r="Y165" s="157" t="s">
        <v>246</v>
      </c>
      <c r="Z165" s="147"/>
      <c r="AA165" s="147"/>
      <c r="AB165" s="147"/>
      <c r="AC165" s="147"/>
      <c r="AD165" s="147"/>
      <c r="AE165" s="147"/>
      <c r="AF165" s="147"/>
      <c r="AG165" s="147" t="s">
        <v>672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ht="22.5" outlineLevel="1" x14ac:dyDescent="0.2">
      <c r="A166" s="174">
        <v>141</v>
      </c>
      <c r="B166" s="175" t="s">
        <v>1282</v>
      </c>
      <c r="C166" s="183" t="s">
        <v>1283</v>
      </c>
      <c r="D166" s="176" t="s">
        <v>375</v>
      </c>
      <c r="E166" s="177">
        <v>2</v>
      </c>
      <c r="F166" s="178"/>
      <c r="G166" s="179">
        <f t="shared" si="77"/>
        <v>0</v>
      </c>
      <c r="H166" s="178"/>
      <c r="I166" s="179">
        <f t="shared" si="78"/>
        <v>0</v>
      </c>
      <c r="J166" s="178"/>
      <c r="K166" s="179">
        <f t="shared" si="79"/>
        <v>0</v>
      </c>
      <c r="L166" s="179">
        <v>21</v>
      </c>
      <c r="M166" s="179">
        <f t="shared" si="80"/>
        <v>0</v>
      </c>
      <c r="N166" s="177">
        <v>0</v>
      </c>
      <c r="O166" s="177">
        <f t="shared" si="81"/>
        <v>0</v>
      </c>
      <c r="P166" s="177">
        <v>0</v>
      </c>
      <c r="Q166" s="177">
        <f t="shared" si="82"/>
        <v>0</v>
      </c>
      <c r="R166" s="179"/>
      <c r="S166" s="179" t="s">
        <v>262</v>
      </c>
      <c r="T166" s="180" t="s">
        <v>245</v>
      </c>
      <c r="U166" s="157">
        <v>0</v>
      </c>
      <c r="V166" s="157">
        <f t="shared" si="83"/>
        <v>0</v>
      </c>
      <c r="W166" s="157"/>
      <c r="X166" s="157" t="s">
        <v>521</v>
      </c>
      <c r="Y166" s="157" t="s">
        <v>246</v>
      </c>
      <c r="Z166" s="147"/>
      <c r="AA166" s="147"/>
      <c r="AB166" s="147"/>
      <c r="AC166" s="147"/>
      <c r="AD166" s="147"/>
      <c r="AE166" s="147"/>
      <c r="AF166" s="147"/>
      <c r="AG166" s="147" t="s">
        <v>672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74">
        <v>142</v>
      </c>
      <c r="B167" s="175" t="s">
        <v>1284</v>
      </c>
      <c r="C167" s="183" t="s">
        <v>1285</v>
      </c>
      <c r="D167" s="176" t="s">
        <v>375</v>
      </c>
      <c r="E167" s="177">
        <v>2</v>
      </c>
      <c r="F167" s="178"/>
      <c r="G167" s="179">
        <f t="shared" si="77"/>
        <v>0</v>
      </c>
      <c r="H167" s="178"/>
      <c r="I167" s="179">
        <f t="shared" si="78"/>
        <v>0</v>
      </c>
      <c r="J167" s="178"/>
      <c r="K167" s="179">
        <f t="shared" si="79"/>
        <v>0</v>
      </c>
      <c r="L167" s="179">
        <v>21</v>
      </c>
      <c r="M167" s="179">
        <f t="shared" si="80"/>
        <v>0</v>
      </c>
      <c r="N167" s="177">
        <v>0</v>
      </c>
      <c r="O167" s="177">
        <f t="shared" si="81"/>
        <v>0</v>
      </c>
      <c r="P167" s="177">
        <v>0</v>
      </c>
      <c r="Q167" s="177">
        <f t="shared" si="82"/>
        <v>0</v>
      </c>
      <c r="R167" s="179"/>
      <c r="S167" s="179" t="s">
        <v>262</v>
      </c>
      <c r="T167" s="180" t="s">
        <v>245</v>
      </c>
      <c r="U167" s="157">
        <v>0</v>
      </c>
      <c r="V167" s="157">
        <f t="shared" si="83"/>
        <v>0</v>
      </c>
      <c r="W167" s="157"/>
      <c r="X167" s="157" t="s">
        <v>521</v>
      </c>
      <c r="Y167" s="157" t="s">
        <v>246</v>
      </c>
      <c r="Z167" s="147"/>
      <c r="AA167" s="147"/>
      <c r="AB167" s="147"/>
      <c r="AC167" s="147"/>
      <c r="AD167" s="147"/>
      <c r="AE167" s="147"/>
      <c r="AF167" s="147"/>
      <c r="AG167" s="147" t="s">
        <v>672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74">
        <v>143</v>
      </c>
      <c r="B168" s="175" t="s">
        <v>1286</v>
      </c>
      <c r="C168" s="183" t="s">
        <v>1287</v>
      </c>
      <c r="D168" s="176" t="s">
        <v>695</v>
      </c>
      <c r="E168" s="177">
        <v>10</v>
      </c>
      <c r="F168" s="178"/>
      <c r="G168" s="179">
        <f t="shared" si="77"/>
        <v>0</v>
      </c>
      <c r="H168" s="178"/>
      <c r="I168" s="179">
        <f t="shared" si="78"/>
        <v>0</v>
      </c>
      <c r="J168" s="178"/>
      <c r="K168" s="179">
        <f t="shared" si="79"/>
        <v>0</v>
      </c>
      <c r="L168" s="179">
        <v>21</v>
      </c>
      <c r="M168" s="179">
        <f t="shared" si="80"/>
        <v>0</v>
      </c>
      <c r="N168" s="177">
        <v>0</v>
      </c>
      <c r="O168" s="177">
        <f t="shared" si="81"/>
        <v>0</v>
      </c>
      <c r="P168" s="177">
        <v>0</v>
      </c>
      <c r="Q168" s="177">
        <f t="shared" si="82"/>
        <v>0</v>
      </c>
      <c r="R168" s="179"/>
      <c r="S168" s="179" t="s">
        <v>262</v>
      </c>
      <c r="T168" s="180" t="s">
        <v>245</v>
      </c>
      <c r="U168" s="157">
        <v>0</v>
      </c>
      <c r="V168" s="157">
        <f t="shared" si="83"/>
        <v>0</v>
      </c>
      <c r="W168" s="157"/>
      <c r="X168" s="157" t="s">
        <v>286</v>
      </c>
      <c r="Y168" s="157" t="s">
        <v>246</v>
      </c>
      <c r="Z168" s="147"/>
      <c r="AA168" s="147"/>
      <c r="AB168" s="147"/>
      <c r="AC168" s="147"/>
      <c r="AD168" s="147"/>
      <c r="AE168" s="147"/>
      <c r="AF168" s="147"/>
      <c r="AG168" s="147" t="s">
        <v>731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74">
        <v>144</v>
      </c>
      <c r="B169" s="175" t="s">
        <v>1288</v>
      </c>
      <c r="C169" s="183" t="s">
        <v>1289</v>
      </c>
      <c r="D169" s="176" t="s">
        <v>695</v>
      </c>
      <c r="E169" s="177">
        <v>4</v>
      </c>
      <c r="F169" s="178"/>
      <c r="G169" s="179">
        <f t="shared" si="77"/>
        <v>0</v>
      </c>
      <c r="H169" s="178"/>
      <c r="I169" s="179">
        <f t="shared" si="78"/>
        <v>0</v>
      </c>
      <c r="J169" s="178"/>
      <c r="K169" s="179">
        <f t="shared" si="79"/>
        <v>0</v>
      </c>
      <c r="L169" s="179">
        <v>21</v>
      </c>
      <c r="M169" s="179">
        <f t="shared" si="80"/>
        <v>0</v>
      </c>
      <c r="N169" s="177">
        <v>0</v>
      </c>
      <c r="O169" s="177">
        <f t="shared" si="81"/>
        <v>0</v>
      </c>
      <c r="P169" s="177">
        <v>0</v>
      </c>
      <c r="Q169" s="177">
        <f t="shared" si="82"/>
        <v>0</v>
      </c>
      <c r="R169" s="179"/>
      <c r="S169" s="179" t="s">
        <v>262</v>
      </c>
      <c r="T169" s="180" t="s">
        <v>245</v>
      </c>
      <c r="U169" s="157">
        <v>0</v>
      </c>
      <c r="V169" s="157">
        <f t="shared" si="83"/>
        <v>0</v>
      </c>
      <c r="W169" s="157"/>
      <c r="X169" s="157" t="s">
        <v>286</v>
      </c>
      <c r="Y169" s="157" t="s">
        <v>246</v>
      </c>
      <c r="Z169" s="147"/>
      <c r="AA169" s="147"/>
      <c r="AB169" s="147"/>
      <c r="AC169" s="147"/>
      <c r="AD169" s="147"/>
      <c r="AE169" s="147"/>
      <c r="AF169" s="147"/>
      <c r="AG169" s="147" t="s">
        <v>731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74">
        <v>145</v>
      </c>
      <c r="B170" s="175" t="s">
        <v>1290</v>
      </c>
      <c r="C170" s="183" t="s">
        <v>1291</v>
      </c>
      <c r="D170" s="176" t="s">
        <v>1093</v>
      </c>
      <c r="E170" s="177">
        <v>1</v>
      </c>
      <c r="F170" s="178"/>
      <c r="G170" s="179">
        <f t="shared" si="77"/>
        <v>0</v>
      </c>
      <c r="H170" s="178"/>
      <c r="I170" s="179">
        <f t="shared" si="78"/>
        <v>0</v>
      </c>
      <c r="J170" s="178"/>
      <c r="K170" s="179">
        <f t="shared" si="79"/>
        <v>0</v>
      </c>
      <c r="L170" s="179">
        <v>21</v>
      </c>
      <c r="M170" s="179">
        <f t="shared" si="80"/>
        <v>0</v>
      </c>
      <c r="N170" s="177">
        <v>0</v>
      </c>
      <c r="O170" s="177">
        <f t="shared" si="81"/>
        <v>0</v>
      </c>
      <c r="P170" s="177">
        <v>0</v>
      </c>
      <c r="Q170" s="177">
        <f t="shared" si="82"/>
        <v>0</v>
      </c>
      <c r="R170" s="179"/>
      <c r="S170" s="179" t="s">
        <v>262</v>
      </c>
      <c r="T170" s="180" t="s">
        <v>245</v>
      </c>
      <c r="U170" s="157">
        <v>0</v>
      </c>
      <c r="V170" s="157">
        <f t="shared" si="83"/>
        <v>0</v>
      </c>
      <c r="W170" s="157"/>
      <c r="X170" s="157" t="s">
        <v>286</v>
      </c>
      <c r="Y170" s="157" t="s">
        <v>246</v>
      </c>
      <c r="Z170" s="147"/>
      <c r="AA170" s="147"/>
      <c r="AB170" s="147"/>
      <c r="AC170" s="147"/>
      <c r="AD170" s="147"/>
      <c r="AE170" s="147"/>
      <c r="AF170" s="147"/>
      <c r="AG170" s="147" t="s">
        <v>731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x14ac:dyDescent="0.2">
      <c r="A171" s="159" t="s">
        <v>239</v>
      </c>
      <c r="B171" s="160" t="s">
        <v>110</v>
      </c>
      <c r="C171" s="181" t="s">
        <v>111</v>
      </c>
      <c r="D171" s="161"/>
      <c r="E171" s="162"/>
      <c r="F171" s="163"/>
      <c r="G171" s="163">
        <f>SUMIF(AG172:AG184,"&lt;&gt;NOR",G172:G184)</f>
        <v>0</v>
      </c>
      <c r="H171" s="163"/>
      <c r="I171" s="163">
        <f>SUM(I172:I184)</f>
        <v>0</v>
      </c>
      <c r="J171" s="163"/>
      <c r="K171" s="163">
        <f>SUM(K172:K184)</f>
        <v>0</v>
      </c>
      <c r="L171" s="163"/>
      <c r="M171" s="163">
        <f>SUM(M172:M184)</f>
        <v>0</v>
      </c>
      <c r="N171" s="162"/>
      <c r="O171" s="162">
        <f>SUM(O172:O184)</f>
        <v>0</v>
      </c>
      <c r="P171" s="162"/>
      <c r="Q171" s="162">
        <f>SUM(Q172:Q184)</f>
        <v>0</v>
      </c>
      <c r="R171" s="163"/>
      <c r="S171" s="163"/>
      <c r="T171" s="164"/>
      <c r="U171" s="158"/>
      <c r="V171" s="158">
        <f>SUM(V172:V184)</f>
        <v>0</v>
      </c>
      <c r="W171" s="158"/>
      <c r="X171" s="158"/>
      <c r="Y171" s="158"/>
      <c r="AG171" t="s">
        <v>240</v>
      </c>
    </row>
    <row r="172" spans="1:60" outlineLevel="1" x14ac:dyDescent="0.2">
      <c r="A172" s="174">
        <v>146</v>
      </c>
      <c r="B172" s="175" t="s">
        <v>1292</v>
      </c>
      <c r="C172" s="183" t="s">
        <v>1293</v>
      </c>
      <c r="D172" s="176" t="s">
        <v>320</v>
      </c>
      <c r="E172" s="177">
        <v>130</v>
      </c>
      <c r="F172" s="178"/>
      <c r="G172" s="179">
        <f t="shared" ref="G172:G184" si="84">ROUND(E172*F172,2)</f>
        <v>0</v>
      </c>
      <c r="H172" s="178"/>
      <c r="I172" s="179">
        <f t="shared" ref="I172:I184" si="85">ROUND(E172*H172,2)</f>
        <v>0</v>
      </c>
      <c r="J172" s="178"/>
      <c r="K172" s="179">
        <f t="shared" ref="K172:K184" si="86">ROUND(E172*J172,2)</f>
        <v>0</v>
      </c>
      <c r="L172" s="179">
        <v>21</v>
      </c>
      <c r="M172" s="179">
        <f t="shared" ref="M172:M184" si="87">G172*(1+L172/100)</f>
        <v>0</v>
      </c>
      <c r="N172" s="177">
        <v>0</v>
      </c>
      <c r="O172" s="177">
        <f t="shared" ref="O172:O184" si="88">ROUND(E172*N172,2)</f>
        <v>0</v>
      </c>
      <c r="P172" s="177">
        <v>0</v>
      </c>
      <c r="Q172" s="177">
        <f t="shared" ref="Q172:Q184" si="89">ROUND(E172*P172,2)</f>
        <v>0</v>
      </c>
      <c r="R172" s="179"/>
      <c r="S172" s="179" t="s">
        <v>262</v>
      </c>
      <c r="T172" s="180" t="s">
        <v>245</v>
      </c>
      <c r="U172" s="157">
        <v>0</v>
      </c>
      <c r="V172" s="157">
        <f t="shared" ref="V172:V184" si="90">ROUND(E172*U172,2)</f>
        <v>0</v>
      </c>
      <c r="W172" s="157"/>
      <c r="X172" s="157" t="s">
        <v>286</v>
      </c>
      <c r="Y172" s="157" t="s">
        <v>246</v>
      </c>
      <c r="Z172" s="147"/>
      <c r="AA172" s="147"/>
      <c r="AB172" s="147"/>
      <c r="AC172" s="147"/>
      <c r="AD172" s="147"/>
      <c r="AE172" s="147"/>
      <c r="AF172" s="147"/>
      <c r="AG172" s="147" t="s">
        <v>731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74">
        <v>147</v>
      </c>
      <c r="B173" s="175" t="s">
        <v>1294</v>
      </c>
      <c r="C173" s="183" t="s">
        <v>1295</v>
      </c>
      <c r="D173" s="176" t="s">
        <v>320</v>
      </c>
      <c r="E173" s="177">
        <v>130</v>
      </c>
      <c r="F173" s="178"/>
      <c r="G173" s="179">
        <f t="shared" si="84"/>
        <v>0</v>
      </c>
      <c r="H173" s="178"/>
      <c r="I173" s="179">
        <f t="shared" si="85"/>
        <v>0</v>
      </c>
      <c r="J173" s="178"/>
      <c r="K173" s="179">
        <f t="shared" si="86"/>
        <v>0</v>
      </c>
      <c r="L173" s="179">
        <v>21</v>
      </c>
      <c r="M173" s="179">
        <f t="shared" si="87"/>
        <v>0</v>
      </c>
      <c r="N173" s="177">
        <v>0</v>
      </c>
      <c r="O173" s="177">
        <f t="shared" si="88"/>
        <v>0</v>
      </c>
      <c r="P173" s="177">
        <v>0</v>
      </c>
      <c r="Q173" s="177">
        <f t="shared" si="89"/>
        <v>0</v>
      </c>
      <c r="R173" s="179"/>
      <c r="S173" s="179" t="s">
        <v>262</v>
      </c>
      <c r="T173" s="180" t="s">
        <v>245</v>
      </c>
      <c r="U173" s="157">
        <v>0</v>
      </c>
      <c r="V173" s="157">
        <f t="shared" si="90"/>
        <v>0</v>
      </c>
      <c r="W173" s="157"/>
      <c r="X173" s="157" t="s">
        <v>286</v>
      </c>
      <c r="Y173" s="157" t="s">
        <v>246</v>
      </c>
      <c r="Z173" s="147"/>
      <c r="AA173" s="147"/>
      <c r="AB173" s="147"/>
      <c r="AC173" s="147"/>
      <c r="AD173" s="147"/>
      <c r="AE173" s="147"/>
      <c r="AF173" s="147"/>
      <c r="AG173" s="147" t="s">
        <v>731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74">
        <v>148</v>
      </c>
      <c r="B174" s="175" t="s">
        <v>1296</v>
      </c>
      <c r="C174" s="183" t="s">
        <v>1192</v>
      </c>
      <c r="D174" s="176" t="s">
        <v>320</v>
      </c>
      <c r="E174" s="177">
        <v>85</v>
      </c>
      <c r="F174" s="178"/>
      <c r="G174" s="179">
        <f t="shared" si="84"/>
        <v>0</v>
      </c>
      <c r="H174" s="178"/>
      <c r="I174" s="179">
        <f t="shared" si="85"/>
        <v>0</v>
      </c>
      <c r="J174" s="178"/>
      <c r="K174" s="179">
        <f t="shared" si="86"/>
        <v>0</v>
      </c>
      <c r="L174" s="179">
        <v>21</v>
      </c>
      <c r="M174" s="179">
        <f t="shared" si="87"/>
        <v>0</v>
      </c>
      <c r="N174" s="177">
        <v>0</v>
      </c>
      <c r="O174" s="177">
        <f t="shared" si="88"/>
        <v>0</v>
      </c>
      <c r="P174" s="177">
        <v>0</v>
      </c>
      <c r="Q174" s="177">
        <f t="shared" si="89"/>
        <v>0</v>
      </c>
      <c r="R174" s="179"/>
      <c r="S174" s="179" t="s">
        <v>262</v>
      </c>
      <c r="T174" s="180" t="s">
        <v>245</v>
      </c>
      <c r="U174" s="157">
        <v>0</v>
      </c>
      <c r="V174" s="157">
        <f t="shared" si="90"/>
        <v>0</v>
      </c>
      <c r="W174" s="157"/>
      <c r="X174" s="157" t="s">
        <v>286</v>
      </c>
      <c r="Y174" s="157" t="s">
        <v>246</v>
      </c>
      <c r="Z174" s="147"/>
      <c r="AA174" s="147"/>
      <c r="AB174" s="147"/>
      <c r="AC174" s="147"/>
      <c r="AD174" s="147"/>
      <c r="AE174" s="147"/>
      <c r="AF174" s="147"/>
      <c r="AG174" s="147" t="s">
        <v>731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ht="22.5" outlineLevel="1" x14ac:dyDescent="0.2">
      <c r="A175" s="174">
        <v>149</v>
      </c>
      <c r="B175" s="175" t="s">
        <v>1297</v>
      </c>
      <c r="C175" s="183" t="s">
        <v>1194</v>
      </c>
      <c r="D175" s="176" t="s">
        <v>320</v>
      </c>
      <c r="E175" s="177">
        <v>20</v>
      </c>
      <c r="F175" s="178"/>
      <c r="G175" s="179">
        <f t="shared" si="84"/>
        <v>0</v>
      </c>
      <c r="H175" s="178"/>
      <c r="I175" s="179">
        <f t="shared" si="85"/>
        <v>0</v>
      </c>
      <c r="J175" s="178"/>
      <c r="K175" s="179">
        <f t="shared" si="86"/>
        <v>0</v>
      </c>
      <c r="L175" s="179">
        <v>21</v>
      </c>
      <c r="M175" s="179">
        <f t="shared" si="87"/>
        <v>0</v>
      </c>
      <c r="N175" s="177">
        <v>0</v>
      </c>
      <c r="O175" s="177">
        <f t="shared" si="88"/>
        <v>0</v>
      </c>
      <c r="P175" s="177">
        <v>0</v>
      </c>
      <c r="Q175" s="177">
        <f t="shared" si="89"/>
        <v>0</v>
      </c>
      <c r="R175" s="179"/>
      <c r="S175" s="179" t="s">
        <v>262</v>
      </c>
      <c r="T175" s="180" t="s">
        <v>245</v>
      </c>
      <c r="U175" s="157">
        <v>0</v>
      </c>
      <c r="V175" s="157">
        <f t="shared" si="90"/>
        <v>0</v>
      </c>
      <c r="W175" s="157"/>
      <c r="X175" s="157" t="s">
        <v>286</v>
      </c>
      <c r="Y175" s="157" t="s">
        <v>246</v>
      </c>
      <c r="Z175" s="147"/>
      <c r="AA175" s="147"/>
      <c r="AB175" s="147"/>
      <c r="AC175" s="147"/>
      <c r="AD175" s="147"/>
      <c r="AE175" s="147"/>
      <c r="AF175" s="147"/>
      <c r="AG175" s="147" t="s">
        <v>731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74">
        <v>150</v>
      </c>
      <c r="B176" s="175" t="s">
        <v>1298</v>
      </c>
      <c r="C176" s="183" t="s">
        <v>1196</v>
      </c>
      <c r="D176" s="176" t="s">
        <v>375</v>
      </c>
      <c r="E176" s="177">
        <v>85</v>
      </c>
      <c r="F176" s="178"/>
      <c r="G176" s="179">
        <f t="shared" si="84"/>
        <v>0</v>
      </c>
      <c r="H176" s="178"/>
      <c r="I176" s="179">
        <f t="shared" si="85"/>
        <v>0</v>
      </c>
      <c r="J176" s="178"/>
      <c r="K176" s="179">
        <f t="shared" si="86"/>
        <v>0</v>
      </c>
      <c r="L176" s="179">
        <v>21</v>
      </c>
      <c r="M176" s="179">
        <f t="shared" si="87"/>
        <v>0</v>
      </c>
      <c r="N176" s="177">
        <v>0</v>
      </c>
      <c r="O176" s="177">
        <f t="shared" si="88"/>
        <v>0</v>
      </c>
      <c r="P176" s="177">
        <v>0</v>
      </c>
      <c r="Q176" s="177">
        <f t="shared" si="89"/>
        <v>0</v>
      </c>
      <c r="R176" s="179"/>
      <c r="S176" s="179" t="s">
        <v>262</v>
      </c>
      <c r="T176" s="180" t="s">
        <v>245</v>
      </c>
      <c r="U176" s="157">
        <v>0</v>
      </c>
      <c r="V176" s="157">
        <f t="shared" si="90"/>
        <v>0</v>
      </c>
      <c r="W176" s="157"/>
      <c r="X176" s="157" t="s">
        <v>286</v>
      </c>
      <c r="Y176" s="157" t="s">
        <v>246</v>
      </c>
      <c r="Z176" s="147"/>
      <c r="AA176" s="147"/>
      <c r="AB176" s="147"/>
      <c r="AC176" s="147"/>
      <c r="AD176" s="147"/>
      <c r="AE176" s="147"/>
      <c r="AF176" s="147"/>
      <c r="AG176" s="147" t="s">
        <v>731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74">
        <v>151</v>
      </c>
      <c r="B177" s="175" t="s">
        <v>1299</v>
      </c>
      <c r="C177" s="183" t="s">
        <v>1198</v>
      </c>
      <c r="D177" s="176" t="s">
        <v>375</v>
      </c>
      <c r="E177" s="177">
        <v>25</v>
      </c>
      <c r="F177" s="178"/>
      <c r="G177" s="179">
        <f t="shared" si="84"/>
        <v>0</v>
      </c>
      <c r="H177" s="178"/>
      <c r="I177" s="179">
        <f t="shared" si="85"/>
        <v>0</v>
      </c>
      <c r="J177" s="178"/>
      <c r="K177" s="179">
        <f t="shared" si="86"/>
        <v>0</v>
      </c>
      <c r="L177" s="179">
        <v>21</v>
      </c>
      <c r="M177" s="179">
        <f t="shared" si="87"/>
        <v>0</v>
      </c>
      <c r="N177" s="177">
        <v>0</v>
      </c>
      <c r="O177" s="177">
        <f t="shared" si="88"/>
        <v>0</v>
      </c>
      <c r="P177" s="177">
        <v>0</v>
      </c>
      <c r="Q177" s="177">
        <f t="shared" si="89"/>
        <v>0</v>
      </c>
      <c r="R177" s="179"/>
      <c r="S177" s="179" t="s">
        <v>262</v>
      </c>
      <c r="T177" s="180" t="s">
        <v>245</v>
      </c>
      <c r="U177" s="157">
        <v>0</v>
      </c>
      <c r="V177" s="157">
        <f t="shared" si="90"/>
        <v>0</v>
      </c>
      <c r="W177" s="157"/>
      <c r="X177" s="157" t="s">
        <v>286</v>
      </c>
      <c r="Y177" s="157" t="s">
        <v>246</v>
      </c>
      <c r="Z177" s="147"/>
      <c r="AA177" s="147"/>
      <c r="AB177" s="147"/>
      <c r="AC177" s="147"/>
      <c r="AD177" s="147"/>
      <c r="AE177" s="147"/>
      <c r="AF177" s="147"/>
      <c r="AG177" s="147" t="s">
        <v>731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1" x14ac:dyDescent="0.2">
      <c r="A178" s="174">
        <v>152</v>
      </c>
      <c r="B178" s="175" t="s">
        <v>1300</v>
      </c>
      <c r="C178" s="183" t="s">
        <v>1200</v>
      </c>
      <c r="D178" s="176" t="s">
        <v>320</v>
      </c>
      <c r="E178" s="177">
        <v>85</v>
      </c>
      <c r="F178" s="178"/>
      <c r="G178" s="179">
        <f t="shared" si="84"/>
        <v>0</v>
      </c>
      <c r="H178" s="178"/>
      <c r="I178" s="179">
        <f t="shared" si="85"/>
        <v>0</v>
      </c>
      <c r="J178" s="178"/>
      <c r="K178" s="179">
        <f t="shared" si="86"/>
        <v>0</v>
      </c>
      <c r="L178" s="179">
        <v>21</v>
      </c>
      <c r="M178" s="179">
        <f t="shared" si="87"/>
        <v>0</v>
      </c>
      <c r="N178" s="177">
        <v>0</v>
      </c>
      <c r="O178" s="177">
        <f t="shared" si="88"/>
        <v>0</v>
      </c>
      <c r="P178" s="177">
        <v>0</v>
      </c>
      <c r="Q178" s="177">
        <f t="shared" si="89"/>
        <v>0</v>
      </c>
      <c r="R178" s="179"/>
      <c r="S178" s="179" t="s">
        <v>262</v>
      </c>
      <c r="T178" s="180" t="s">
        <v>245</v>
      </c>
      <c r="U178" s="157">
        <v>0</v>
      </c>
      <c r="V178" s="157">
        <f t="shared" si="90"/>
        <v>0</v>
      </c>
      <c r="W178" s="157"/>
      <c r="X178" s="157" t="s">
        <v>286</v>
      </c>
      <c r="Y178" s="157" t="s">
        <v>246</v>
      </c>
      <c r="Z178" s="147"/>
      <c r="AA178" s="147"/>
      <c r="AB178" s="147"/>
      <c r="AC178" s="147"/>
      <c r="AD178" s="147"/>
      <c r="AE178" s="147"/>
      <c r="AF178" s="147"/>
      <c r="AG178" s="147" t="s">
        <v>731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1" x14ac:dyDescent="0.2">
      <c r="A179" s="174">
        <v>153</v>
      </c>
      <c r="B179" s="175" t="s">
        <v>1301</v>
      </c>
      <c r="C179" s="183" t="s">
        <v>1202</v>
      </c>
      <c r="D179" s="176" t="s">
        <v>320</v>
      </c>
      <c r="E179" s="177">
        <v>25</v>
      </c>
      <c r="F179" s="178"/>
      <c r="G179" s="179">
        <f t="shared" si="84"/>
        <v>0</v>
      </c>
      <c r="H179" s="178"/>
      <c r="I179" s="179">
        <f t="shared" si="85"/>
        <v>0</v>
      </c>
      <c r="J179" s="178"/>
      <c r="K179" s="179">
        <f t="shared" si="86"/>
        <v>0</v>
      </c>
      <c r="L179" s="179">
        <v>21</v>
      </c>
      <c r="M179" s="179">
        <f t="shared" si="87"/>
        <v>0</v>
      </c>
      <c r="N179" s="177">
        <v>0</v>
      </c>
      <c r="O179" s="177">
        <f t="shared" si="88"/>
        <v>0</v>
      </c>
      <c r="P179" s="177">
        <v>0</v>
      </c>
      <c r="Q179" s="177">
        <f t="shared" si="89"/>
        <v>0</v>
      </c>
      <c r="R179" s="179"/>
      <c r="S179" s="179" t="s">
        <v>262</v>
      </c>
      <c r="T179" s="180" t="s">
        <v>245</v>
      </c>
      <c r="U179" s="157">
        <v>0</v>
      </c>
      <c r="V179" s="157">
        <f t="shared" si="90"/>
        <v>0</v>
      </c>
      <c r="W179" s="157"/>
      <c r="X179" s="157" t="s">
        <v>286</v>
      </c>
      <c r="Y179" s="157" t="s">
        <v>246</v>
      </c>
      <c r="Z179" s="147"/>
      <c r="AA179" s="147"/>
      <c r="AB179" s="147"/>
      <c r="AC179" s="147"/>
      <c r="AD179" s="147"/>
      <c r="AE179" s="147"/>
      <c r="AF179" s="147"/>
      <c r="AG179" s="147" t="s">
        <v>731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74">
        <v>154</v>
      </c>
      <c r="B180" s="175" t="s">
        <v>1302</v>
      </c>
      <c r="C180" s="183" t="s">
        <v>1122</v>
      </c>
      <c r="D180" s="176" t="s">
        <v>1093</v>
      </c>
      <c r="E180" s="177">
        <v>1</v>
      </c>
      <c r="F180" s="178"/>
      <c r="G180" s="179">
        <f t="shared" si="84"/>
        <v>0</v>
      </c>
      <c r="H180" s="178"/>
      <c r="I180" s="179">
        <f t="shared" si="85"/>
        <v>0</v>
      </c>
      <c r="J180" s="178"/>
      <c r="K180" s="179">
        <f t="shared" si="86"/>
        <v>0</v>
      </c>
      <c r="L180" s="179">
        <v>21</v>
      </c>
      <c r="M180" s="179">
        <f t="shared" si="87"/>
        <v>0</v>
      </c>
      <c r="N180" s="177">
        <v>0</v>
      </c>
      <c r="O180" s="177">
        <f t="shared" si="88"/>
        <v>0</v>
      </c>
      <c r="P180" s="177">
        <v>0</v>
      </c>
      <c r="Q180" s="177">
        <f t="shared" si="89"/>
        <v>0</v>
      </c>
      <c r="R180" s="179"/>
      <c r="S180" s="179" t="s">
        <v>262</v>
      </c>
      <c r="T180" s="180" t="s">
        <v>245</v>
      </c>
      <c r="U180" s="157">
        <v>0</v>
      </c>
      <c r="V180" s="157">
        <f t="shared" si="90"/>
        <v>0</v>
      </c>
      <c r="W180" s="157"/>
      <c r="X180" s="157" t="s">
        <v>286</v>
      </c>
      <c r="Y180" s="157" t="s">
        <v>246</v>
      </c>
      <c r="Z180" s="147"/>
      <c r="AA180" s="147"/>
      <c r="AB180" s="147"/>
      <c r="AC180" s="147"/>
      <c r="AD180" s="147"/>
      <c r="AE180" s="147"/>
      <c r="AF180" s="147"/>
      <c r="AG180" s="147" t="s">
        <v>731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22.5" outlineLevel="1" x14ac:dyDescent="0.2">
      <c r="A181" s="174">
        <v>155</v>
      </c>
      <c r="B181" s="175" t="s">
        <v>1303</v>
      </c>
      <c r="C181" s="183" t="s">
        <v>1236</v>
      </c>
      <c r="D181" s="176" t="s">
        <v>1304</v>
      </c>
      <c r="E181" s="177">
        <v>1</v>
      </c>
      <c r="F181" s="178"/>
      <c r="G181" s="179">
        <f t="shared" si="84"/>
        <v>0</v>
      </c>
      <c r="H181" s="178"/>
      <c r="I181" s="179">
        <f t="shared" si="85"/>
        <v>0</v>
      </c>
      <c r="J181" s="178"/>
      <c r="K181" s="179">
        <f t="shared" si="86"/>
        <v>0</v>
      </c>
      <c r="L181" s="179">
        <v>21</v>
      </c>
      <c r="M181" s="179">
        <f t="shared" si="87"/>
        <v>0</v>
      </c>
      <c r="N181" s="177">
        <v>0</v>
      </c>
      <c r="O181" s="177">
        <f t="shared" si="88"/>
        <v>0</v>
      </c>
      <c r="P181" s="177">
        <v>0</v>
      </c>
      <c r="Q181" s="177">
        <f t="shared" si="89"/>
        <v>0</v>
      </c>
      <c r="R181" s="179"/>
      <c r="S181" s="179" t="s">
        <v>262</v>
      </c>
      <c r="T181" s="180" t="s">
        <v>245</v>
      </c>
      <c r="U181" s="157">
        <v>0</v>
      </c>
      <c r="V181" s="157">
        <f t="shared" si="90"/>
        <v>0</v>
      </c>
      <c r="W181" s="157"/>
      <c r="X181" s="157" t="s">
        <v>286</v>
      </c>
      <c r="Y181" s="157" t="s">
        <v>246</v>
      </c>
      <c r="Z181" s="147"/>
      <c r="AA181" s="147"/>
      <c r="AB181" s="147"/>
      <c r="AC181" s="147"/>
      <c r="AD181" s="147"/>
      <c r="AE181" s="147"/>
      <c r="AF181" s="147"/>
      <c r="AG181" s="147" t="s">
        <v>731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1" x14ac:dyDescent="0.2">
      <c r="A182" s="174">
        <v>156</v>
      </c>
      <c r="B182" s="175" t="s">
        <v>1305</v>
      </c>
      <c r="C182" s="183" t="s">
        <v>1123</v>
      </c>
      <c r="D182" s="176" t="s">
        <v>375</v>
      </c>
      <c r="E182" s="177">
        <v>2</v>
      </c>
      <c r="F182" s="178"/>
      <c r="G182" s="179">
        <f t="shared" si="84"/>
        <v>0</v>
      </c>
      <c r="H182" s="178"/>
      <c r="I182" s="179">
        <f t="shared" si="85"/>
        <v>0</v>
      </c>
      <c r="J182" s="178"/>
      <c r="K182" s="179">
        <f t="shared" si="86"/>
        <v>0</v>
      </c>
      <c r="L182" s="179">
        <v>21</v>
      </c>
      <c r="M182" s="179">
        <f t="shared" si="87"/>
        <v>0</v>
      </c>
      <c r="N182" s="177">
        <v>0</v>
      </c>
      <c r="O182" s="177">
        <f t="shared" si="88"/>
        <v>0</v>
      </c>
      <c r="P182" s="177">
        <v>0</v>
      </c>
      <c r="Q182" s="177">
        <f t="shared" si="89"/>
        <v>0</v>
      </c>
      <c r="R182" s="179"/>
      <c r="S182" s="179" t="s">
        <v>262</v>
      </c>
      <c r="T182" s="180" t="s">
        <v>245</v>
      </c>
      <c r="U182" s="157">
        <v>0</v>
      </c>
      <c r="V182" s="157">
        <f t="shared" si="90"/>
        <v>0</v>
      </c>
      <c r="W182" s="157"/>
      <c r="X182" s="157" t="s">
        <v>286</v>
      </c>
      <c r="Y182" s="157" t="s">
        <v>246</v>
      </c>
      <c r="Z182" s="147"/>
      <c r="AA182" s="147"/>
      <c r="AB182" s="147"/>
      <c r="AC182" s="147"/>
      <c r="AD182" s="147"/>
      <c r="AE182" s="147"/>
      <c r="AF182" s="147"/>
      <c r="AG182" s="147" t="s">
        <v>731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ht="22.5" outlineLevel="1" x14ac:dyDescent="0.2">
      <c r="A183" s="174">
        <v>157</v>
      </c>
      <c r="B183" s="175" t="s">
        <v>1306</v>
      </c>
      <c r="C183" s="183" t="s">
        <v>1021</v>
      </c>
      <c r="D183" s="176" t="s">
        <v>1125</v>
      </c>
      <c r="E183" s="177">
        <v>0.1</v>
      </c>
      <c r="F183" s="178"/>
      <c r="G183" s="179">
        <f t="shared" si="84"/>
        <v>0</v>
      </c>
      <c r="H183" s="178"/>
      <c r="I183" s="179">
        <f t="shared" si="85"/>
        <v>0</v>
      </c>
      <c r="J183" s="178"/>
      <c r="K183" s="179">
        <f t="shared" si="86"/>
        <v>0</v>
      </c>
      <c r="L183" s="179">
        <v>21</v>
      </c>
      <c r="M183" s="179">
        <f t="shared" si="87"/>
        <v>0</v>
      </c>
      <c r="N183" s="177">
        <v>0</v>
      </c>
      <c r="O183" s="177">
        <f t="shared" si="88"/>
        <v>0</v>
      </c>
      <c r="P183" s="177">
        <v>0</v>
      </c>
      <c r="Q183" s="177">
        <f t="shared" si="89"/>
        <v>0</v>
      </c>
      <c r="R183" s="179"/>
      <c r="S183" s="179" t="s">
        <v>262</v>
      </c>
      <c r="T183" s="180" t="s">
        <v>245</v>
      </c>
      <c r="U183" s="157">
        <v>0</v>
      </c>
      <c r="V183" s="157">
        <f t="shared" si="90"/>
        <v>0</v>
      </c>
      <c r="W183" s="157"/>
      <c r="X183" s="157" t="s">
        <v>286</v>
      </c>
      <c r="Y183" s="157" t="s">
        <v>246</v>
      </c>
      <c r="Z183" s="147"/>
      <c r="AA183" s="147"/>
      <c r="AB183" s="147"/>
      <c r="AC183" s="147"/>
      <c r="AD183" s="147"/>
      <c r="AE183" s="147"/>
      <c r="AF183" s="147"/>
      <c r="AG183" s="147" t="s">
        <v>731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74">
        <v>158</v>
      </c>
      <c r="B184" s="175" t="s">
        <v>1307</v>
      </c>
      <c r="C184" s="183" t="s">
        <v>1159</v>
      </c>
      <c r="D184" s="176" t="s">
        <v>1093</v>
      </c>
      <c r="E184" s="177">
        <v>1</v>
      </c>
      <c r="F184" s="178"/>
      <c r="G184" s="179">
        <f t="shared" si="84"/>
        <v>0</v>
      </c>
      <c r="H184" s="178"/>
      <c r="I184" s="179">
        <f t="shared" si="85"/>
        <v>0</v>
      </c>
      <c r="J184" s="178"/>
      <c r="K184" s="179">
        <f t="shared" si="86"/>
        <v>0</v>
      </c>
      <c r="L184" s="179">
        <v>21</v>
      </c>
      <c r="M184" s="179">
        <f t="shared" si="87"/>
        <v>0</v>
      </c>
      <c r="N184" s="177">
        <v>0</v>
      </c>
      <c r="O184" s="177">
        <f t="shared" si="88"/>
        <v>0</v>
      </c>
      <c r="P184" s="177">
        <v>0</v>
      </c>
      <c r="Q184" s="177">
        <f t="shared" si="89"/>
        <v>0</v>
      </c>
      <c r="R184" s="179"/>
      <c r="S184" s="179" t="s">
        <v>262</v>
      </c>
      <c r="T184" s="180" t="s">
        <v>245</v>
      </c>
      <c r="U184" s="157">
        <v>0</v>
      </c>
      <c r="V184" s="157">
        <f t="shared" si="90"/>
        <v>0</v>
      </c>
      <c r="W184" s="157"/>
      <c r="X184" s="157" t="s">
        <v>286</v>
      </c>
      <c r="Y184" s="157" t="s">
        <v>246</v>
      </c>
      <c r="Z184" s="147"/>
      <c r="AA184" s="147"/>
      <c r="AB184" s="147"/>
      <c r="AC184" s="147"/>
      <c r="AD184" s="147"/>
      <c r="AE184" s="147"/>
      <c r="AF184" s="147"/>
      <c r="AG184" s="147" t="s">
        <v>731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x14ac:dyDescent="0.2">
      <c r="A185" s="159" t="s">
        <v>239</v>
      </c>
      <c r="B185" s="160" t="s">
        <v>112</v>
      </c>
      <c r="C185" s="181" t="s">
        <v>113</v>
      </c>
      <c r="D185" s="161"/>
      <c r="E185" s="162"/>
      <c r="F185" s="163"/>
      <c r="G185" s="163">
        <f>SUMIF(AG186:AG190,"&lt;&gt;NOR",G186:G190)</f>
        <v>0</v>
      </c>
      <c r="H185" s="163"/>
      <c r="I185" s="163">
        <f>SUM(I186:I190)</f>
        <v>0</v>
      </c>
      <c r="J185" s="163"/>
      <c r="K185" s="163">
        <f>SUM(K186:K190)</f>
        <v>0</v>
      </c>
      <c r="L185" s="163"/>
      <c r="M185" s="163">
        <f>SUM(M186:M190)</f>
        <v>0</v>
      </c>
      <c r="N185" s="162"/>
      <c r="O185" s="162">
        <f>SUM(O186:O190)</f>
        <v>0</v>
      </c>
      <c r="P185" s="162"/>
      <c r="Q185" s="162">
        <f>SUM(Q186:Q190)</f>
        <v>0</v>
      </c>
      <c r="R185" s="163"/>
      <c r="S185" s="163"/>
      <c r="T185" s="164"/>
      <c r="U185" s="158"/>
      <c r="V185" s="158">
        <f>SUM(V186:V190)</f>
        <v>0</v>
      </c>
      <c r="W185" s="158"/>
      <c r="X185" s="158"/>
      <c r="Y185" s="158"/>
      <c r="AG185" t="s">
        <v>240</v>
      </c>
    </row>
    <row r="186" spans="1:60" ht="22.5" outlineLevel="1" x14ac:dyDescent="0.2">
      <c r="A186" s="174">
        <v>159</v>
      </c>
      <c r="B186" s="175" t="s">
        <v>1308</v>
      </c>
      <c r="C186" s="183" t="s">
        <v>1021</v>
      </c>
      <c r="D186" s="176" t="s">
        <v>1125</v>
      </c>
      <c r="E186" s="177">
        <v>2</v>
      </c>
      <c r="F186" s="178"/>
      <c r="G186" s="179">
        <f>ROUND(E186*F186,2)</f>
        <v>0</v>
      </c>
      <c r="H186" s="178"/>
      <c r="I186" s="179">
        <f>ROUND(E186*H186,2)</f>
        <v>0</v>
      </c>
      <c r="J186" s="178"/>
      <c r="K186" s="179">
        <f>ROUND(E186*J186,2)</f>
        <v>0</v>
      </c>
      <c r="L186" s="179">
        <v>21</v>
      </c>
      <c r="M186" s="179">
        <f>G186*(1+L186/100)</f>
        <v>0</v>
      </c>
      <c r="N186" s="177">
        <v>0</v>
      </c>
      <c r="O186" s="177">
        <f>ROUND(E186*N186,2)</f>
        <v>0</v>
      </c>
      <c r="P186" s="177">
        <v>0</v>
      </c>
      <c r="Q186" s="177">
        <f>ROUND(E186*P186,2)</f>
        <v>0</v>
      </c>
      <c r="R186" s="179"/>
      <c r="S186" s="179" t="s">
        <v>262</v>
      </c>
      <c r="T186" s="180" t="s">
        <v>245</v>
      </c>
      <c r="U186" s="157">
        <v>0</v>
      </c>
      <c r="V186" s="157">
        <f>ROUND(E186*U186,2)</f>
        <v>0</v>
      </c>
      <c r="W186" s="157"/>
      <c r="X186" s="157" t="s">
        <v>286</v>
      </c>
      <c r="Y186" s="157" t="s">
        <v>246</v>
      </c>
      <c r="Z186" s="147"/>
      <c r="AA186" s="147"/>
      <c r="AB186" s="147"/>
      <c r="AC186" s="147"/>
      <c r="AD186" s="147"/>
      <c r="AE186" s="147"/>
      <c r="AF186" s="147"/>
      <c r="AG186" s="147" t="s">
        <v>731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ht="22.5" outlineLevel="1" x14ac:dyDescent="0.2">
      <c r="A187" s="174">
        <v>160</v>
      </c>
      <c r="B187" s="175" t="s">
        <v>1309</v>
      </c>
      <c r="C187" s="183" t="s">
        <v>1023</v>
      </c>
      <c r="D187" s="176" t="s">
        <v>1125</v>
      </c>
      <c r="E187" s="177">
        <v>2</v>
      </c>
      <c r="F187" s="178"/>
      <c r="G187" s="179">
        <f>ROUND(E187*F187,2)</f>
        <v>0</v>
      </c>
      <c r="H187" s="178"/>
      <c r="I187" s="179">
        <f>ROUND(E187*H187,2)</f>
        <v>0</v>
      </c>
      <c r="J187" s="178"/>
      <c r="K187" s="179">
        <f>ROUND(E187*J187,2)</f>
        <v>0</v>
      </c>
      <c r="L187" s="179">
        <v>21</v>
      </c>
      <c r="M187" s="179">
        <f>G187*(1+L187/100)</f>
        <v>0</v>
      </c>
      <c r="N187" s="177">
        <v>0</v>
      </c>
      <c r="O187" s="177">
        <f>ROUND(E187*N187,2)</f>
        <v>0</v>
      </c>
      <c r="P187" s="177">
        <v>0</v>
      </c>
      <c r="Q187" s="177">
        <f>ROUND(E187*P187,2)</f>
        <v>0</v>
      </c>
      <c r="R187" s="179"/>
      <c r="S187" s="179" t="s">
        <v>262</v>
      </c>
      <c r="T187" s="180" t="s">
        <v>245</v>
      </c>
      <c r="U187" s="157">
        <v>0</v>
      </c>
      <c r="V187" s="157">
        <f>ROUND(E187*U187,2)</f>
        <v>0</v>
      </c>
      <c r="W187" s="157"/>
      <c r="X187" s="157" t="s">
        <v>286</v>
      </c>
      <c r="Y187" s="157" t="s">
        <v>246</v>
      </c>
      <c r="Z187" s="147"/>
      <c r="AA187" s="147"/>
      <c r="AB187" s="147"/>
      <c r="AC187" s="147"/>
      <c r="AD187" s="147"/>
      <c r="AE187" s="147"/>
      <c r="AF187" s="147"/>
      <c r="AG187" s="147" t="s">
        <v>731</v>
      </c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 x14ac:dyDescent="0.2">
      <c r="A188" s="174">
        <v>161</v>
      </c>
      <c r="B188" s="175" t="s">
        <v>1310</v>
      </c>
      <c r="C188" s="183" t="s">
        <v>1311</v>
      </c>
      <c r="D188" s="176" t="s">
        <v>320</v>
      </c>
      <c r="E188" s="177">
        <v>50</v>
      </c>
      <c r="F188" s="178"/>
      <c r="G188" s="179">
        <f>ROUND(E188*F188,2)</f>
        <v>0</v>
      </c>
      <c r="H188" s="178"/>
      <c r="I188" s="179">
        <f>ROUND(E188*H188,2)</f>
        <v>0</v>
      </c>
      <c r="J188" s="178"/>
      <c r="K188" s="179">
        <f>ROUND(E188*J188,2)</f>
        <v>0</v>
      </c>
      <c r="L188" s="179">
        <v>21</v>
      </c>
      <c r="M188" s="179">
        <f>G188*(1+L188/100)</f>
        <v>0</v>
      </c>
      <c r="N188" s="177">
        <v>0</v>
      </c>
      <c r="O188" s="177">
        <f>ROUND(E188*N188,2)</f>
        <v>0</v>
      </c>
      <c r="P188" s="177">
        <v>0</v>
      </c>
      <c r="Q188" s="177">
        <f>ROUND(E188*P188,2)</f>
        <v>0</v>
      </c>
      <c r="R188" s="179"/>
      <c r="S188" s="179" t="s">
        <v>262</v>
      </c>
      <c r="T188" s="180" t="s">
        <v>245</v>
      </c>
      <c r="U188" s="157">
        <v>0</v>
      </c>
      <c r="V188" s="157">
        <f>ROUND(E188*U188,2)</f>
        <v>0</v>
      </c>
      <c r="W188" s="157"/>
      <c r="X188" s="157" t="s">
        <v>286</v>
      </c>
      <c r="Y188" s="157" t="s">
        <v>246</v>
      </c>
      <c r="Z188" s="147"/>
      <c r="AA188" s="147"/>
      <c r="AB188" s="147"/>
      <c r="AC188" s="147"/>
      <c r="AD188" s="147"/>
      <c r="AE188" s="147"/>
      <c r="AF188" s="147"/>
      <c r="AG188" s="147" t="s">
        <v>731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74">
        <v>162</v>
      </c>
      <c r="B189" s="175" t="s">
        <v>1312</v>
      </c>
      <c r="C189" s="183" t="s">
        <v>1313</v>
      </c>
      <c r="D189" s="176" t="s">
        <v>320</v>
      </c>
      <c r="E189" s="177">
        <v>40</v>
      </c>
      <c r="F189" s="178"/>
      <c r="G189" s="179">
        <f>ROUND(E189*F189,2)</f>
        <v>0</v>
      </c>
      <c r="H189" s="178"/>
      <c r="I189" s="179">
        <f>ROUND(E189*H189,2)</f>
        <v>0</v>
      </c>
      <c r="J189" s="178"/>
      <c r="K189" s="179">
        <f>ROUND(E189*J189,2)</f>
        <v>0</v>
      </c>
      <c r="L189" s="179">
        <v>21</v>
      </c>
      <c r="M189" s="179">
        <f>G189*(1+L189/100)</f>
        <v>0</v>
      </c>
      <c r="N189" s="177">
        <v>0</v>
      </c>
      <c r="O189" s="177">
        <f>ROUND(E189*N189,2)</f>
        <v>0</v>
      </c>
      <c r="P189" s="177">
        <v>0</v>
      </c>
      <c r="Q189" s="177">
        <f>ROUND(E189*P189,2)</f>
        <v>0</v>
      </c>
      <c r="R189" s="179"/>
      <c r="S189" s="179" t="s">
        <v>262</v>
      </c>
      <c r="T189" s="180" t="s">
        <v>245</v>
      </c>
      <c r="U189" s="157">
        <v>0</v>
      </c>
      <c r="V189" s="157">
        <f>ROUND(E189*U189,2)</f>
        <v>0</v>
      </c>
      <c r="W189" s="157"/>
      <c r="X189" s="157" t="s">
        <v>286</v>
      </c>
      <c r="Y189" s="157" t="s">
        <v>246</v>
      </c>
      <c r="Z189" s="147"/>
      <c r="AA189" s="147"/>
      <c r="AB189" s="147"/>
      <c r="AC189" s="147"/>
      <c r="AD189" s="147"/>
      <c r="AE189" s="147"/>
      <c r="AF189" s="147"/>
      <c r="AG189" s="147" t="s">
        <v>731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74">
        <v>163</v>
      </c>
      <c r="B190" s="175" t="s">
        <v>1314</v>
      </c>
      <c r="C190" s="183" t="s">
        <v>1315</v>
      </c>
      <c r="D190" s="176" t="s">
        <v>320</v>
      </c>
      <c r="E190" s="177">
        <v>25</v>
      </c>
      <c r="F190" s="178"/>
      <c r="G190" s="179">
        <f>ROUND(E190*F190,2)</f>
        <v>0</v>
      </c>
      <c r="H190" s="178"/>
      <c r="I190" s="179">
        <f>ROUND(E190*H190,2)</f>
        <v>0</v>
      </c>
      <c r="J190" s="178"/>
      <c r="K190" s="179">
        <f>ROUND(E190*J190,2)</f>
        <v>0</v>
      </c>
      <c r="L190" s="179">
        <v>21</v>
      </c>
      <c r="M190" s="179">
        <f>G190*(1+L190/100)</f>
        <v>0</v>
      </c>
      <c r="N190" s="177">
        <v>0</v>
      </c>
      <c r="O190" s="177">
        <f>ROUND(E190*N190,2)</f>
        <v>0</v>
      </c>
      <c r="P190" s="177">
        <v>0</v>
      </c>
      <c r="Q190" s="177">
        <f>ROUND(E190*P190,2)</f>
        <v>0</v>
      </c>
      <c r="R190" s="179"/>
      <c r="S190" s="179" t="s">
        <v>262</v>
      </c>
      <c r="T190" s="180" t="s">
        <v>245</v>
      </c>
      <c r="U190" s="157">
        <v>0</v>
      </c>
      <c r="V190" s="157">
        <f>ROUND(E190*U190,2)</f>
        <v>0</v>
      </c>
      <c r="W190" s="157"/>
      <c r="X190" s="157" t="s">
        <v>286</v>
      </c>
      <c r="Y190" s="157" t="s">
        <v>246</v>
      </c>
      <c r="Z190" s="147"/>
      <c r="AA190" s="147"/>
      <c r="AB190" s="147"/>
      <c r="AC190" s="147"/>
      <c r="AD190" s="147"/>
      <c r="AE190" s="147"/>
      <c r="AF190" s="147"/>
      <c r="AG190" s="147" t="s">
        <v>731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x14ac:dyDescent="0.2">
      <c r="A191" s="159" t="s">
        <v>239</v>
      </c>
      <c r="B191" s="160" t="s">
        <v>114</v>
      </c>
      <c r="C191" s="181" t="s">
        <v>115</v>
      </c>
      <c r="D191" s="161"/>
      <c r="E191" s="162"/>
      <c r="F191" s="163"/>
      <c r="G191" s="163">
        <f>SUMIF(AG192:AG192,"&lt;&gt;NOR",G192:G192)</f>
        <v>0</v>
      </c>
      <c r="H191" s="163"/>
      <c r="I191" s="163">
        <f>SUM(I192:I192)</f>
        <v>0</v>
      </c>
      <c r="J191" s="163"/>
      <c r="K191" s="163">
        <f>SUM(K192:K192)</f>
        <v>0</v>
      </c>
      <c r="L191" s="163"/>
      <c r="M191" s="163">
        <f>SUM(M192:M192)</f>
        <v>0</v>
      </c>
      <c r="N191" s="162"/>
      <c r="O191" s="162">
        <f>SUM(O192:O192)</f>
        <v>0</v>
      </c>
      <c r="P191" s="162"/>
      <c r="Q191" s="162">
        <f>SUM(Q192:Q192)</f>
        <v>0</v>
      </c>
      <c r="R191" s="163"/>
      <c r="S191" s="163"/>
      <c r="T191" s="164"/>
      <c r="U191" s="158"/>
      <c r="V191" s="158">
        <f>SUM(V192:V192)</f>
        <v>0</v>
      </c>
      <c r="W191" s="158"/>
      <c r="X191" s="158"/>
      <c r="Y191" s="158"/>
      <c r="AG191" t="s">
        <v>240</v>
      </c>
    </row>
    <row r="192" spans="1:60" ht="22.5" outlineLevel="1" x14ac:dyDescent="0.2">
      <c r="A192" s="174">
        <v>164</v>
      </c>
      <c r="B192" s="175" t="s">
        <v>1316</v>
      </c>
      <c r="C192" s="183" t="s">
        <v>1317</v>
      </c>
      <c r="D192" s="176" t="s">
        <v>320</v>
      </c>
      <c r="E192" s="177">
        <v>15</v>
      </c>
      <c r="F192" s="178"/>
      <c r="G192" s="179">
        <f>ROUND(E192*F192,2)</f>
        <v>0</v>
      </c>
      <c r="H192" s="178"/>
      <c r="I192" s="179">
        <f>ROUND(E192*H192,2)</f>
        <v>0</v>
      </c>
      <c r="J192" s="178"/>
      <c r="K192" s="179">
        <f>ROUND(E192*J192,2)</f>
        <v>0</v>
      </c>
      <c r="L192" s="179">
        <v>21</v>
      </c>
      <c r="M192" s="179">
        <f>G192*(1+L192/100)</f>
        <v>0</v>
      </c>
      <c r="N192" s="177">
        <v>0</v>
      </c>
      <c r="O192" s="177">
        <f>ROUND(E192*N192,2)</f>
        <v>0</v>
      </c>
      <c r="P192" s="177">
        <v>0</v>
      </c>
      <c r="Q192" s="177">
        <f>ROUND(E192*P192,2)</f>
        <v>0</v>
      </c>
      <c r="R192" s="179"/>
      <c r="S192" s="179" t="s">
        <v>262</v>
      </c>
      <c r="T192" s="180" t="s">
        <v>245</v>
      </c>
      <c r="U192" s="157">
        <v>0</v>
      </c>
      <c r="V192" s="157">
        <f>ROUND(E192*U192,2)</f>
        <v>0</v>
      </c>
      <c r="W192" s="157"/>
      <c r="X192" s="157" t="s">
        <v>286</v>
      </c>
      <c r="Y192" s="157" t="s">
        <v>246</v>
      </c>
      <c r="Z192" s="147"/>
      <c r="AA192" s="147"/>
      <c r="AB192" s="147"/>
      <c r="AC192" s="147"/>
      <c r="AD192" s="147"/>
      <c r="AE192" s="147"/>
      <c r="AF192" s="147"/>
      <c r="AG192" s="147" t="s">
        <v>731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x14ac:dyDescent="0.2">
      <c r="A193" s="159" t="s">
        <v>239</v>
      </c>
      <c r="B193" s="160" t="s">
        <v>205</v>
      </c>
      <c r="C193" s="181" t="s">
        <v>206</v>
      </c>
      <c r="D193" s="161"/>
      <c r="E193" s="162"/>
      <c r="F193" s="163"/>
      <c r="G193" s="163">
        <f>SUMIF(AG194:AG207,"&lt;&gt;NOR",G194:G207)</f>
        <v>0</v>
      </c>
      <c r="H193" s="163"/>
      <c r="I193" s="163">
        <f>SUM(I194:I207)</f>
        <v>0</v>
      </c>
      <c r="J193" s="163"/>
      <c r="K193" s="163">
        <f>SUM(K194:K207)</f>
        <v>0</v>
      </c>
      <c r="L193" s="163"/>
      <c r="M193" s="163">
        <f>SUM(M194:M207)</f>
        <v>0</v>
      </c>
      <c r="N193" s="162"/>
      <c r="O193" s="162">
        <f>SUM(O194:O207)</f>
        <v>0</v>
      </c>
      <c r="P193" s="162"/>
      <c r="Q193" s="162">
        <f>SUM(Q194:Q207)</f>
        <v>0</v>
      </c>
      <c r="R193" s="163"/>
      <c r="S193" s="163"/>
      <c r="T193" s="164"/>
      <c r="U193" s="158"/>
      <c r="V193" s="158">
        <f>SUM(V194:V207)</f>
        <v>0</v>
      </c>
      <c r="W193" s="158"/>
      <c r="X193" s="158"/>
      <c r="Y193" s="158"/>
      <c r="AG193" t="s">
        <v>240</v>
      </c>
    </row>
    <row r="194" spans="1:60" outlineLevel="1" x14ac:dyDescent="0.2">
      <c r="A194" s="174">
        <v>165</v>
      </c>
      <c r="B194" s="175" t="s">
        <v>1318</v>
      </c>
      <c r="C194" s="183" t="s">
        <v>1319</v>
      </c>
      <c r="D194" s="176" t="s">
        <v>261</v>
      </c>
      <c r="E194" s="177">
        <v>1</v>
      </c>
      <c r="F194" s="178"/>
      <c r="G194" s="179">
        <f t="shared" ref="G194:G207" si="91">ROUND(E194*F194,2)</f>
        <v>0</v>
      </c>
      <c r="H194" s="178"/>
      <c r="I194" s="179">
        <f t="shared" ref="I194:I207" si="92">ROUND(E194*H194,2)</f>
        <v>0</v>
      </c>
      <c r="J194" s="178"/>
      <c r="K194" s="179">
        <f t="shared" ref="K194:K207" si="93">ROUND(E194*J194,2)</f>
        <v>0</v>
      </c>
      <c r="L194" s="179">
        <v>21</v>
      </c>
      <c r="M194" s="179">
        <f t="shared" ref="M194:M207" si="94">G194*(1+L194/100)</f>
        <v>0</v>
      </c>
      <c r="N194" s="177">
        <v>0</v>
      </c>
      <c r="O194" s="177">
        <f t="shared" ref="O194:O207" si="95">ROUND(E194*N194,2)</f>
        <v>0</v>
      </c>
      <c r="P194" s="177">
        <v>0</v>
      </c>
      <c r="Q194" s="177">
        <f t="shared" ref="Q194:Q207" si="96">ROUND(E194*P194,2)</f>
        <v>0</v>
      </c>
      <c r="R194" s="179"/>
      <c r="S194" s="179" t="s">
        <v>262</v>
      </c>
      <c r="T194" s="180" t="s">
        <v>245</v>
      </c>
      <c r="U194" s="157">
        <v>0</v>
      </c>
      <c r="V194" s="157">
        <f t="shared" ref="V194:V207" si="97">ROUND(E194*U194,2)</f>
        <v>0</v>
      </c>
      <c r="W194" s="157"/>
      <c r="X194" s="157" t="s">
        <v>286</v>
      </c>
      <c r="Y194" s="157" t="s">
        <v>246</v>
      </c>
      <c r="Z194" s="147"/>
      <c r="AA194" s="147"/>
      <c r="AB194" s="147"/>
      <c r="AC194" s="147"/>
      <c r="AD194" s="147"/>
      <c r="AE194" s="147"/>
      <c r="AF194" s="147"/>
      <c r="AG194" s="147" t="s">
        <v>636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74">
        <v>166</v>
      </c>
      <c r="B195" s="175" t="s">
        <v>1320</v>
      </c>
      <c r="C195" s="183" t="s">
        <v>1051</v>
      </c>
      <c r="D195" s="176" t="s">
        <v>261</v>
      </c>
      <c r="E195" s="177">
        <v>1</v>
      </c>
      <c r="F195" s="178"/>
      <c r="G195" s="179">
        <f t="shared" si="91"/>
        <v>0</v>
      </c>
      <c r="H195" s="178"/>
      <c r="I195" s="179">
        <f t="shared" si="92"/>
        <v>0</v>
      </c>
      <c r="J195" s="178"/>
      <c r="K195" s="179">
        <f t="shared" si="93"/>
        <v>0</v>
      </c>
      <c r="L195" s="179">
        <v>21</v>
      </c>
      <c r="M195" s="179">
        <f t="shared" si="94"/>
        <v>0</v>
      </c>
      <c r="N195" s="177">
        <v>0</v>
      </c>
      <c r="O195" s="177">
        <f t="shared" si="95"/>
        <v>0</v>
      </c>
      <c r="P195" s="177">
        <v>0</v>
      </c>
      <c r="Q195" s="177">
        <f t="shared" si="96"/>
        <v>0</v>
      </c>
      <c r="R195" s="179"/>
      <c r="S195" s="179" t="s">
        <v>262</v>
      </c>
      <c r="T195" s="180" t="s">
        <v>245</v>
      </c>
      <c r="U195" s="157">
        <v>0</v>
      </c>
      <c r="V195" s="157">
        <f t="shared" si="97"/>
        <v>0</v>
      </c>
      <c r="W195" s="157"/>
      <c r="X195" s="157" t="s">
        <v>286</v>
      </c>
      <c r="Y195" s="157" t="s">
        <v>246</v>
      </c>
      <c r="Z195" s="147"/>
      <c r="AA195" s="147"/>
      <c r="AB195" s="147"/>
      <c r="AC195" s="147"/>
      <c r="AD195" s="147"/>
      <c r="AE195" s="147"/>
      <c r="AF195" s="147"/>
      <c r="AG195" s="147" t="s">
        <v>636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74">
        <v>167</v>
      </c>
      <c r="B196" s="175" t="s">
        <v>1321</v>
      </c>
      <c r="C196" s="183" t="s">
        <v>1053</v>
      </c>
      <c r="D196" s="176" t="s">
        <v>261</v>
      </c>
      <c r="E196" s="177">
        <v>1</v>
      </c>
      <c r="F196" s="178"/>
      <c r="G196" s="179">
        <f t="shared" si="91"/>
        <v>0</v>
      </c>
      <c r="H196" s="178"/>
      <c r="I196" s="179">
        <f t="shared" si="92"/>
        <v>0</v>
      </c>
      <c r="J196" s="178"/>
      <c r="K196" s="179">
        <f t="shared" si="93"/>
        <v>0</v>
      </c>
      <c r="L196" s="179">
        <v>21</v>
      </c>
      <c r="M196" s="179">
        <f t="shared" si="94"/>
        <v>0</v>
      </c>
      <c r="N196" s="177">
        <v>0</v>
      </c>
      <c r="O196" s="177">
        <f t="shared" si="95"/>
        <v>0</v>
      </c>
      <c r="P196" s="177">
        <v>0</v>
      </c>
      <c r="Q196" s="177">
        <f t="shared" si="96"/>
        <v>0</v>
      </c>
      <c r="R196" s="179"/>
      <c r="S196" s="179" t="s">
        <v>262</v>
      </c>
      <c r="T196" s="180" t="s">
        <v>245</v>
      </c>
      <c r="U196" s="157">
        <v>0</v>
      </c>
      <c r="V196" s="157">
        <f t="shared" si="97"/>
        <v>0</v>
      </c>
      <c r="W196" s="157"/>
      <c r="X196" s="157" t="s">
        <v>286</v>
      </c>
      <c r="Y196" s="157" t="s">
        <v>246</v>
      </c>
      <c r="Z196" s="147"/>
      <c r="AA196" s="147"/>
      <c r="AB196" s="147"/>
      <c r="AC196" s="147"/>
      <c r="AD196" s="147"/>
      <c r="AE196" s="147"/>
      <c r="AF196" s="147"/>
      <c r="AG196" s="147" t="s">
        <v>636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1" x14ac:dyDescent="0.2">
      <c r="A197" s="174">
        <v>168</v>
      </c>
      <c r="B197" s="175" t="s">
        <v>1322</v>
      </c>
      <c r="C197" s="183" t="s">
        <v>1057</v>
      </c>
      <c r="D197" s="176" t="s">
        <v>261</v>
      </c>
      <c r="E197" s="177">
        <v>1</v>
      </c>
      <c r="F197" s="178"/>
      <c r="G197" s="179">
        <f t="shared" si="91"/>
        <v>0</v>
      </c>
      <c r="H197" s="178"/>
      <c r="I197" s="179">
        <f t="shared" si="92"/>
        <v>0</v>
      </c>
      <c r="J197" s="178"/>
      <c r="K197" s="179">
        <f t="shared" si="93"/>
        <v>0</v>
      </c>
      <c r="L197" s="179">
        <v>21</v>
      </c>
      <c r="M197" s="179">
        <f t="shared" si="94"/>
        <v>0</v>
      </c>
      <c r="N197" s="177">
        <v>0</v>
      </c>
      <c r="O197" s="177">
        <f t="shared" si="95"/>
        <v>0</v>
      </c>
      <c r="P197" s="177">
        <v>0</v>
      </c>
      <c r="Q197" s="177">
        <f t="shared" si="96"/>
        <v>0</v>
      </c>
      <c r="R197" s="179"/>
      <c r="S197" s="179" t="s">
        <v>262</v>
      </c>
      <c r="T197" s="180" t="s">
        <v>245</v>
      </c>
      <c r="U197" s="157">
        <v>0</v>
      </c>
      <c r="V197" s="157">
        <f t="shared" si="97"/>
        <v>0</v>
      </c>
      <c r="W197" s="157"/>
      <c r="X197" s="157" t="s">
        <v>286</v>
      </c>
      <c r="Y197" s="157" t="s">
        <v>246</v>
      </c>
      <c r="Z197" s="147"/>
      <c r="AA197" s="147"/>
      <c r="AB197" s="147"/>
      <c r="AC197" s="147"/>
      <c r="AD197" s="147"/>
      <c r="AE197" s="147"/>
      <c r="AF197" s="147"/>
      <c r="AG197" s="147" t="s">
        <v>636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 x14ac:dyDescent="0.2">
      <c r="A198" s="174">
        <v>169</v>
      </c>
      <c r="B198" s="175" t="s">
        <v>1323</v>
      </c>
      <c r="C198" s="183" t="s">
        <v>1324</v>
      </c>
      <c r="D198" s="176" t="s">
        <v>308</v>
      </c>
      <c r="E198" s="177">
        <v>0.36</v>
      </c>
      <c r="F198" s="178"/>
      <c r="G198" s="179">
        <f t="shared" si="91"/>
        <v>0</v>
      </c>
      <c r="H198" s="178"/>
      <c r="I198" s="179">
        <f t="shared" si="92"/>
        <v>0</v>
      </c>
      <c r="J198" s="178"/>
      <c r="K198" s="179">
        <f t="shared" si="93"/>
        <v>0</v>
      </c>
      <c r="L198" s="179">
        <v>21</v>
      </c>
      <c r="M198" s="179">
        <f t="shared" si="94"/>
        <v>0</v>
      </c>
      <c r="N198" s="177">
        <v>0</v>
      </c>
      <c r="O198" s="177">
        <f t="shared" si="95"/>
        <v>0</v>
      </c>
      <c r="P198" s="177">
        <v>0</v>
      </c>
      <c r="Q198" s="177">
        <f t="shared" si="96"/>
        <v>0</v>
      </c>
      <c r="R198" s="179"/>
      <c r="S198" s="179" t="s">
        <v>262</v>
      </c>
      <c r="T198" s="180" t="s">
        <v>245</v>
      </c>
      <c r="U198" s="157">
        <v>0</v>
      </c>
      <c r="V198" s="157">
        <f t="shared" si="97"/>
        <v>0</v>
      </c>
      <c r="W198" s="157"/>
      <c r="X198" s="157" t="s">
        <v>286</v>
      </c>
      <c r="Y198" s="157" t="s">
        <v>246</v>
      </c>
      <c r="Z198" s="147"/>
      <c r="AA198" s="147"/>
      <c r="AB198" s="147"/>
      <c r="AC198" s="147"/>
      <c r="AD198" s="147"/>
      <c r="AE198" s="147"/>
      <c r="AF198" s="147"/>
      <c r="AG198" s="147" t="s">
        <v>636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">
      <c r="A199" s="174">
        <v>170</v>
      </c>
      <c r="B199" s="175" t="s">
        <v>659</v>
      </c>
      <c r="C199" s="183" t="s">
        <v>660</v>
      </c>
      <c r="D199" s="176" t="s">
        <v>1060</v>
      </c>
      <c r="E199" s="177">
        <v>20</v>
      </c>
      <c r="F199" s="178"/>
      <c r="G199" s="179">
        <f t="shared" si="91"/>
        <v>0</v>
      </c>
      <c r="H199" s="178"/>
      <c r="I199" s="179">
        <f t="shared" si="92"/>
        <v>0</v>
      </c>
      <c r="J199" s="178"/>
      <c r="K199" s="179">
        <f t="shared" si="93"/>
        <v>0</v>
      </c>
      <c r="L199" s="179">
        <v>21</v>
      </c>
      <c r="M199" s="179">
        <f t="shared" si="94"/>
        <v>0</v>
      </c>
      <c r="N199" s="177">
        <v>0</v>
      </c>
      <c r="O199" s="177">
        <f t="shared" si="95"/>
        <v>0</v>
      </c>
      <c r="P199" s="177">
        <v>0</v>
      </c>
      <c r="Q199" s="177">
        <f t="shared" si="96"/>
        <v>0</v>
      </c>
      <c r="R199" s="179"/>
      <c r="S199" s="179" t="s">
        <v>244</v>
      </c>
      <c r="T199" s="180" t="s">
        <v>245</v>
      </c>
      <c r="U199" s="157">
        <v>0</v>
      </c>
      <c r="V199" s="157">
        <f t="shared" si="97"/>
        <v>0</v>
      </c>
      <c r="W199" s="157"/>
      <c r="X199" s="157" t="s">
        <v>286</v>
      </c>
      <c r="Y199" s="157" t="s">
        <v>246</v>
      </c>
      <c r="Z199" s="147"/>
      <c r="AA199" s="147"/>
      <c r="AB199" s="147"/>
      <c r="AC199" s="147"/>
      <c r="AD199" s="147"/>
      <c r="AE199" s="147"/>
      <c r="AF199" s="147"/>
      <c r="AG199" s="147" t="s">
        <v>636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74">
        <v>171</v>
      </c>
      <c r="B200" s="175" t="s">
        <v>1325</v>
      </c>
      <c r="C200" s="183" t="s">
        <v>1062</v>
      </c>
      <c r="D200" s="176" t="s">
        <v>695</v>
      </c>
      <c r="E200" s="177">
        <v>35</v>
      </c>
      <c r="F200" s="178"/>
      <c r="G200" s="179">
        <f t="shared" si="91"/>
        <v>0</v>
      </c>
      <c r="H200" s="178"/>
      <c r="I200" s="179">
        <f t="shared" si="92"/>
        <v>0</v>
      </c>
      <c r="J200" s="178"/>
      <c r="K200" s="179">
        <f t="shared" si="93"/>
        <v>0</v>
      </c>
      <c r="L200" s="179">
        <v>21</v>
      </c>
      <c r="M200" s="179">
        <f t="shared" si="94"/>
        <v>0</v>
      </c>
      <c r="N200" s="177">
        <v>0</v>
      </c>
      <c r="O200" s="177">
        <f t="shared" si="95"/>
        <v>0</v>
      </c>
      <c r="P200" s="177">
        <v>0</v>
      </c>
      <c r="Q200" s="177">
        <f t="shared" si="96"/>
        <v>0</v>
      </c>
      <c r="R200" s="179"/>
      <c r="S200" s="179" t="s">
        <v>262</v>
      </c>
      <c r="T200" s="180" t="s">
        <v>245</v>
      </c>
      <c r="U200" s="157">
        <v>0</v>
      </c>
      <c r="V200" s="157">
        <f t="shared" si="97"/>
        <v>0</v>
      </c>
      <c r="W200" s="157"/>
      <c r="X200" s="157" t="s">
        <v>286</v>
      </c>
      <c r="Y200" s="157" t="s">
        <v>246</v>
      </c>
      <c r="Z200" s="147"/>
      <c r="AA200" s="147"/>
      <c r="AB200" s="147"/>
      <c r="AC200" s="147"/>
      <c r="AD200" s="147"/>
      <c r="AE200" s="147"/>
      <c r="AF200" s="147"/>
      <c r="AG200" s="147" t="s">
        <v>636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1" x14ac:dyDescent="0.2">
      <c r="A201" s="174">
        <v>172</v>
      </c>
      <c r="B201" s="175" t="s">
        <v>1326</v>
      </c>
      <c r="C201" s="183" t="s">
        <v>1064</v>
      </c>
      <c r="D201" s="176" t="s">
        <v>695</v>
      </c>
      <c r="E201" s="177">
        <v>16</v>
      </c>
      <c r="F201" s="178"/>
      <c r="G201" s="179">
        <f t="shared" si="91"/>
        <v>0</v>
      </c>
      <c r="H201" s="178"/>
      <c r="I201" s="179">
        <f t="shared" si="92"/>
        <v>0</v>
      </c>
      <c r="J201" s="178"/>
      <c r="K201" s="179">
        <f t="shared" si="93"/>
        <v>0</v>
      </c>
      <c r="L201" s="179">
        <v>21</v>
      </c>
      <c r="M201" s="179">
        <f t="shared" si="94"/>
        <v>0</v>
      </c>
      <c r="N201" s="177">
        <v>0</v>
      </c>
      <c r="O201" s="177">
        <f t="shared" si="95"/>
        <v>0</v>
      </c>
      <c r="P201" s="177">
        <v>0</v>
      </c>
      <c r="Q201" s="177">
        <f t="shared" si="96"/>
        <v>0</v>
      </c>
      <c r="R201" s="179"/>
      <c r="S201" s="179" t="s">
        <v>262</v>
      </c>
      <c r="T201" s="180" t="s">
        <v>245</v>
      </c>
      <c r="U201" s="157">
        <v>0</v>
      </c>
      <c r="V201" s="157">
        <f t="shared" si="97"/>
        <v>0</v>
      </c>
      <c r="W201" s="157"/>
      <c r="X201" s="157" t="s">
        <v>286</v>
      </c>
      <c r="Y201" s="157" t="s">
        <v>246</v>
      </c>
      <c r="Z201" s="147"/>
      <c r="AA201" s="147"/>
      <c r="AB201" s="147"/>
      <c r="AC201" s="147"/>
      <c r="AD201" s="147"/>
      <c r="AE201" s="147"/>
      <c r="AF201" s="147"/>
      <c r="AG201" s="147" t="s">
        <v>636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74">
        <v>173</v>
      </c>
      <c r="B202" s="175" t="s">
        <v>269</v>
      </c>
      <c r="C202" s="183" t="s">
        <v>1065</v>
      </c>
      <c r="D202" s="176" t="s">
        <v>1093</v>
      </c>
      <c r="E202" s="177">
        <v>1</v>
      </c>
      <c r="F202" s="178"/>
      <c r="G202" s="179">
        <f t="shared" si="91"/>
        <v>0</v>
      </c>
      <c r="H202" s="178"/>
      <c r="I202" s="179">
        <f t="shared" si="92"/>
        <v>0</v>
      </c>
      <c r="J202" s="178"/>
      <c r="K202" s="179">
        <f t="shared" si="93"/>
        <v>0</v>
      </c>
      <c r="L202" s="179">
        <v>21</v>
      </c>
      <c r="M202" s="179">
        <f t="shared" si="94"/>
        <v>0</v>
      </c>
      <c r="N202" s="177">
        <v>0</v>
      </c>
      <c r="O202" s="177">
        <f t="shared" si="95"/>
        <v>0</v>
      </c>
      <c r="P202" s="177">
        <v>0</v>
      </c>
      <c r="Q202" s="177">
        <f t="shared" si="96"/>
        <v>0</v>
      </c>
      <c r="R202" s="179"/>
      <c r="S202" s="179" t="s">
        <v>244</v>
      </c>
      <c r="T202" s="180" t="s">
        <v>245</v>
      </c>
      <c r="U202" s="157">
        <v>0</v>
      </c>
      <c r="V202" s="157">
        <f t="shared" si="97"/>
        <v>0</v>
      </c>
      <c r="W202" s="157"/>
      <c r="X202" s="157" t="s">
        <v>48</v>
      </c>
      <c r="Y202" s="157" t="s">
        <v>246</v>
      </c>
      <c r="Z202" s="147"/>
      <c r="AA202" s="147"/>
      <c r="AB202" s="147"/>
      <c r="AC202" s="147"/>
      <c r="AD202" s="147"/>
      <c r="AE202" s="147"/>
      <c r="AF202" s="147"/>
      <c r="AG202" s="147" t="s">
        <v>1066</v>
      </c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ht="33.75" outlineLevel="1" x14ac:dyDescent="0.2">
      <c r="A203" s="174">
        <v>174</v>
      </c>
      <c r="B203" s="175" t="s">
        <v>1327</v>
      </c>
      <c r="C203" s="183" t="s">
        <v>1068</v>
      </c>
      <c r="D203" s="176" t="s">
        <v>1093</v>
      </c>
      <c r="E203" s="177">
        <v>1</v>
      </c>
      <c r="F203" s="178"/>
      <c r="G203" s="179">
        <f t="shared" si="91"/>
        <v>0</v>
      </c>
      <c r="H203" s="178"/>
      <c r="I203" s="179">
        <f t="shared" si="92"/>
        <v>0</v>
      </c>
      <c r="J203" s="178"/>
      <c r="K203" s="179">
        <f t="shared" si="93"/>
        <v>0</v>
      </c>
      <c r="L203" s="179">
        <v>21</v>
      </c>
      <c r="M203" s="179">
        <f t="shared" si="94"/>
        <v>0</v>
      </c>
      <c r="N203" s="177">
        <v>0</v>
      </c>
      <c r="O203" s="177">
        <f t="shared" si="95"/>
        <v>0</v>
      </c>
      <c r="P203" s="177">
        <v>0</v>
      </c>
      <c r="Q203" s="177">
        <f t="shared" si="96"/>
        <v>0</v>
      </c>
      <c r="R203" s="179"/>
      <c r="S203" s="179" t="s">
        <v>262</v>
      </c>
      <c r="T203" s="180" t="s">
        <v>245</v>
      </c>
      <c r="U203" s="157">
        <v>0</v>
      </c>
      <c r="V203" s="157">
        <f t="shared" si="97"/>
        <v>0</v>
      </c>
      <c r="W203" s="157"/>
      <c r="X203" s="157" t="s">
        <v>286</v>
      </c>
      <c r="Y203" s="157" t="s">
        <v>246</v>
      </c>
      <c r="Z203" s="147"/>
      <c r="AA203" s="147"/>
      <c r="AB203" s="147"/>
      <c r="AC203" s="147"/>
      <c r="AD203" s="147"/>
      <c r="AE203" s="147"/>
      <c r="AF203" s="147"/>
      <c r="AG203" s="147" t="s">
        <v>636</v>
      </c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ht="22.5" outlineLevel="1" x14ac:dyDescent="0.2">
      <c r="A204" s="174">
        <v>175</v>
      </c>
      <c r="B204" s="175" t="s">
        <v>1328</v>
      </c>
      <c r="C204" s="183" t="s">
        <v>1070</v>
      </c>
      <c r="D204" s="176" t="s">
        <v>1093</v>
      </c>
      <c r="E204" s="177">
        <v>1</v>
      </c>
      <c r="F204" s="178"/>
      <c r="G204" s="179">
        <f t="shared" si="91"/>
        <v>0</v>
      </c>
      <c r="H204" s="178"/>
      <c r="I204" s="179">
        <f t="shared" si="92"/>
        <v>0</v>
      </c>
      <c r="J204" s="178"/>
      <c r="K204" s="179">
        <f t="shared" si="93"/>
        <v>0</v>
      </c>
      <c r="L204" s="179">
        <v>21</v>
      </c>
      <c r="M204" s="179">
        <f t="shared" si="94"/>
        <v>0</v>
      </c>
      <c r="N204" s="177">
        <v>0</v>
      </c>
      <c r="O204" s="177">
        <f t="shared" si="95"/>
        <v>0</v>
      </c>
      <c r="P204" s="177">
        <v>0</v>
      </c>
      <c r="Q204" s="177">
        <f t="shared" si="96"/>
        <v>0</v>
      </c>
      <c r="R204" s="179"/>
      <c r="S204" s="179" t="s">
        <v>262</v>
      </c>
      <c r="T204" s="180" t="s">
        <v>245</v>
      </c>
      <c r="U204" s="157">
        <v>0</v>
      </c>
      <c r="V204" s="157">
        <f t="shared" si="97"/>
        <v>0</v>
      </c>
      <c r="W204" s="157"/>
      <c r="X204" s="157" t="s">
        <v>286</v>
      </c>
      <c r="Y204" s="157" t="s">
        <v>246</v>
      </c>
      <c r="Z204" s="147"/>
      <c r="AA204" s="147"/>
      <c r="AB204" s="147"/>
      <c r="AC204" s="147"/>
      <c r="AD204" s="147"/>
      <c r="AE204" s="147"/>
      <c r="AF204" s="147"/>
      <c r="AG204" s="147" t="s">
        <v>636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74">
        <v>176</v>
      </c>
      <c r="B205" s="175" t="s">
        <v>1329</v>
      </c>
      <c r="C205" s="183" t="s">
        <v>1330</v>
      </c>
      <c r="D205" s="176" t="s">
        <v>695</v>
      </c>
      <c r="E205" s="177">
        <v>18</v>
      </c>
      <c r="F205" s="178"/>
      <c r="G205" s="179">
        <f t="shared" si="91"/>
        <v>0</v>
      </c>
      <c r="H205" s="178"/>
      <c r="I205" s="179">
        <f t="shared" si="92"/>
        <v>0</v>
      </c>
      <c r="J205" s="178"/>
      <c r="K205" s="179">
        <f t="shared" si="93"/>
        <v>0</v>
      </c>
      <c r="L205" s="179">
        <v>21</v>
      </c>
      <c r="M205" s="179">
        <f t="shared" si="94"/>
        <v>0</v>
      </c>
      <c r="N205" s="177">
        <v>0</v>
      </c>
      <c r="O205" s="177">
        <f t="shared" si="95"/>
        <v>0</v>
      </c>
      <c r="P205" s="177">
        <v>0</v>
      </c>
      <c r="Q205" s="177">
        <f t="shared" si="96"/>
        <v>0</v>
      </c>
      <c r="R205" s="179"/>
      <c r="S205" s="179" t="s">
        <v>262</v>
      </c>
      <c r="T205" s="180" t="s">
        <v>245</v>
      </c>
      <c r="U205" s="157">
        <v>0</v>
      </c>
      <c r="V205" s="157">
        <f t="shared" si="97"/>
        <v>0</v>
      </c>
      <c r="W205" s="157"/>
      <c r="X205" s="157" t="s">
        <v>286</v>
      </c>
      <c r="Y205" s="157" t="s">
        <v>246</v>
      </c>
      <c r="Z205" s="147"/>
      <c r="AA205" s="147"/>
      <c r="AB205" s="147"/>
      <c r="AC205" s="147"/>
      <c r="AD205" s="147"/>
      <c r="AE205" s="147"/>
      <c r="AF205" s="147"/>
      <c r="AG205" s="147" t="s">
        <v>636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ht="33.75" outlineLevel="1" x14ac:dyDescent="0.2">
      <c r="A206" s="174">
        <v>177</v>
      </c>
      <c r="B206" s="175" t="s">
        <v>1331</v>
      </c>
      <c r="C206" s="183" t="s">
        <v>1332</v>
      </c>
      <c r="D206" s="176" t="s">
        <v>1093</v>
      </c>
      <c r="E206" s="177">
        <v>1</v>
      </c>
      <c r="F206" s="178"/>
      <c r="G206" s="179">
        <f t="shared" si="91"/>
        <v>0</v>
      </c>
      <c r="H206" s="178"/>
      <c r="I206" s="179">
        <f t="shared" si="92"/>
        <v>0</v>
      </c>
      <c r="J206" s="178"/>
      <c r="K206" s="179">
        <f t="shared" si="93"/>
        <v>0</v>
      </c>
      <c r="L206" s="179">
        <v>21</v>
      </c>
      <c r="M206" s="179">
        <f t="shared" si="94"/>
        <v>0</v>
      </c>
      <c r="N206" s="177">
        <v>0</v>
      </c>
      <c r="O206" s="177">
        <f t="shared" si="95"/>
        <v>0</v>
      </c>
      <c r="P206" s="177">
        <v>0</v>
      </c>
      <c r="Q206" s="177">
        <f t="shared" si="96"/>
        <v>0</v>
      </c>
      <c r="R206" s="179"/>
      <c r="S206" s="179" t="s">
        <v>262</v>
      </c>
      <c r="T206" s="180" t="s">
        <v>245</v>
      </c>
      <c r="U206" s="157">
        <v>0</v>
      </c>
      <c r="V206" s="157">
        <f t="shared" si="97"/>
        <v>0</v>
      </c>
      <c r="W206" s="157"/>
      <c r="X206" s="157" t="s">
        <v>286</v>
      </c>
      <c r="Y206" s="157" t="s">
        <v>246</v>
      </c>
      <c r="Z206" s="147"/>
      <c r="AA206" s="147"/>
      <c r="AB206" s="147"/>
      <c r="AC206" s="147"/>
      <c r="AD206" s="147"/>
      <c r="AE206" s="147"/>
      <c r="AF206" s="147"/>
      <c r="AG206" s="147" t="s">
        <v>636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1" x14ac:dyDescent="0.2">
      <c r="A207" s="174">
        <v>178</v>
      </c>
      <c r="B207" s="175" t="s">
        <v>1333</v>
      </c>
      <c r="C207" s="183" t="s">
        <v>1078</v>
      </c>
      <c r="D207" s="176" t="s">
        <v>1093</v>
      </c>
      <c r="E207" s="177">
        <v>1</v>
      </c>
      <c r="F207" s="178"/>
      <c r="G207" s="179">
        <f t="shared" si="91"/>
        <v>0</v>
      </c>
      <c r="H207" s="178"/>
      <c r="I207" s="179">
        <f t="shared" si="92"/>
        <v>0</v>
      </c>
      <c r="J207" s="178"/>
      <c r="K207" s="179">
        <f t="shared" si="93"/>
        <v>0</v>
      </c>
      <c r="L207" s="179">
        <v>21</v>
      </c>
      <c r="M207" s="179">
        <f t="shared" si="94"/>
        <v>0</v>
      </c>
      <c r="N207" s="177">
        <v>0</v>
      </c>
      <c r="O207" s="177">
        <f t="shared" si="95"/>
        <v>0</v>
      </c>
      <c r="P207" s="177">
        <v>0</v>
      </c>
      <c r="Q207" s="177">
        <f t="shared" si="96"/>
        <v>0</v>
      </c>
      <c r="R207" s="179"/>
      <c r="S207" s="179" t="s">
        <v>262</v>
      </c>
      <c r="T207" s="180" t="s">
        <v>245</v>
      </c>
      <c r="U207" s="157">
        <v>0</v>
      </c>
      <c r="V207" s="157">
        <f t="shared" si="97"/>
        <v>0</v>
      </c>
      <c r="W207" s="157"/>
      <c r="X207" s="157" t="s">
        <v>286</v>
      </c>
      <c r="Y207" s="157" t="s">
        <v>246</v>
      </c>
      <c r="Z207" s="147"/>
      <c r="AA207" s="147"/>
      <c r="AB207" s="147"/>
      <c r="AC207" s="147"/>
      <c r="AD207" s="147"/>
      <c r="AE207" s="147"/>
      <c r="AF207" s="147"/>
      <c r="AG207" s="147" t="s">
        <v>636</v>
      </c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x14ac:dyDescent="0.2">
      <c r="A208" s="159" t="s">
        <v>239</v>
      </c>
      <c r="B208" s="160" t="s">
        <v>122</v>
      </c>
      <c r="C208" s="181" t="s">
        <v>123</v>
      </c>
      <c r="D208" s="161"/>
      <c r="E208" s="162"/>
      <c r="F208" s="163"/>
      <c r="G208" s="163">
        <f>SUMIF(AG209:AG211,"&lt;&gt;NOR",G209:G211)</f>
        <v>0</v>
      </c>
      <c r="H208" s="163"/>
      <c r="I208" s="163">
        <f>SUM(I209:I211)</f>
        <v>0</v>
      </c>
      <c r="J208" s="163"/>
      <c r="K208" s="163">
        <f>SUM(K209:K211)</f>
        <v>0</v>
      </c>
      <c r="L208" s="163"/>
      <c r="M208" s="163">
        <f>SUM(M209:M211)</f>
        <v>0</v>
      </c>
      <c r="N208" s="162"/>
      <c r="O208" s="162">
        <f>SUM(O209:O211)</f>
        <v>0</v>
      </c>
      <c r="P208" s="162"/>
      <c r="Q208" s="162">
        <f>SUM(Q209:Q211)</f>
        <v>0</v>
      </c>
      <c r="R208" s="163"/>
      <c r="S208" s="163"/>
      <c r="T208" s="164"/>
      <c r="U208" s="158"/>
      <c r="V208" s="158">
        <f>SUM(V209:V211)</f>
        <v>3.6900000000000004</v>
      </c>
      <c r="W208" s="158"/>
      <c r="X208" s="158"/>
      <c r="Y208" s="158"/>
      <c r="AG208" t="s">
        <v>240</v>
      </c>
    </row>
    <row r="209" spans="1:60" outlineLevel="1" x14ac:dyDescent="0.2">
      <c r="A209" s="174">
        <v>179</v>
      </c>
      <c r="B209" s="175" t="s">
        <v>1334</v>
      </c>
      <c r="C209" s="183" t="s">
        <v>1335</v>
      </c>
      <c r="D209" s="176" t="s">
        <v>1093</v>
      </c>
      <c r="E209" s="177">
        <v>1</v>
      </c>
      <c r="F209" s="178"/>
      <c r="G209" s="179">
        <f>ROUND(E209*F209,2)</f>
        <v>0</v>
      </c>
      <c r="H209" s="178"/>
      <c r="I209" s="179">
        <f>ROUND(E209*H209,2)</f>
        <v>0</v>
      </c>
      <c r="J209" s="178"/>
      <c r="K209" s="179">
        <f>ROUND(E209*J209,2)</f>
        <v>0</v>
      </c>
      <c r="L209" s="179">
        <v>21</v>
      </c>
      <c r="M209" s="179">
        <f>G209*(1+L209/100)</f>
        <v>0</v>
      </c>
      <c r="N209" s="177">
        <v>0</v>
      </c>
      <c r="O209" s="177">
        <f>ROUND(E209*N209,2)</f>
        <v>0</v>
      </c>
      <c r="P209" s="177">
        <v>0</v>
      </c>
      <c r="Q209" s="177">
        <f>ROUND(E209*P209,2)</f>
        <v>0</v>
      </c>
      <c r="R209" s="179"/>
      <c r="S209" s="179" t="s">
        <v>244</v>
      </c>
      <c r="T209" s="180" t="s">
        <v>245</v>
      </c>
      <c r="U209" s="157">
        <v>0.65200000000000002</v>
      </c>
      <c r="V209" s="157">
        <f>ROUND(E209*U209,2)</f>
        <v>0.65</v>
      </c>
      <c r="W209" s="157"/>
      <c r="X209" s="157" t="s">
        <v>286</v>
      </c>
      <c r="Y209" s="157" t="s">
        <v>246</v>
      </c>
      <c r="Z209" s="147"/>
      <c r="AA209" s="147"/>
      <c r="AB209" s="147"/>
      <c r="AC209" s="147"/>
      <c r="AD209" s="147"/>
      <c r="AE209" s="147"/>
      <c r="AF209" s="147"/>
      <c r="AG209" s="147" t="s">
        <v>731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1" x14ac:dyDescent="0.2">
      <c r="A210" s="174">
        <v>180</v>
      </c>
      <c r="B210" s="175" t="s">
        <v>1081</v>
      </c>
      <c r="C210" s="183" t="s">
        <v>1082</v>
      </c>
      <c r="D210" s="176" t="s">
        <v>1093</v>
      </c>
      <c r="E210" s="177">
        <v>1</v>
      </c>
      <c r="F210" s="178"/>
      <c r="G210" s="179">
        <f>ROUND(E210*F210,2)</f>
        <v>0</v>
      </c>
      <c r="H210" s="178"/>
      <c r="I210" s="179">
        <f>ROUND(E210*H210,2)</f>
        <v>0</v>
      </c>
      <c r="J210" s="178"/>
      <c r="K210" s="179">
        <f>ROUND(E210*J210,2)</f>
        <v>0</v>
      </c>
      <c r="L210" s="179">
        <v>21</v>
      </c>
      <c r="M210" s="179">
        <f>G210*(1+L210/100)</f>
        <v>0</v>
      </c>
      <c r="N210" s="177">
        <v>0</v>
      </c>
      <c r="O210" s="177">
        <f>ROUND(E210*N210,2)</f>
        <v>0</v>
      </c>
      <c r="P210" s="177">
        <v>0</v>
      </c>
      <c r="Q210" s="177">
        <f>ROUND(E210*P210,2)</f>
        <v>0</v>
      </c>
      <c r="R210" s="179"/>
      <c r="S210" s="179" t="s">
        <v>244</v>
      </c>
      <c r="T210" s="180" t="s">
        <v>245</v>
      </c>
      <c r="U210" s="157">
        <v>1.204</v>
      </c>
      <c r="V210" s="157">
        <f>ROUND(E210*U210,2)</f>
        <v>1.2</v>
      </c>
      <c r="W210" s="157"/>
      <c r="X210" s="157" t="s">
        <v>286</v>
      </c>
      <c r="Y210" s="157" t="s">
        <v>246</v>
      </c>
      <c r="Z210" s="147"/>
      <c r="AA210" s="147"/>
      <c r="AB210" s="147"/>
      <c r="AC210" s="147"/>
      <c r="AD210" s="147"/>
      <c r="AE210" s="147"/>
      <c r="AF210" s="147"/>
      <c r="AG210" s="147" t="s">
        <v>731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1" x14ac:dyDescent="0.2">
      <c r="A211" s="166">
        <v>181</v>
      </c>
      <c r="B211" s="167" t="s">
        <v>1336</v>
      </c>
      <c r="C211" s="182" t="s">
        <v>1337</v>
      </c>
      <c r="D211" s="168" t="s">
        <v>1093</v>
      </c>
      <c r="E211" s="169">
        <v>1</v>
      </c>
      <c r="F211" s="170"/>
      <c r="G211" s="171">
        <f>ROUND(E211*F211,2)</f>
        <v>0</v>
      </c>
      <c r="H211" s="170"/>
      <c r="I211" s="171">
        <f>ROUND(E211*H211,2)</f>
        <v>0</v>
      </c>
      <c r="J211" s="170"/>
      <c r="K211" s="171">
        <f>ROUND(E211*J211,2)</f>
        <v>0</v>
      </c>
      <c r="L211" s="171">
        <v>21</v>
      </c>
      <c r="M211" s="171">
        <f>G211*(1+L211/100)</f>
        <v>0</v>
      </c>
      <c r="N211" s="169">
        <v>0</v>
      </c>
      <c r="O211" s="169">
        <f>ROUND(E211*N211,2)</f>
        <v>0</v>
      </c>
      <c r="P211" s="169">
        <v>0</v>
      </c>
      <c r="Q211" s="169">
        <f>ROUND(E211*P211,2)</f>
        <v>0</v>
      </c>
      <c r="R211" s="171"/>
      <c r="S211" s="171" t="s">
        <v>244</v>
      </c>
      <c r="T211" s="172" t="s">
        <v>245</v>
      </c>
      <c r="U211" s="157">
        <v>1.841</v>
      </c>
      <c r="V211" s="157">
        <f>ROUND(E211*U211,2)</f>
        <v>1.84</v>
      </c>
      <c r="W211" s="157"/>
      <c r="X211" s="157" t="s">
        <v>286</v>
      </c>
      <c r="Y211" s="157" t="s">
        <v>246</v>
      </c>
      <c r="Z211" s="147"/>
      <c r="AA211" s="147"/>
      <c r="AB211" s="147"/>
      <c r="AC211" s="147"/>
      <c r="AD211" s="147"/>
      <c r="AE211" s="147"/>
      <c r="AF211" s="147"/>
      <c r="AG211" s="147" t="s">
        <v>731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x14ac:dyDescent="0.2">
      <c r="A212" s="3"/>
      <c r="B212" s="4"/>
      <c r="C212" s="184"/>
      <c r="D212" s="6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AE212">
        <v>12</v>
      </c>
      <c r="AF212">
        <v>21</v>
      </c>
      <c r="AG212" t="s">
        <v>225</v>
      </c>
    </row>
    <row r="213" spans="1:60" x14ac:dyDescent="0.2">
      <c r="A213" s="150"/>
      <c r="B213" s="151" t="s">
        <v>31</v>
      </c>
      <c r="C213" s="185"/>
      <c r="D213" s="152"/>
      <c r="E213" s="153"/>
      <c r="F213" s="153"/>
      <c r="G213" s="165">
        <f>G8+G15+G20+G26+G33+G36+G49+G62+G86+G98+G116+G125+G140+G147+G156+G171+G185+G191+G193+G208</f>
        <v>0</v>
      </c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AE213">
        <f>SUMIF(L7:L211,AE212,G7:G211)</f>
        <v>0</v>
      </c>
      <c r="AF213">
        <f>SUMIF(L7:L211,AF212,G7:G211)</f>
        <v>0</v>
      </c>
      <c r="AG213" t="s">
        <v>278</v>
      </c>
    </row>
    <row r="214" spans="1:60" x14ac:dyDescent="0.2">
      <c r="A214" s="3"/>
      <c r="B214" s="4"/>
      <c r="C214" s="184"/>
      <c r="D214" s="6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60" x14ac:dyDescent="0.2">
      <c r="A215" s="3"/>
      <c r="B215" s="4"/>
      <c r="C215" s="184"/>
      <c r="D215" s="6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60" x14ac:dyDescent="0.2">
      <c r="A216" s="269" t="s">
        <v>279</v>
      </c>
      <c r="B216" s="269"/>
      <c r="C216" s="270"/>
      <c r="D216" s="6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60" x14ac:dyDescent="0.2">
      <c r="A217" s="246"/>
      <c r="B217" s="247"/>
      <c r="C217" s="248"/>
      <c r="D217" s="247"/>
      <c r="E217" s="247"/>
      <c r="F217" s="247"/>
      <c r="G217" s="249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AG217" t="s">
        <v>280</v>
      </c>
    </row>
    <row r="218" spans="1:60" x14ac:dyDescent="0.2">
      <c r="A218" s="250"/>
      <c r="B218" s="251"/>
      <c r="C218" s="252"/>
      <c r="D218" s="251"/>
      <c r="E218" s="251"/>
      <c r="F218" s="251"/>
      <c r="G218" s="25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60" x14ac:dyDescent="0.2">
      <c r="A219" s="250"/>
      <c r="B219" s="251"/>
      <c r="C219" s="252"/>
      <c r="D219" s="251"/>
      <c r="E219" s="251"/>
      <c r="F219" s="251"/>
      <c r="G219" s="25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60" x14ac:dyDescent="0.2">
      <c r="A220" s="250"/>
      <c r="B220" s="251"/>
      <c r="C220" s="252"/>
      <c r="D220" s="251"/>
      <c r="E220" s="251"/>
      <c r="F220" s="251"/>
      <c r="G220" s="25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60" x14ac:dyDescent="0.2">
      <c r="A221" s="254"/>
      <c r="B221" s="255"/>
      <c r="C221" s="256"/>
      <c r="D221" s="255"/>
      <c r="E221" s="255"/>
      <c r="F221" s="255"/>
      <c r="G221" s="257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60" x14ac:dyDescent="0.2">
      <c r="A222" s="3"/>
      <c r="B222" s="4"/>
      <c r="C222" s="184"/>
      <c r="D222" s="6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60" x14ac:dyDescent="0.2">
      <c r="C223" s="186"/>
      <c r="D223" s="10"/>
      <c r="AG223" t="s">
        <v>282</v>
      </c>
    </row>
    <row r="224" spans="1:60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4dKLg1WW5+cXFs5sDvbmv6Vc9PfnS4RYmpPLsWnGSxKQYLI1bt6lO2jD4zdfH1+VAY2dtsOhmkrCx32bg/qJKQ==" saltValue="hxwSqL5Nf0IS/INn/47IZQ==" spinCount="100000" sheet="1" objects="1" scenarios="1"/>
  <mergeCells count="9">
    <mergeCell ref="A217:G221"/>
    <mergeCell ref="C24:G24"/>
    <mergeCell ref="C66:G66"/>
    <mergeCell ref="C90:G90"/>
    <mergeCell ref="A1:G1"/>
    <mergeCell ref="C2:G2"/>
    <mergeCell ref="C3:G3"/>
    <mergeCell ref="C4:G4"/>
    <mergeCell ref="A216:C216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13" sqref="C13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G1" t="s">
        <v>213</v>
      </c>
    </row>
    <row r="2" spans="1:60" ht="24.95" customHeight="1" x14ac:dyDescent="0.2">
      <c r="A2" s="139" t="s">
        <v>8</v>
      </c>
      <c r="B2" s="49" t="s">
        <v>43</v>
      </c>
      <c r="C2" s="263" t="s">
        <v>44</v>
      </c>
      <c r="D2" s="264"/>
      <c r="E2" s="264"/>
      <c r="F2" s="264"/>
      <c r="G2" s="265"/>
      <c r="AG2" t="s">
        <v>214</v>
      </c>
    </row>
    <row r="3" spans="1:60" ht="24.95" customHeight="1" x14ac:dyDescent="0.2">
      <c r="A3" s="139" t="s">
        <v>9</v>
      </c>
      <c r="B3" s="49" t="s">
        <v>63</v>
      </c>
      <c r="C3" s="263" t="s">
        <v>64</v>
      </c>
      <c r="D3" s="264"/>
      <c r="E3" s="264"/>
      <c r="F3" s="264"/>
      <c r="G3" s="265"/>
      <c r="AC3" s="120" t="s">
        <v>214</v>
      </c>
      <c r="AG3" t="s">
        <v>215</v>
      </c>
    </row>
    <row r="4" spans="1:60" ht="24.95" customHeight="1" x14ac:dyDescent="0.2">
      <c r="A4" s="140" t="s">
        <v>10</v>
      </c>
      <c r="B4" s="141" t="s">
        <v>63</v>
      </c>
      <c r="C4" s="266" t="s">
        <v>64</v>
      </c>
      <c r="D4" s="267"/>
      <c r="E4" s="267"/>
      <c r="F4" s="267"/>
      <c r="G4" s="268"/>
      <c r="AG4" t="s">
        <v>216</v>
      </c>
    </row>
    <row r="5" spans="1:60" x14ac:dyDescent="0.2">
      <c r="D5" s="10"/>
    </row>
    <row r="6" spans="1:60" ht="38.25" x14ac:dyDescent="0.2">
      <c r="A6" s="143" t="s">
        <v>217</v>
      </c>
      <c r="B6" s="145" t="s">
        <v>218</v>
      </c>
      <c r="C6" s="145" t="s">
        <v>219</v>
      </c>
      <c r="D6" s="144" t="s">
        <v>220</v>
      </c>
      <c r="E6" s="143" t="s">
        <v>221</v>
      </c>
      <c r="F6" s="142" t="s">
        <v>222</v>
      </c>
      <c r="G6" s="143" t="s">
        <v>31</v>
      </c>
      <c r="H6" s="146" t="s">
        <v>32</v>
      </c>
      <c r="I6" s="146" t="s">
        <v>223</v>
      </c>
      <c r="J6" s="146" t="s">
        <v>33</v>
      </c>
      <c r="K6" s="146" t="s">
        <v>224</v>
      </c>
      <c r="L6" s="146" t="s">
        <v>225</v>
      </c>
      <c r="M6" s="146" t="s">
        <v>226</v>
      </c>
      <c r="N6" s="146" t="s">
        <v>227</v>
      </c>
      <c r="O6" s="146" t="s">
        <v>228</v>
      </c>
      <c r="P6" s="146" t="s">
        <v>229</v>
      </c>
      <c r="Q6" s="146" t="s">
        <v>230</v>
      </c>
      <c r="R6" s="146" t="s">
        <v>231</v>
      </c>
      <c r="S6" s="146" t="s">
        <v>232</v>
      </c>
      <c r="T6" s="146" t="s">
        <v>233</v>
      </c>
      <c r="U6" s="146" t="s">
        <v>234</v>
      </c>
      <c r="V6" s="146" t="s">
        <v>235</v>
      </c>
      <c r="W6" s="146" t="s">
        <v>236</v>
      </c>
      <c r="X6" s="146" t="s">
        <v>237</v>
      </c>
      <c r="Y6" s="146" t="s">
        <v>238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239</v>
      </c>
      <c r="B8" s="160" t="s">
        <v>175</v>
      </c>
      <c r="C8" s="181" t="s">
        <v>176</v>
      </c>
      <c r="D8" s="161"/>
      <c r="E8" s="162"/>
      <c r="F8" s="163"/>
      <c r="G8" s="163">
        <f>SUMIF(AG9:AG11,"&lt;&gt;NOR",G9:G11)</f>
        <v>0</v>
      </c>
      <c r="H8" s="163"/>
      <c r="I8" s="163">
        <f>SUM(I9:I11)</f>
        <v>0</v>
      </c>
      <c r="J8" s="163"/>
      <c r="K8" s="163">
        <f>SUM(K9:K11)</f>
        <v>0</v>
      </c>
      <c r="L8" s="163"/>
      <c r="M8" s="163">
        <f>SUM(M9:M11)</f>
        <v>0</v>
      </c>
      <c r="N8" s="162"/>
      <c r="O8" s="162">
        <f>SUM(O9:O11)</f>
        <v>0</v>
      </c>
      <c r="P8" s="162"/>
      <c r="Q8" s="162">
        <f>SUM(Q9:Q11)</f>
        <v>0</v>
      </c>
      <c r="R8" s="163"/>
      <c r="S8" s="163"/>
      <c r="T8" s="164"/>
      <c r="U8" s="158"/>
      <c r="V8" s="158">
        <f>SUM(V9:V11)</f>
        <v>0</v>
      </c>
      <c r="W8" s="158"/>
      <c r="X8" s="158"/>
      <c r="Y8" s="158"/>
      <c r="AG8" t="s">
        <v>240</v>
      </c>
    </row>
    <row r="9" spans="1:60" outlineLevel="1" x14ac:dyDescent="0.2">
      <c r="A9" s="174">
        <v>1</v>
      </c>
      <c r="B9" s="175" t="s">
        <v>939</v>
      </c>
      <c r="C9" s="183" t="s">
        <v>1338</v>
      </c>
      <c r="D9" s="176" t="s">
        <v>375</v>
      </c>
      <c r="E9" s="177">
        <v>2</v>
      </c>
      <c r="F9" s="178"/>
      <c r="G9" s="179">
        <f>ROUND(E9*F9,2)</f>
        <v>0</v>
      </c>
      <c r="H9" s="178"/>
      <c r="I9" s="179">
        <f>ROUND(E9*H9,2)</f>
        <v>0</v>
      </c>
      <c r="J9" s="178"/>
      <c r="K9" s="179">
        <f>ROUND(E9*J9,2)</f>
        <v>0</v>
      </c>
      <c r="L9" s="179">
        <v>21</v>
      </c>
      <c r="M9" s="179">
        <f>G9*(1+L9/100)</f>
        <v>0</v>
      </c>
      <c r="N9" s="177">
        <v>0</v>
      </c>
      <c r="O9" s="177">
        <f>ROUND(E9*N9,2)</f>
        <v>0</v>
      </c>
      <c r="P9" s="177">
        <v>0</v>
      </c>
      <c r="Q9" s="177">
        <f>ROUND(E9*P9,2)</f>
        <v>0</v>
      </c>
      <c r="R9" s="179"/>
      <c r="S9" s="179" t="s">
        <v>262</v>
      </c>
      <c r="T9" s="180" t="s">
        <v>245</v>
      </c>
      <c r="U9" s="157">
        <v>0</v>
      </c>
      <c r="V9" s="157">
        <f>ROUND(E9*U9,2)</f>
        <v>0</v>
      </c>
      <c r="W9" s="157"/>
      <c r="X9" s="157" t="s">
        <v>286</v>
      </c>
      <c r="Y9" s="157" t="s">
        <v>246</v>
      </c>
      <c r="Z9" s="147"/>
      <c r="AA9" s="147"/>
      <c r="AB9" s="147"/>
      <c r="AC9" s="147"/>
      <c r="AD9" s="147"/>
      <c r="AE9" s="147"/>
      <c r="AF9" s="147"/>
      <c r="AG9" s="147" t="s">
        <v>731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4">
        <v>2</v>
      </c>
      <c r="B10" s="175" t="s">
        <v>941</v>
      </c>
      <c r="C10" s="183" t="s">
        <v>1339</v>
      </c>
      <c r="D10" s="176" t="s">
        <v>375</v>
      </c>
      <c r="E10" s="177">
        <v>1</v>
      </c>
      <c r="F10" s="178"/>
      <c r="G10" s="179">
        <f>ROUND(E10*F10,2)</f>
        <v>0</v>
      </c>
      <c r="H10" s="178"/>
      <c r="I10" s="179">
        <f>ROUND(E10*H10,2)</f>
        <v>0</v>
      </c>
      <c r="J10" s="178"/>
      <c r="K10" s="179">
        <f>ROUND(E10*J10,2)</f>
        <v>0</v>
      </c>
      <c r="L10" s="179">
        <v>21</v>
      </c>
      <c r="M10" s="179">
        <f>G10*(1+L10/100)</f>
        <v>0</v>
      </c>
      <c r="N10" s="177">
        <v>0</v>
      </c>
      <c r="O10" s="177">
        <f>ROUND(E10*N10,2)</f>
        <v>0</v>
      </c>
      <c r="P10" s="177">
        <v>0</v>
      </c>
      <c r="Q10" s="177">
        <f>ROUND(E10*P10,2)</f>
        <v>0</v>
      </c>
      <c r="R10" s="179"/>
      <c r="S10" s="179" t="s">
        <v>262</v>
      </c>
      <c r="T10" s="180" t="s">
        <v>245</v>
      </c>
      <c r="U10" s="157">
        <v>0</v>
      </c>
      <c r="V10" s="157">
        <f>ROUND(E10*U10,2)</f>
        <v>0</v>
      </c>
      <c r="W10" s="157"/>
      <c r="X10" s="157" t="s">
        <v>286</v>
      </c>
      <c r="Y10" s="157" t="s">
        <v>246</v>
      </c>
      <c r="Z10" s="147"/>
      <c r="AA10" s="147"/>
      <c r="AB10" s="147"/>
      <c r="AC10" s="147"/>
      <c r="AD10" s="147"/>
      <c r="AE10" s="147"/>
      <c r="AF10" s="147"/>
      <c r="AG10" s="147" t="s">
        <v>731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4">
        <v>3</v>
      </c>
      <c r="B11" s="175" t="s">
        <v>943</v>
      </c>
      <c r="C11" s="183" t="s">
        <v>1340</v>
      </c>
      <c r="D11" s="176" t="s">
        <v>375</v>
      </c>
      <c r="E11" s="177">
        <v>1</v>
      </c>
      <c r="F11" s="178"/>
      <c r="G11" s="179">
        <f>ROUND(E11*F11,2)</f>
        <v>0</v>
      </c>
      <c r="H11" s="178"/>
      <c r="I11" s="179">
        <f>ROUND(E11*H11,2)</f>
        <v>0</v>
      </c>
      <c r="J11" s="178"/>
      <c r="K11" s="179">
        <f>ROUND(E11*J11,2)</f>
        <v>0</v>
      </c>
      <c r="L11" s="179">
        <v>21</v>
      </c>
      <c r="M11" s="179">
        <f>G11*(1+L11/100)</f>
        <v>0</v>
      </c>
      <c r="N11" s="177">
        <v>0</v>
      </c>
      <c r="O11" s="177">
        <f>ROUND(E11*N11,2)</f>
        <v>0</v>
      </c>
      <c r="P11" s="177">
        <v>0</v>
      </c>
      <c r="Q11" s="177">
        <f>ROUND(E11*P11,2)</f>
        <v>0</v>
      </c>
      <c r="R11" s="179"/>
      <c r="S11" s="179" t="s">
        <v>262</v>
      </c>
      <c r="T11" s="180" t="s">
        <v>245</v>
      </c>
      <c r="U11" s="157">
        <v>0</v>
      </c>
      <c r="V11" s="157">
        <f>ROUND(E11*U11,2)</f>
        <v>0</v>
      </c>
      <c r="W11" s="157"/>
      <c r="X11" s="157" t="s">
        <v>286</v>
      </c>
      <c r="Y11" s="157" t="s">
        <v>246</v>
      </c>
      <c r="Z11" s="147"/>
      <c r="AA11" s="147"/>
      <c r="AB11" s="147"/>
      <c r="AC11" s="147"/>
      <c r="AD11" s="147"/>
      <c r="AE11" s="147"/>
      <c r="AF11" s="147"/>
      <c r="AG11" s="147" t="s">
        <v>731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59" t="s">
        <v>239</v>
      </c>
      <c r="B12" s="160" t="s">
        <v>116</v>
      </c>
      <c r="C12" s="181" t="s">
        <v>119</v>
      </c>
      <c r="D12" s="161"/>
      <c r="E12" s="162"/>
      <c r="F12" s="163"/>
      <c r="G12" s="163">
        <f>SUMIF(AG13:AG13,"&lt;&gt;NOR",G13:G13)</f>
        <v>0</v>
      </c>
      <c r="H12" s="163"/>
      <c r="I12" s="163">
        <f>SUM(I13:I13)</f>
        <v>0</v>
      </c>
      <c r="J12" s="163"/>
      <c r="K12" s="163">
        <f>SUM(K13:K13)</f>
        <v>0</v>
      </c>
      <c r="L12" s="163"/>
      <c r="M12" s="163">
        <f>SUM(M13:M13)</f>
        <v>0</v>
      </c>
      <c r="N12" s="162"/>
      <c r="O12" s="162">
        <f>SUM(O13:O13)</f>
        <v>0</v>
      </c>
      <c r="P12" s="162"/>
      <c r="Q12" s="162">
        <f>SUM(Q13:Q13)</f>
        <v>0</v>
      </c>
      <c r="R12" s="163"/>
      <c r="S12" s="163"/>
      <c r="T12" s="164"/>
      <c r="U12" s="158"/>
      <c r="V12" s="158">
        <f>SUM(V13:V13)</f>
        <v>0</v>
      </c>
      <c r="W12" s="158"/>
      <c r="X12" s="158"/>
      <c r="Y12" s="158"/>
      <c r="AG12" t="s">
        <v>240</v>
      </c>
    </row>
    <row r="13" spans="1:60" ht="33.75" customHeight="1" outlineLevel="1" x14ac:dyDescent="0.2">
      <c r="A13" s="174">
        <v>4</v>
      </c>
      <c r="B13" s="175" t="s">
        <v>945</v>
      </c>
      <c r="C13" s="183" t="s">
        <v>1441</v>
      </c>
      <c r="D13" s="176" t="s">
        <v>375</v>
      </c>
      <c r="E13" s="177">
        <v>2</v>
      </c>
      <c r="F13" s="178"/>
      <c r="G13" s="179">
        <f>ROUND(E13*F13,2)</f>
        <v>0</v>
      </c>
      <c r="H13" s="178"/>
      <c r="I13" s="179">
        <f>ROUND(E13*H13,2)</f>
        <v>0</v>
      </c>
      <c r="J13" s="178"/>
      <c r="K13" s="179">
        <f>ROUND(E13*J13,2)</f>
        <v>0</v>
      </c>
      <c r="L13" s="179">
        <v>21</v>
      </c>
      <c r="M13" s="179">
        <f>G13*(1+L13/100)</f>
        <v>0</v>
      </c>
      <c r="N13" s="177">
        <v>0</v>
      </c>
      <c r="O13" s="177">
        <f>ROUND(E13*N13,2)</f>
        <v>0</v>
      </c>
      <c r="P13" s="177">
        <v>0</v>
      </c>
      <c r="Q13" s="177">
        <f>ROUND(E13*P13,2)</f>
        <v>0</v>
      </c>
      <c r="R13" s="179"/>
      <c r="S13" s="179" t="s">
        <v>262</v>
      </c>
      <c r="T13" s="180" t="s">
        <v>245</v>
      </c>
      <c r="U13" s="157">
        <v>0</v>
      </c>
      <c r="V13" s="157">
        <f>ROUND(E13*U13,2)</f>
        <v>0</v>
      </c>
      <c r="W13" s="157"/>
      <c r="X13" s="157" t="s">
        <v>286</v>
      </c>
      <c r="Y13" s="157" t="s">
        <v>246</v>
      </c>
      <c r="Z13" s="147"/>
      <c r="AA13" s="147"/>
      <c r="AB13" s="147"/>
      <c r="AC13" s="147"/>
      <c r="AD13" s="147"/>
      <c r="AE13" s="147"/>
      <c r="AF13" s="147"/>
      <c r="AG13" s="147" t="s">
        <v>731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x14ac:dyDescent="0.2">
      <c r="A14" s="159" t="s">
        <v>239</v>
      </c>
      <c r="B14" s="160" t="s">
        <v>124</v>
      </c>
      <c r="C14" s="181" t="s">
        <v>128</v>
      </c>
      <c r="D14" s="161"/>
      <c r="E14" s="162"/>
      <c r="F14" s="163"/>
      <c r="G14" s="163">
        <f>SUMIF(AG15:AG26,"&lt;&gt;NOR",G15:G26)</f>
        <v>0</v>
      </c>
      <c r="H14" s="163"/>
      <c r="I14" s="163">
        <f>SUM(I15:I26)</f>
        <v>0</v>
      </c>
      <c r="J14" s="163"/>
      <c r="K14" s="163">
        <f>SUM(K15:K26)</f>
        <v>0</v>
      </c>
      <c r="L14" s="163"/>
      <c r="M14" s="163">
        <f>SUM(M15:M26)</f>
        <v>0</v>
      </c>
      <c r="N14" s="162"/>
      <c r="O14" s="162">
        <f>SUM(O15:O26)</f>
        <v>0</v>
      </c>
      <c r="P14" s="162"/>
      <c r="Q14" s="162">
        <f>SUM(Q15:Q26)</f>
        <v>0</v>
      </c>
      <c r="R14" s="163"/>
      <c r="S14" s="163"/>
      <c r="T14" s="164"/>
      <c r="U14" s="158"/>
      <c r="V14" s="158">
        <f>SUM(V15:V26)</f>
        <v>0</v>
      </c>
      <c r="W14" s="158"/>
      <c r="X14" s="158"/>
      <c r="Y14" s="158"/>
      <c r="AG14" t="s">
        <v>240</v>
      </c>
    </row>
    <row r="15" spans="1:60" outlineLevel="1" x14ac:dyDescent="0.2">
      <c r="A15" s="174">
        <v>5</v>
      </c>
      <c r="B15" s="175" t="s">
        <v>948</v>
      </c>
      <c r="C15" s="183" t="s">
        <v>1341</v>
      </c>
      <c r="D15" s="176" t="s">
        <v>375</v>
      </c>
      <c r="E15" s="177">
        <v>8</v>
      </c>
      <c r="F15" s="178"/>
      <c r="G15" s="179">
        <f t="shared" ref="G15:G26" si="0">ROUND(E15*F15,2)</f>
        <v>0</v>
      </c>
      <c r="H15" s="178"/>
      <c r="I15" s="179">
        <f t="shared" ref="I15:I26" si="1">ROUND(E15*H15,2)</f>
        <v>0</v>
      </c>
      <c r="J15" s="178"/>
      <c r="K15" s="179">
        <f t="shared" ref="K15:K26" si="2">ROUND(E15*J15,2)</f>
        <v>0</v>
      </c>
      <c r="L15" s="179">
        <v>21</v>
      </c>
      <c r="M15" s="179">
        <f t="shared" ref="M15:M26" si="3">G15*(1+L15/100)</f>
        <v>0</v>
      </c>
      <c r="N15" s="177">
        <v>0</v>
      </c>
      <c r="O15" s="177">
        <f t="shared" ref="O15:O26" si="4">ROUND(E15*N15,2)</f>
        <v>0</v>
      </c>
      <c r="P15" s="177">
        <v>0</v>
      </c>
      <c r="Q15" s="177">
        <f t="shared" ref="Q15:Q26" si="5">ROUND(E15*P15,2)</f>
        <v>0</v>
      </c>
      <c r="R15" s="179"/>
      <c r="S15" s="179" t="s">
        <v>262</v>
      </c>
      <c r="T15" s="180" t="s">
        <v>245</v>
      </c>
      <c r="U15" s="157">
        <v>0</v>
      </c>
      <c r="V15" s="157">
        <f t="shared" ref="V15:V26" si="6">ROUND(E15*U15,2)</f>
        <v>0</v>
      </c>
      <c r="W15" s="157"/>
      <c r="X15" s="157" t="s">
        <v>286</v>
      </c>
      <c r="Y15" s="157" t="s">
        <v>246</v>
      </c>
      <c r="Z15" s="147"/>
      <c r="AA15" s="147"/>
      <c r="AB15" s="147"/>
      <c r="AC15" s="147"/>
      <c r="AD15" s="147"/>
      <c r="AE15" s="147"/>
      <c r="AF15" s="147"/>
      <c r="AG15" s="147" t="s">
        <v>731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4">
        <v>6</v>
      </c>
      <c r="B16" s="175" t="s">
        <v>950</v>
      </c>
      <c r="C16" s="183" t="s">
        <v>1342</v>
      </c>
      <c r="D16" s="176" t="s">
        <v>375</v>
      </c>
      <c r="E16" s="177">
        <v>8</v>
      </c>
      <c r="F16" s="178"/>
      <c r="G16" s="179">
        <f t="shared" si="0"/>
        <v>0</v>
      </c>
      <c r="H16" s="178"/>
      <c r="I16" s="179">
        <f t="shared" si="1"/>
        <v>0</v>
      </c>
      <c r="J16" s="178"/>
      <c r="K16" s="179">
        <f t="shared" si="2"/>
        <v>0</v>
      </c>
      <c r="L16" s="179">
        <v>21</v>
      </c>
      <c r="M16" s="179">
        <f t="shared" si="3"/>
        <v>0</v>
      </c>
      <c r="N16" s="177">
        <v>0</v>
      </c>
      <c r="O16" s="177">
        <f t="shared" si="4"/>
        <v>0</v>
      </c>
      <c r="P16" s="177">
        <v>0</v>
      </c>
      <c r="Q16" s="177">
        <f t="shared" si="5"/>
        <v>0</v>
      </c>
      <c r="R16" s="179"/>
      <c r="S16" s="179" t="s">
        <v>262</v>
      </c>
      <c r="T16" s="180" t="s">
        <v>245</v>
      </c>
      <c r="U16" s="157">
        <v>0</v>
      </c>
      <c r="V16" s="157">
        <f t="shared" si="6"/>
        <v>0</v>
      </c>
      <c r="W16" s="157"/>
      <c r="X16" s="157" t="s">
        <v>286</v>
      </c>
      <c r="Y16" s="157" t="s">
        <v>246</v>
      </c>
      <c r="Z16" s="147"/>
      <c r="AA16" s="147"/>
      <c r="AB16" s="147"/>
      <c r="AC16" s="147"/>
      <c r="AD16" s="147"/>
      <c r="AE16" s="147"/>
      <c r="AF16" s="147"/>
      <c r="AG16" s="147" t="s">
        <v>731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outlineLevel="1" x14ac:dyDescent="0.2">
      <c r="A17" s="174">
        <v>7</v>
      </c>
      <c r="B17" s="175" t="s">
        <v>952</v>
      </c>
      <c r="C17" s="183" t="s">
        <v>1343</v>
      </c>
      <c r="D17" s="176" t="s">
        <v>375</v>
      </c>
      <c r="E17" s="177">
        <v>2</v>
      </c>
      <c r="F17" s="178"/>
      <c r="G17" s="179">
        <f t="shared" si="0"/>
        <v>0</v>
      </c>
      <c r="H17" s="178"/>
      <c r="I17" s="179">
        <f t="shared" si="1"/>
        <v>0</v>
      </c>
      <c r="J17" s="178"/>
      <c r="K17" s="179">
        <f t="shared" si="2"/>
        <v>0</v>
      </c>
      <c r="L17" s="179">
        <v>21</v>
      </c>
      <c r="M17" s="179">
        <f t="shared" si="3"/>
        <v>0</v>
      </c>
      <c r="N17" s="177">
        <v>0</v>
      </c>
      <c r="O17" s="177">
        <f t="shared" si="4"/>
        <v>0</v>
      </c>
      <c r="P17" s="177">
        <v>0</v>
      </c>
      <c r="Q17" s="177">
        <f t="shared" si="5"/>
        <v>0</v>
      </c>
      <c r="R17" s="179"/>
      <c r="S17" s="179" t="s">
        <v>262</v>
      </c>
      <c r="T17" s="180" t="s">
        <v>245</v>
      </c>
      <c r="U17" s="157">
        <v>0</v>
      </c>
      <c r="V17" s="157">
        <f t="shared" si="6"/>
        <v>0</v>
      </c>
      <c r="W17" s="157"/>
      <c r="X17" s="157" t="s">
        <v>286</v>
      </c>
      <c r="Y17" s="157" t="s">
        <v>246</v>
      </c>
      <c r="Z17" s="147"/>
      <c r="AA17" s="147"/>
      <c r="AB17" s="147"/>
      <c r="AC17" s="147"/>
      <c r="AD17" s="147"/>
      <c r="AE17" s="147"/>
      <c r="AF17" s="147"/>
      <c r="AG17" s="147" t="s">
        <v>731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4">
        <v>8</v>
      </c>
      <c r="B18" s="175" t="s">
        <v>954</v>
      </c>
      <c r="C18" s="183" t="s">
        <v>1344</v>
      </c>
      <c r="D18" s="176" t="s">
        <v>375</v>
      </c>
      <c r="E18" s="177">
        <v>10</v>
      </c>
      <c r="F18" s="178"/>
      <c r="G18" s="179">
        <f t="shared" si="0"/>
        <v>0</v>
      </c>
      <c r="H18" s="178"/>
      <c r="I18" s="179">
        <f t="shared" si="1"/>
        <v>0</v>
      </c>
      <c r="J18" s="178"/>
      <c r="K18" s="179">
        <f t="shared" si="2"/>
        <v>0</v>
      </c>
      <c r="L18" s="179">
        <v>21</v>
      </c>
      <c r="M18" s="179">
        <f t="shared" si="3"/>
        <v>0</v>
      </c>
      <c r="N18" s="177">
        <v>0</v>
      </c>
      <c r="O18" s="177">
        <f t="shared" si="4"/>
        <v>0</v>
      </c>
      <c r="P18" s="177">
        <v>0</v>
      </c>
      <c r="Q18" s="177">
        <f t="shared" si="5"/>
        <v>0</v>
      </c>
      <c r="R18" s="179"/>
      <c r="S18" s="179" t="s">
        <v>262</v>
      </c>
      <c r="T18" s="180" t="s">
        <v>245</v>
      </c>
      <c r="U18" s="157">
        <v>0</v>
      </c>
      <c r="V18" s="157">
        <f t="shared" si="6"/>
        <v>0</v>
      </c>
      <c r="W18" s="157"/>
      <c r="X18" s="157" t="s">
        <v>286</v>
      </c>
      <c r="Y18" s="157" t="s">
        <v>246</v>
      </c>
      <c r="Z18" s="147"/>
      <c r="AA18" s="147"/>
      <c r="AB18" s="147"/>
      <c r="AC18" s="147"/>
      <c r="AD18" s="147"/>
      <c r="AE18" s="147"/>
      <c r="AF18" s="147"/>
      <c r="AG18" s="147" t="s">
        <v>731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4">
        <v>9</v>
      </c>
      <c r="B19" s="175" t="s">
        <v>956</v>
      </c>
      <c r="C19" s="183" t="s">
        <v>1345</v>
      </c>
      <c r="D19" s="176" t="s">
        <v>375</v>
      </c>
      <c r="E19" s="177">
        <v>5</v>
      </c>
      <c r="F19" s="178"/>
      <c r="G19" s="179">
        <f t="shared" si="0"/>
        <v>0</v>
      </c>
      <c r="H19" s="178"/>
      <c r="I19" s="179">
        <f t="shared" si="1"/>
        <v>0</v>
      </c>
      <c r="J19" s="178"/>
      <c r="K19" s="179">
        <f t="shared" si="2"/>
        <v>0</v>
      </c>
      <c r="L19" s="179">
        <v>21</v>
      </c>
      <c r="M19" s="179">
        <f t="shared" si="3"/>
        <v>0</v>
      </c>
      <c r="N19" s="177">
        <v>0</v>
      </c>
      <c r="O19" s="177">
        <f t="shared" si="4"/>
        <v>0</v>
      </c>
      <c r="P19" s="177">
        <v>0</v>
      </c>
      <c r="Q19" s="177">
        <f t="shared" si="5"/>
        <v>0</v>
      </c>
      <c r="R19" s="179"/>
      <c r="S19" s="179" t="s">
        <v>262</v>
      </c>
      <c r="T19" s="180" t="s">
        <v>245</v>
      </c>
      <c r="U19" s="157">
        <v>0</v>
      </c>
      <c r="V19" s="157">
        <f t="shared" si="6"/>
        <v>0</v>
      </c>
      <c r="W19" s="157"/>
      <c r="X19" s="157" t="s">
        <v>286</v>
      </c>
      <c r="Y19" s="157" t="s">
        <v>246</v>
      </c>
      <c r="Z19" s="147"/>
      <c r="AA19" s="147"/>
      <c r="AB19" s="147"/>
      <c r="AC19" s="147"/>
      <c r="AD19" s="147"/>
      <c r="AE19" s="147"/>
      <c r="AF19" s="147"/>
      <c r="AG19" s="147" t="s">
        <v>731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4">
        <v>10</v>
      </c>
      <c r="B20" s="175" t="s">
        <v>958</v>
      </c>
      <c r="C20" s="183" t="s">
        <v>1346</v>
      </c>
      <c r="D20" s="176" t="s">
        <v>375</v>
      </c>
      <c r="E20" s="177">
        <v>150</v>
      </c>
      <c r="F20" s="178"/>
      <c r="G20" s="179">
        <f t="shared" si="0"/>
        <v>0</v>
      </c>
      <c r="H20" s="178"/>
      <c r="I20" s="179">
        <f t="shared" si="1"/>
        <v>0</v>
      </c>
      <c r="J20" s="178"/>
      <c r="K20" s="179">
        <f t="shared" si="2"/>
        <v>0</v>
      </c>
      <c r="L20" s="179">
        <v>21</v>
      </c>
      <c r="M20" s="179">
        <f t="shared" si="3"/>
        <v>0</v>
      </c>
      <c r="N20" s="177">
        <v>0</v>
      </c>
      <c r="O20" s="177">
        <f t="shared" si="4"/>
        <v>0</v>
      </c>
      <c r="P20" s="177">
        <v>0</v>
      </c>
      <c r="Q20" s="177">
        <f t="shared" si="5"/>
        <v>0</v>
      </c>
      <c r="R20" s="179"/>
      <c r="S20" s="179" t="s">
        <v>262</v>
      </c>
      <c r="T20" s="180" t="s">
        <v>245</v>
      </c>
      <c r="U20" s="157">
        <v>0</v>
      </c>
      <c r="V20" s="157">
        <f t="shared" si="6"/>
        <v>0</v>
      </c>
      <c r="W20" s="157"/>
      <c r="X20" s="157" t="s">
        <v>286</v>
      </c>
      <c r="Y20" s="157" t="s">
        <v>246</v>
      </c>
      <c r="Z20" s="147"/>
      <c r="AA20" s="147"/>
      <c r="AB20" s="147"/>
      <c r="AC20" s="147"/>
      <c r="AD20" s="147"/>
      <c r="AE20" s="147"/>
      <c r="AF20" s="147"/>
      <c r="AG20" s="147" t="s">
        <v>731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4">
        <v>11</v>
      </c>
      <c r="B21" s="175" t="s">
        <v>960</v>
      </c>
      <c r="C21" s="183" t="s">
        <v>1347</v>
      </c>
      <c r="D21" s="176" t="s">
        <v>375</v>
      </c>
      <c r="E21" s="177">
        <v>24</v>
      </c>
      <c r="F21" s="178"/>
      <c r="G21" s="179">
        <f t="shared" si="0"/>
        <v>0</v>
      </c>
      <c r="H21" s="178"/>
      <c r="I21" s="179">
        <f t="shared" si="1"/>
        <v>0</v>
      </c>
      <c r="J21" s="178"/>
      <c r="K21" s="179">
        <f t="shared" si="2"/>
        <v>0</v>
      </c>
      <c r="L21" s="179">
        <v>21</v>
      </c>
      <c r="M21" s="179">
        <f t="shared" si="3"/>
        <v>0</v>
      </c>
      <c r="N21" s="177">
        <v>0</v>
      </c>
      <c r="O21" s="177">
        <f t="shared" si="4"/>
        <v>0</v>
      </c>
      <c r="P21" s="177">
        <v>0</v>
      </c>
      <c r="Q21" s="177">
        <f t="shared" si="5"/>
        <v>0</v>
      </c>
      <c r="R21" s="179"/>
      <c r="S21" s="179" t="s">
        <v>262</v>
      </c>
      <c r="T21" s="180" t="s">
        <v>245</v>
      </c>
      <c r="U21" s="157">
        <v>0</v>
      </c>
      <c r="V21" s="157">
        <f t="shared" si="6"/>
        <v>0</v>
      </c>
      <c r="W21" s="157"/>
      <c r="X21" s="157" t="s">
        <v>286</v>
      </c>
      <c r="Y21" s="157" t="s">
        <v>246</v>
      </c>
      <c r="Z21" s="147"/>
      <c r="AA21" s="147"/>
      <c r="AB21" s="147"/>
      <c r="AC21" s="147"/>
      <c r="AD21" s="147"/>
      <c r="AE21" s="147"/>
      <c r="AF21" s="147"/>
      <c r="AG21" s="147" t="s">
        <v>731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4">
        <v>12</v>
      </c>
      <c r="B22" s="175" t="s">
        <v>962</v>
      </c>
      <c r="C22" s="183" t="s">
        <v>1348</v>
      </c>
      <c r="D22" s="176" t="s">
        <v>375</v>
      </c>
      <c r="E22" s="177">
        <v>24</v>
      </c>
      <c r="F22" s="178"/>
      <c r="G22" s="179">
        <f t="shared" si="0"/>
        <v>0</v>
      </c>
      <c r="H22" s="178"/>
      <c r="I22" s="179">
        <f t="shared" si="1"/>
        <v>0</v>
      </c>
      <c r="J22" s="178"/>
      <c r="K22" s="179">
        <f t="shared" si="2"/>
        <v>0</v>
      </c>
      <c r="L22" s="179">
        <v>21</v>
      </c>
      <c r="M22" s="179">
        <f t="shared" si="3"/>
        <v>0</v>
      </c>
      <c r="N22" s="177">
        <v>0</v>
      </c>
      <c r="O22" s="177">
        <f t="shared" si="4"/>
        <v>0</v>
      </c>
      <c r="P22" s="177">
        <v>0</v>
      </c>
      <c r="Q22" s="177">
        <f t="shared" si="5"/>
        <v>0</v>
      </c>
      <c r="R22" s="179"/>
      <c r="S22" s="179" t="s">
        <v>262</v>
      </c>
      <c r="T22" s="180" t="s">
        <v>245</v>
      </c>
      <c r="U22" s="157">
        <v>0</v>
      </c>
      <c r="V22" s="157">
        <f t="shared" si="6"/>
        <v>0</v>
      </c>
      <c r="W22" s="157"/>
      <c r="X22" s="157" t="s">
        <v>286</v>
      </c>
      <c r="Y22" s="157" t="s">
        <v>246</v>
      </c>
      <c r="Z22" s="147"/>
      <c r="AA22" s="147"/>
      <c r="AB22" s="147"/>
      <c r="AC22" s="147"/>
      <c r="AD22" s="147"/>
      <c r="AE22" s="147"/>
      <c r="AF22" s="147"/>
      <c r="AG22" s="147" t="s">
        <v>731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4">
        <v>13</v>
      </c>
      <c r="B23" s="175" t="s">
        <v>964</v>
      </c>
      <c r="C23" s="183" t="s">
        <v>1349</v>
      </c>
      <c r="D23" s="176" t="s">
        <v>375</v>
      </c>
      <c r="E23" s="177">
        <v>24</v>
      </c>
      <c r="F23" s="178"/>
      <c r="G23" s="179">
        <f t="shared" si="0"/>
        <v>0</v>
      </c>
      <c r="H23" s="178"/>
      <c r="I23" s="179">
        <f t="shared" si="1"/>
        <v>0</v>
      </c>
      <c r="J23" s="178"/>
      <c r="K23" s="179">
        <f t="shared" si="2"/>
        <v>0</v>
      </c>
      <c r="L23" s="179">
        <v>21</v>
      </c>
      <c r="M23" s="179">
        <f t="shared" si="3"/>
        <v>0</v>
      </c>
      <c r="N23" s="177">
        <v>0</v>
      </c>
      <c r="O23" s="177">
        <f t="shared" si="4"/>
        <v>0</v>
      </c>
      <c r="P23" s="177">
        <v>0</v>
      </c>
      <c r="Q23" s="177">
        <f t="shared" si="5"/>
        <v>0</v>
      </c>
      <c r="R23" s="179"/>
      <c r="S23" s="179" t="s">
        <v>262</v>
      </c>
      <c r="T23" s="180" t="s">
        <v>245</v>
      </c>
      <c r="U23" s="157">
        <v>0</v>
      </c>
      <c r="V23" s="157">
        <f t="shared" si="6"/>
        <v>0</v>
      </c>
      <c r="W23" s="157"/>
      <c r="X23" s="157" t="s">
        <v>286</v>
      </c>
      <c r="Y23" s="157" t="s">
        <v>246</v>
      </c>
      <c r="Z23" s="147"/>
      <c r="AA23" s="147"/>
      <c r="AB23" s="147"/>
      <c r="AC23" s="147"/>
      <c r="AD23" s="147"/>
      <c r="AE23" s="147"/>
      <c r="AF23" s="147"/>
      <c r="AG23" s="147" t="s">
        <v>731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4">
        <v>14</v>
      </c>
      <c r="B24" s="175" t="s">
        <v>966</v>
      </c>
      <c r="C24" s="183" t="s">
        <v>1350</v>
      </c>
      <c r="D24" s="176" t="s">
        <v>375</v>
      </c>
      <c r="E24" s="177">
        <v>24</v>
      </c>
      <c r="F24" s="178"/>
      <c r="G24" s="179">
        <f t="shared" si="0"/>
        <v>0</v>
      </c>
      <c r="H24" s="178"/>
      <c r="I24" s="179">
        <f t="shared" si="1"/>
        <v>0</v>
      </c>
      <c r="J24" s="178"/>
      <c r="K24" s="179">
        <f t="shared" si="2"/>
        <v>0</v>
      </c>
      <c r="L24" s="179">
        <v>21</v>
      </c>
      <c r="M24" s="179">
        <f t="shared" si="3"/>
        <v>0</v>
      </c>
      <c r="N24" s="177">
        <v>0</v>
      </c>
      <c r="O24" s="177">
        <f t="shared" si="4"/>
        <v>0</v>
      </c>
      <c r="P24" s="177">
        <v>0</v>
      </c>
      <c r="Q24" s="177">
        <f t="shared" si="5"/>
        <v>0</v>
      </c>
      <c r="R24" s="179"/>
      <c r="S24" s="179" t="s">
        <v>262</v>
      </c>
      <c r="T24" s="180" t="s">
        <v>245</v>
      </c>
      <c r="U24" s="157">
        <v>0</v>
      </c>
      <c r="V24" s="157">
        <f t="shared" si="6"/>
        <v>0</v>
      </c>
      <c r="W24" s="157"/>
      <c r="X24" s="157" t="s">
        <v>286</v>
      </c>
      <c r="Y24" s="157" t="s">
        <v>246</v>
      </c>
      <c r="Z24" s="147"/>
      <c r="AA24" s="147"/>
      <c r="AB24" s="147"/>
      <c r="AC24" s="147"/>
      <c r="AD24" s="147"/>
      <c r="AE24" s="147"/>
      <c r="AF24" s="147"/>
      <c r="AG24" s="147" t="s">
        <v>731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33.75" outlineLevel="1" x14ac:dyDescent="0.2">
      <c r="A25" s="174">
        <v>15</v>
      </c>
      <c r="B25" s="175" t="s">
        <v>968</v>
      </c>
      <c r="C25" s="183" t="s">
        <v>1439</v>
      </c>
      <c r="D25" s="176" t="s">
        <v>543</v>
      </c>
      <c r="E25" s="177">
        <v>1</v>
      </c>
      <c r="F25" s="178"/>
      <c r="G25" s="179">
        <f t="shared" si="0"/>
        <v>0</v>
      </c>
      <c r="H25" s="178"/>
      <c r="I25" s="179">
        <f t="shared" si="1"/>
        <v>0</v>
      </c>
      <c r="J25" s="178"/>
      <c r="K25" s="179">
        <f t="shared" si="2"/>
        <v>0</v>
      </c>
      <c r="L25" s="179">
        <v>21</v>
      </c>
      <c r="M25" s="179">
        <f t="shared" si="3"/>
        <v>0</v>
      </c>
      <c r="N25" s="177">
        <v>0</v>
      </c>
      <c r="O25" s="177">
        <f t="shared" si="4"/>
        <v>0</v>
      </c>
      <c r="P25" s="177">
        <v>0</v>
      </c>
      <c r="Q25" s="177">
        <f t="shared" si="5"/>
        <v>0</v>
      </c>
      <c r="R25" s="179"/>
      <c r="S25" s="179" t="s">
        <v>262</v>
      </c>
      <c r="T25" s="180" t="s">
        <v>245</v>
      </c>
      <c r="U25" s="157">
        <v>0</v>
      </c>
      <c r="V25" s="157">
        <f t="shared" si="6"/>
        <v>0</v>
      </c>
      <c r="W25" s="157"/>
      <c r="X25" s="157" t="s">
        <v>286</v>
      </c>
      <c r="Y25" s="157" t="s">
        <v>246</v>
      </c>
      <c r="Z25" s="147"/>
      <c r="AA25" s="147"/>
      <c r="AB25" s="147"/>
      <c r="AC25" s="147"/>
      <c r="AD25" s="147"/>
      <c r="AE25" s="147"/>
      <c r="AF25" s="147"/>
      <c r="AG25" s="147" t="s">
        <v>731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66">
        <v>16</v>
      </c>
      <c r="B26" s="167" t="s">
        <v>970</v>
      </c>
      <c r="C26" s="182" t="s">
        <v>1351</v>
      </c>
      <c r="D26" s="168" t="s">
        <v>543</v>
      </c>
      <c r="E26" s="169">
        <v>1</v>
      </c>
      <c r="F26" s="170"/>
      <c r="G26" s="171">
        <f t="shared" si="0"/>
        <v>0</v>
      </c>
      <c r="H26" s="170"/>
      <c r="I26" s="171">
        <f t="shared" si="1"/>
        <v>0</v>
      </c>
      <c r="J26" s="170"/>
      <c r="K26" s="171">
        <f t="shared" si="2"/>
        <v>0</v>
      </c>
      <c r="L26" s="171">
        <v>21</v>
      </c>
      <c r="M26" s="171">
        <f t="shared" si="3"/>
        <v>0</v>
      </c>
      <c r="N26" s="169">
        <v>0</v>
      </c>
      <c r="O26" s="169">
        <f t="shared" si="4"/>
        <v>0</v>
      </c>
      <c r="P26" s="169">
        <v>0</v>
      </c>
      <c r="Q26" s="169">
        <f t="shared" si="5"/>
        <v>0</v>
      </c>
      <c r="R26" s="171"/>
      <c r="S26" s="171" t="s">
        <v>262</v>
      </c>
      <c r="T26" s="172" t="s">
        <v>245</v>
      </c>
      <c r="U26" s="157">
        <v>0</v>
      </c>
      <c r="V26" s="157">
        <f t="shared" si="6"/>
        <v>0</v>
      </c>
      <c r="W26" s="157"/>
      <c r="X26" s="157" t="s">
        <v>286</v>
      </c>
      <c r="Y26" s="157" t="s">
        <v>246</v>
      </c>
      <c r="Z26" s="147"/>
      <c r="AA26" s="147"/>
      <c r="AB26" s="147"/>
      <c r="AC26" s="147"/>
      <c r="AD26" s="147"/>
      <c r="AE26" s="147"/>
      <c r="AF26" s="147"/>
      <c r="AG26" s="147" t="s">
        <v>731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3"/>
      <c r="B27" s="4"/>
      <c r="C27" s="184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12</v>
      </c>
      <c r="AF27">
        <v>21</v>
      </c>
      <c r="AG27" t="s">
        <v>225</v>
      </c>
    </row>
    <row r="28" spans="1:60" x14ac:dyDescent="0.2">
      <c r="A28" s="150"/>
      <c r="B28" s="151" t="s">
        <v>31</v>
      </c>
      <c r="C28" s="185"/>
      <c r="D28" s="152"/>
      <c r="E28" s="153"/>
      <c r="F28" s="153"/>
      <c r="G28" s="165">
        <f>G8+G12+G14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278</v>
      </c>
    </row>
    <row r="29" spans="1:60" x14ac:dyDescent="0.2">
      <c r="A29" s="3"/>
      <c r="B29" s="4"/>
      <c r="C29" s="184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184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69" t="s">
        <v>279</v>
      </c>
      <c r="B31" s="269"/>
      <c r="C31" s="270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46"/>
      <c r="B32" s="247"/>
      <c r="C32" s="248"/>
      <c r="D32" s="247"/>
      <c r="E32" s="247"/>
      <c r="F32" s="247"/>
      <c r="G32" s="249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G32" t="s">
        <v>280</v>
      </c>
    </row>
    <row r="33" spans="1:33" x14ac:dyDescent="0.2">
      <c r="A33" s="250"/>
      <c r="B33" s="251"/>
      <c r="C33" s="252"/>
      <c r="D33" s="251"/>
      <c r="E33" s="251"/>
      <c r="F33" s="251"/>
      <c r="G33" s="25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50"/>
      <c r="B34" s="251"/>
      <c r="C34" s="252"/>
      <c r="D34" s="251"/>
      <c r="E34" s="251"/>
      <c r="F34" s="251"/>
      <c r="G34" s="25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50"/>
      <c r="B35" s="251"/>
      <c r="C35" s="252"/>
      <c r="D35" s="251"/>
      <c r="E35" s="251"/>
      <c r="F35" s="251"/>
      <c r="G35" s="25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54"/>
      <c r="B36" s="255"/>
      <c r="C36" s="256"/>
      <c r="D36" s="255"/>
      <c r="E36" s="255"/>
      <c r="F36" s="255"/>
      <c r="G36" s="257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3"/>
      <c r="B37" s="4"/>
      <c r="C37" s="184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C38" s="186"/>
      <c r="D38" s="10"/>
      <c r="AG38" t="s">
        <v>282</v>
      </c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jZTRvuMG/en/bcd2KjROsenATDiaG+SBt5QLkliEujGjKyl8Y9t7gN0kYJyNgnog9EM6cd1SsLjuCKpSNhp3Q==" saltValue="S0exdYG8o/OtDqOXBu6Peg==" spinCount="100000" sheet="1" objects="1" scenarios="1"/>
  <mergeCells count="6">
    <mergeCell ref="A32:G36"/>
    <mergeCell ref="A1:G1"/>
    <mergeCell ref="C2:G2"/>
    <mergeCell ref="C3:G3"/>
    <mergeCell ref="C4:G4"/>
    <mergeCell ref="A31:C31"/>
  </mergeCells>
  <pageMargins left="0.59055118110236204" right="0.196850393700787" top="0.78740157499999996" bottom="0.78740157499999996" header="0.3" footer="0.3"/>
  <pageSetup paperSize="9" orientation="landscape" horizontalDpi="4294967293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8" sqref="A8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G1" t="s">
        <v>213</v>
      </c>
    </row>
    <row r="2" spans="1:60" ht="24.95" customHeight="1" x14ac:dyDescent="0.2">
      <c r="A2" s="139" t="s">
        <v>8</v>
      </c>
      <c r="B2" s="49" t="s">
        <v>43</v>
      </c>
      <c r="C2" s="263" t="s">
        <v>44</v>
      </c>
      <c r="D2" s="264"/>
      <c r="E2" s="264"/>
      <c r="F2" s="264"/>
      <c r="G2" s="265"/>
      <c r="AG2" t="s">
        <v>214</v>
      </c>
    </row>
    <row r="3" spans="1:60" ht="24.95" customHeight="1" x14ac:dyDescent="0.2">
      <c r="A3" s="139" t="s">
        <v>9</v>
      </c>
      <c r="B3" s="49" t="s">
        <v>65</v>
      </c>
      <c r="C3" s="263" t="s">
        <v>66</v>
      </c>
      <c r="D3" s="264"/>
      <c r="E3" s="264"/>
      <c r="F3" s="264"/>
      <c r="G3" s="265"/>
      <c r="AC3" s="120" t="s">
        <v>214</v>
      </c>
      <c r="AG3" t="s">
        <v>215</v>
      </c>
    </row>
    <row r="4" spans="1:60" ht="24.95" customHeight="1" x14ac:dyDescent="0.2">
      <c r="A4" s="140" t="s">
        <v>10</v>
      </c>
      <c r="B4" s="141" t="s">
        <v>65</v>
      </c>
      <c r="C4" s="266" t="s">
        <v>66</v>
      </c>
      <c r="D4" s="267"/>
      <c r="E4" s="267"/>
      <c r="F4" s="267"/>
      <c r="G4" s="268"/>
      <c r="AG4" t="s">
        <v>216</v>
      </c>
    </row>
    <row r="5" spans="1:60" x14ac:dyDescent="0.2">
      <c r="D5" s="10"/>
    </row>
    <row r="6" spans="1:60" ht="38.25" x14ac:dyDescent="0.2">
      <c r="A6" s="143" t="s">
        <v>217</v>
      </c>
      <c r="B6" s="145" t="s">
        <v>218</v>
      </c>
      <c r="C6" s="145" t="s">
        <v>219</v>
      </c>
      <c r="D6" s="144" t="s">
        <v>220</v>
      </c>
      <c r="E6" s="143" t="s">
        <v>221</v>
      </c>
      <c r="F6" s="142" t="s">
        <v>222</v>
      </c>
      <c r="G6" s="143" t="s">
        <v>31</v>
      </c>
      <c r="H6" s="146" t="s">
        <v>32</v>
      </c>
      <c r="I6" s="146" t="s">
        <v>223</v>
      </c>
      <c r="J6" s="146" t="s">
        <v>33</v>
      </c>
      <c r="K6" s="146" t="s">
        <v>224</v>
      </c>
      <c r="L6" s="146" t="s">
        <v>225</v>
      </c>
      <c r="M6" s="146" t="s">
        <v>226</v>
      </c>
      <c r="N6" s="146" t="s">
        <v>227</v>
      </c>
      <c r="O6" s="146" t="s">
        <v>228</v>
      </c>
      <c r="P6" s="146" t="s">
        <v>229</v>
      </c>
      <c r="Q6" s="146" t="s">
        <v>230</v>
      </c>
      <c r="R6" s="146" t="s">
        <v>231</v>
      </c>
      <c r="S6" s="146" t="s">
        <v>232</v>
      </c>
      <c r="T6" s="146" t="s">
        <v>233</v>
      </c>
      <c r="U6" s="146" t="s">
        <v>234</v>
      </c>
      <c r="V6" s="146" t="s">
        <v>235</v>
      </c>
      <c r="W6" s="146" t="s">
        <v>236</v>
      </c>
      <c r="X6" s="146" t="s">
        <v>237</v>
      </c>
      <c r="Y6" s="146" t="s">
        <v>238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239</v>
      </c>
      <c r="B8" s="160" t="s">
        <v>150</v>
      </c>
      <c r="C8" s="181" t="s">
        <v>1352</v>
      </c>
      <c r="D8" s="161"/>
      <c r="E8" s="162"/>
      <c r="F8" s="163"/>
      <c r="G8" s="163">
        <f>SUMIF(AG9:AG28,"&lt;&gt;NOR",G9:G28)</f>
        <v>0</v>
      </c>
      <c r="H8" s="163"/>
      <c r="I8" s="163">
        <f>SUM(I9:I28)</f>
        <v>0</v>
      </c>
      <c r="J8" s="163"/>
      <c r="K8" s="163">
        <f>SUM(K9:K28)</f>
        <v>0</v>
      </c>
      <c r="L8" s="163"/>
      <c r="M8" s="163">
        <f>SUM(M9:M28)</f>
        <v>0</v>
      </c>
      <c r="N8" s="162"/>
      <c r="O8" s="162">
        <f>SUM(O9:O28)</f>
        <v>0</v>
      </c>
      <c r="P8" s="162"/>
      <c r="Q8" s="162">
        <f>SUM(Q9:Q28)</f>
        <v>0</v>
      </c>
      <c r="R8" s="163"/>
      <c r="S8" s="163"/>
      <c r="T8" s="164"/>
      <c r="U8" s="158"/>
      <c r="V8" s="158">
        <f>SUM(V9:V28)</f>
        <v>0</v>
      </c>
      <c r="W8" s="158"/>
      <c r="X8" s="158"/>
      <c r="Y8" s="158"/>
      <c r="AG8" t="s">
        <v>240</v>
      </c>
    </row>
    <row r="9" spans="1:60" outlineLevel="1" x14ac:dyDescent="0.2">
      <c r="A9" s="174">
        <v>1</v>
      </c>
      <c r="B9" s="175" t="s">
        <v>1353</v>
      </c>
      <c r="C9" s="183" t="s">
        <v>1354</v>
      </c>
      <c r="D9" s="176" t="s">
        <v>375</v>
      </c>
      <c r="E9" s="177">
        <v>3</v>
      </c>
      <c r="F9" s="178"/>
      <c r="G9" s="179">
        <f t="shared" ref="G9:G28" si="0">ROUND(E9*F9,2)</f>
        <v>0</v>
      </c>
      <c r="H9" s="178"/>
      <c r="I9" s="179">
        <f t="shared" ref="I9:I28" si="1">ROUND(E9*H9,2)</f>
        <v>0</v>
      </c>
      <c r="J9" s="178"/>
      <c r="K9" s="179">
        <f t="shared" ref="K9:K28" si="2">ROUND(E9*J9,2)</f>
        <v>0</v>
      </c>
      <c r="L9" s="179">
        <v>21</v>
      </c>
      <c r="M9" s="179">
        <f t="shared" ref="M9:M28" si="3">G9*(1+L9/100)</f>
        <v>0</v>
      </c>
      <c r="N9" s="177">
        <v>0</v>
      </c>
      <c r="O9" s="177">
        <f t="shared" ref="O9:O28" si="4">ROUND(E9*N9,2)</f>
        <v>0</v>
      </c>
      <c r="P9" s="177">
        <v>0</v>
      </c>
      <c r="Q9" s="177">
        <f t="shared" ref="Q9:Q28" si="5">ROUND(E9*P9,2)</f>
        <v>0</v>
      </c>
      <c r="R9" s="179"/>
      <c r="S9" s="179" t="s">
        <v>262</v>
      </c>
      <c r="T9" s="180" t="s">
        <v>245</v>
      </c>
      <c r="U9" s="157">
        <v>0</v>
      </c>
      <c r="V9" s="157">
        <f t="shared" ref="V9:V28" si="6">ROUND(E9*U9,2)</f>
        <v>0</v>
      </c>
      <c r="W9" s="157"/>
      <c r="X9" s="157" t="s">
        <v>521</v>
      </c>
      <c r="Y9" s="157" t="s">
        <v>246</v>
      </c>
      <c r="Z9" s="147"/>
      <c r="AA9" s="147"/>
      <c r="AB9" s="147"/>
      <c r="AC9" s="147"/>
      <c r="AD9" s="147"/>
      <c r="AE9" s="147"/>
      <c r="AF9" s="147"/>
      <c r="AG9" s="147" t="s">
        <v>672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4">
        <v>2</v>
      </c>
      <c r="B10" s="175" t="s">
        <v>1355</v>
      </c>
      <c r="C10" s="183" t="s">
        <v>1356</v>
      </c>
      <c r="D10" s="176" t="s">
        <v>375</v>
      </c>
      <c r="E10" s="177">
        <v>3</v>
      </c>
      <c r="F10" s="178"/>
      <c r="G10" s="179">
        <f t="shared" si="0"/>
        <v>0</v>
      </c>
      <c r="H10" s="178"/>
      <c r="I10" s="179">
        <f t="shared" si="1"/>
        <v>0</v>
      </c>
      <c r="J10" s="178"/>
      <c r="K10" s="179">
        <f t="shared" si="2"/>
        <v>0</v>
      </c>
      <c r="L10" s="179">
        <v>21</v>
      </c>
      <c r="M10" s="179">
        <f t="shared" si="3"/>
        <v>0</v>
      </c>
      <c r="N10" s="177">
        <v>0</v>
      </c>
      <c r="O10" s="177">
        <f t="shared" si="4"/>
        <v>0</v>
      </c>
      <c r="P10" s="177">
        <v>0</v>
      </c>
      <c r="Q10" s="177">
        <f t="shared" si="5"/>
        <v>0</v>
      </c>
      <c r="R10" s="179"/>
      <c r="S10" s="179" t="s">
        <v>262</v>
      </c>
      <c r="T10" s="180" t="s">
        <v>245</v>
      </c>
      <c r="U10" s="157">
        <v>0</v>
      </c>
      <c r="V10" s="157">
        <f t="shared" si="6"/>
        <v>0</v>
      </c>
      <c r="W10" s="157"/>
      <c r="X10" s="157" t="s">
        <v>521</v>
      </c>
      <c r="Y10" s="157" t="s">
        <v>246</v>
      </c>
      <c r="Z10" s="147"/>
      <c r="AA10" s="147"/>
      <c r="AB10" s="147"/>
      <c r="AC10" s="147"/>
      <c r="AD10" s="147"/>
      <c r="AE10" s="147"/>
      <c r="AF10" s="147"/>
      <c r="AG10" s="147" t="s">
        <v>672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4">
        <v>3</v>
      </c>
      <c r="B11" s="175" t="s">
        <v>1357</v>
      </c>
      <c r="C11" s="183" t="s">
        <v>1358</v>
      </c>
      <c r="D11" s="176" t="s">
        <v>375</v>
      </c>
      <c r="E11" s="177">
        <v>1</v>
      </c>
      <c r="F11" s="178"/>
      <c r="G11" s="179">
        <f t="shared" si="0"/>
        <v>0</v>
      </c>
      <c r="H11" s="178"/>
      <c r="I11" s="179">
        <f t="shared" si="1"/>
        <v>0</v>
      </c>
      <c r="J11" s="178"/>
      <c r="K11" s="179">
        <f t="shared" si="2"/>
        <v>0</v>
      </c>
      <c r="L11" s="179">
        <v>21</v>
      </c>
      <c r="M11" s="179">
        <f t="shared" si="3"/>
        <v>0</v>
      </c>
      <c r="N11" s="177">
        <v>0</v>
      </c>
      <c r="O11" s="177">
        <f t="shared" si="4"/>
        <v>0</v>
      </c>
      <c r="P11" s="177">
        <v>0</v>
      </c>
      <c r="Q11" s="177">
        <f t="shared" si="5"/>
        <v>0</v>
      </c>
      <c r="R11" s="179"/>
      <c r="S11" s="179" t="s">
        <v>262</v>
      </c>
      <c r="T11" s="180" t="s">
        <v>245</v>
      </c>
      <c r="U11" s="157">
        <v>0</v>
      </c>
      <c r="V11" s="157">
        <f t="shared" si="6"/>
        <v>0</v>
      </c>
      <c r="W11" s="157"/>
      <c r="X11" s="157" t="s">
        <v>521</v>
      </c>
      <c r="Y11" s="157" t="s">
        <v>246</v>
      </c>
      <c r="Z11" s="147"/>
      <c r="AA11" s="147"/>
      <c r="AB11" s="147"/>
      <c r="AC11" s="147"/>
      <c r="AD11" s="147"/>
      <c r="AE11" s="147"/>
      <c r="AF11" s="147"/>
      <c r="AG11" s="147" t="s">
        <v>672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4">
        <v>4</v>
      </c>
      <c r="B12" s="175" t="s">
        <v>1359</v>
      </c>
      <c r="C12" s="183" t="s">
        <v>1360</v>
      </c>
      <c r="D12" s="176" t="s">
        <v>375</v>
      </c>
      <c r="E12" s="177">
        <v>2</v>
      </c>
      <c r="F12" s="178"/>
      <c r="G12" s="179">
        <f t="shared" si="0"/>
        <v>0</v>
      </c>
      <c r="H12" s="178"/>
      <c r="I12" s="179">
        <f t="shared" si="1"/>
        <v>0</v>
      </c>
      <c r="J12" s="178"/>
      <c r="K12" s="179">
        <f t="shared" si="2"/>
        <v>0</v>
      </c>
      <c r="L12" s="179">
        <v>21</v>
      </c>
      <c r="M12" s="179">
        <f t="shared" si="3"/>
        <v>0</v>
      </c>
      <c r="N12" s="177">
        <v>0</v>
      </c>
      <c r="O12" s="177">
        <f t="shared" si="4"/>
        <v>0</v>
      </c>
      <c r="P12" s="177">
        <v>0</v>
      </c>
      <c r="Q12" s="177">
        <f t="shared" si="5"/>
        <v>0</v>
      </c>
      <c r="R12" s="179"/>
      <c r="S12" s="179" t="s">
        <v>262</v>
      </c>
      <c r="T12" s="180" t="s">
        <v>245</v>
      </c>
      <c r="U12" s="157">
        <v>0</v>
      </c>
      <c r="V12" s="157">
        <f t="shared" si="6"/>
        <v>0</v>
      </c>
      <c r="W12" s="157"/>
      <c r="X12" s="157" t="s">
        <v>521</v>
      </c>
      <c r="Y12" s="157" t="s">
        <v>246</v>
      </c>
      <c r="Z12" s="147"/>
      <c r="AA12" s="147"/>
      <c r="AB12" s="147"/>
      <c r="AC12" s="147"/>
      <c r="AD12" s="147"/>
      <c r="AE12" s="147"/>
      <c r="AF12" s="147"/>
      <c r="AG12" s="147" t="s">
        <v>672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4">
        <v>5</v>
      </c>
      <c r="B13" s="175" t="s">
        <v>1361</v>
      </c>
      <c r="C13" s="183" t="s">
        <v>1362</v>
      </c>
      <c r="D13" s="176" t="s">
        <v>375</v>
      </c>
      <c r="E13" s="177">
        <v>3</v>
      </c>
      <c r="F13" s="178"/>
      <c r="G13" s="179">
        <f t="shared" si="0"/>
        <v>0</v>
      </c>
      <c r="H13" s="178"/>
      <c r="I13" s="179">
        <f t="shared" si="1"/>
        <v>0</v>
      </c>
      <c r="J13" s="178"/>
      <c r="K13" s="179">
        <f t="shared" si="2"/>
        <v>0</v>
      </c>
      <c r="L13" s="179">
        <v>21</v>
      </c>
      <c r="M13" s="179">
        <f t="shared" si="3"/>
        <v>0</v>
      </c>
      <c r="N13" s="177">
        <v>0</v>
      </c>
      <c r="O13" s="177">
        <f t="shared" si="4"/>
        <v>0</v>
      </c>
      <c r="P13" s="177">
        <v>0</v>
      </c>
      <c r="Q13" s="177">
        <f t="shared" si="5"/>
        <v>0</v>
      </c>
      <c r="R13" s="179"/>
      <c r="S13" s="179" t="s">
        <v>262</v>
      </c>
      <c r="T13" s="180" t="s">
        <v>245</v>
      </c>
      <c r="U13" s="157">
        <v>0</v>
      </c>
      <c r="V13" s="157">
        <f t="shared" si="6"/>
        <v>0</v>
      </c>
      <c r="W13" s="157"/>
      <c r="X13" s="157" t="s">
        <v>521</v>
      </c>
      <c r="Y13" s="157" t="s">
        <v>246</v>
      </c>
      <c r="Z13" s="147"/>
      <c r="AA13" s="147"/>
      <c r="AB13" s="147"/>
      <c r="AC13" s="147"/>
      <c r="AD13" s="147"/>
      <c r="AE13" s="147"/>
      <c r="AF13" s="147"/>
      <c r="AG13" s="147" t="s">
        <v>672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4">
        <v>6</v>
      </c>
      <c r="B14" s="175" t="s">
        <v>1363</v>
      </c>
      <c r="C14" s="183" t="s">
        <v>1364</v>
      </c>
      <c r="D14" s="176" t="s">
        <v>375</v>
      </c>
      <c r="E14" s="177">
        <v>1</v>
      </c>
      <c r="F14" s="178"/>
      <c r="G14" s="179">
        <f t="shared" si="0"/>
        <v>0</v>
      </c>
      <c r="H14" s="178"/>
      <c r="I14" s="179">
        <f t="shared" si="1"/>
        <v>0</v>
      </c>
      <c r="J14" s="178"/>
      <c r="K14" s="179">
        <f t="shared" si="2"/>
        <v>0</v>
      </c>
      <c r="L14" s="179">
        <v>21</v>
      </c>
      <c r="M14" s="179">
        <f t="shared" si="3"/>
        <v>0</v>
      </c>
      <c r="N14" s="177">
        <v>0</v>
      </c>
      <c r="O14" s="177">
        <f t="shared" si="4"/>
        <v>0</v>
      </c>
      <c r="P14" s="177">
        <v>0</v>
      </c>
      <c r="Q14" s="177">
        <f t="shared" si="5"/>
        <v>0</v>
      </c>
      <c r="R14" s="179"/>
      <c r="S14" s="179" t="s">
        <v>262</v>
      </c>
      <c r="T14" s="180" t="s">
        <v>245</v>
      </c>
      <c r="U14" s="157">
        <v>0</v>
      </c>
      <c r="V14" s="157">
        <f t="shared" si="6"/>
        <v>0</v>
      </c>
      <c r="W14" s="157"/>
      <c r="X14" s="157" t="s">
        <v>521</v>
      </c>
      <c r="Y14" s="157" t="s">
        <v>246</v>
      </c>
      <c r="Z14" s="147"/>
      <c r="AA14" s="147"/>
      <c r="AB14" s="147"/>
      <c r="AC14" s="147"/>
      <c r="AD14" s="147"/>
      <c r="AE14" s="147"/>
      <c r="AF14" s="147"/>
      <c r="AG14" s="147" t="s">
        <v>672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4">
        <v>7</v>
      </c>
      <c r="B15" s="175" t="s">
        <v>1365</v>
      </c>
      <c r="C15" s="183" t="s">
        <v>1366</v>
      </c>
      <c r="D15" s="176" t="s">
        <v>375</v>
      </c>
      <c r="E15" s="177">
        <v>1</v>
      </c>
      <c r="F15" s="178"/>
      <c r="G15" s="179">
        <f t="shared" si="0"/>
        <v>0</v>
      </c>
      <c r="H15" s="178"/>
      <c r="I15" s="179">
        <f t="shared" si="1"/>
        <v>0</v>
      </c>
      <c r="J15" s="178"/>
      <c r="K15" s="179">
        <f t="shared" si="2"/>
        <v>0</v>
      </c>
      <c r="L15" s="179">
        <v>21</v>
      </c>
      <c r="M15" s="179">
        <f t="shared" si="3"/>
        <v>0</v>
      </c>
      <c r="N15" s="177">
        <v>0</v>
      </c>
      <c r="O15" s="177">
        <f t="shared" si="4"/>
        <v>0</v>
      </c>
      <c r="P15" s="177">
        <v>0</v>
      </c>
      <c r="Q15" s="177">
        <f t="shared" si="5"/>
        <v>0</v>
      </c>
      <c r="R15" s="179"/>
      <c r="S15" s="179" t="s">
        <v>262</v>
      </c>
      <c r="T15" s="180" t="s">
        <v>245</v>
      </c>
      <c r="U15" s="157">
        <v>0</v>
      </c>
      <c r="V15" s="157">
        <f t="shared" si="6"/>
        <v>0</v>
      </c>
      <c r="W15" s="157"/>
      <c r="X15" s="157" t="s">
        <v>521</v>
      </c>
      <c r="Y15" s="157" t="s">
        <v>246</v>
      </c>
      <c r="Z15" s="147"/>
      <c r="AA15" s="147"/>
      <c r="AB15" s="147"/>
      <c r="AC15" s="147"/>
      <c r="AD15" s="147"/>
      <c r="AE15" s="147"/>
      <c r="AF15" s="147"/>
      <c r="AG15" s="147" t="s">
        <v>672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4">
        <v>8</v>
      </c>
      <c r="B16" s="175" t="s">
        <v>1367</v>
      </c>
      <c r="C16" s="183" t="s">
        <v>1368</v>
      </c>
      <c r="D16" s="176" t="s">
        <v>375</v>
      </c>
      <c r="E16" s="177">
        <v>1</v>
      </c>
      <c r="F16" s="178"/>
      <c r="G16" s="179">
        <f t="shared" si="0"/>
        <v>0</v>
      </c>
      <c r="H16" s="178"/>
      <c r="I16" s="179">
        <f t="shared" si="1"/>
        <v>0</v>
      </c>
      <c r="J16" s="178"/>
      <c r="K16" s="179">
        <f t="shared" si="2"/>
        <v>0</v>
      </c>
      <c r="L16" s="179">
        <v>21</v>
      </c>
      <c r="M16" s="179">
        <f t="shared" si="3"/>
        <v>0</v>
      </c>
      <c r="N16" s="177">
        <v>0</v>
      </c>
      <c r="O16" s="177">
        <f t="shared" si="4"/>
        <v>0</v>
      </c>
      <c r="P16" s="177">
        <v>0</v>
      </c>
      <c r="Q16" s="177">
        <f t="shared" si="5"/>
        <v>0</v>
      </c>
      <c r="R16" s="179"/>
      <c r="S16" s="179" t="s">
        <v>262</v>
      </c>
      <c r="T16" s="180" t="s">
        <v>245</v>
      </c>
      <c r="U16" s="157">
        <v>0</v>
      </c>
      <c r="V16" s="157">
        <f t="shared" si="6"/>
        <v>0</v>
      </c>
      <c r="W16" s="157"/>
      <c r="X16" s="157" t="s">
        <v>521</v>
      </c>
      <c r="Y16" s="157" t="s">
        <v>246</v>
      </c>
      <c r="Z16" s="147"/>
      <c r="AA16" s="147"/>
      <c r="AB16" s="147"/>
      <c r="AC16" s="147"/>
      <c r="AD16" s="147"/>
      <c r="AE16" s="147"/>
      <c r="AF16" s="147"/>
      <c r="AG16" s="147" t="s">
        <v>672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4">
        <v>9</v>
      </c>
      <c r="B17" s="175" t="s">
        <v>1369</v>
      </c>
      <c r="C17" s="183" t="s">
        <v>1370</v>
      </c>
      <c r="D17" s="176" t="s">
        <v>375</v>
      </c>
      <c r="E17" s="177">
        <v>1</v>
      </c>
      <c r="F17" s="178"/>
      <c r="G17" s="179">
        <f t="shared" si="0"/>
        <v>0</v>
      </c>
      <c r="H17" s="178"/>
      <c r="I17" s="179">
        <f t="shared" si="1"/>
        <v>0</v>
      </c>
      <c r="J17" s="178"/>
      <c r="K17" s="179">
        <f t="shared" si="2"/>
        <v>0</v>
      </c>
      <c r="L17" s="179">
        <v>21</v>
      </c>
      <c r="M17" s="179">
        <f t="shared" si="3"/>
        <v>0</v>
      </c>
      <c r="N17" s="177">
        <v>0</v>
      </c>
      <c r="O17" s="177">
        <f t="shared" si="4"/>
        <v>0</v>
      </c>
      <c r="P17" s="177">
        <v>0</v>
      </c>
      <c r="Q17" s="177">
        <f t="shared" si="5"/>
        <v>0</v>
      </c>
      <c r="R17" s="179"/>
      <c r="S17" s="179" t="s">
        <v>262</v>
      </c>
      <c r="T17" s="180" t="s">
        <v>245</v>
      </c>
      <c r="U17" s="157">
        <v>0</v>
      </c>
      <c r="V17" s="157">
        <f t="shared" si="6"/>
        <v>0</v>
      </c>
      <c r="W17" s="157"/>
      <c r="X17" s="157" t="s">
        <v>521</v>
      </c>
      <c r="Y17" s="157" t="s">
        <v>246</v>
      </c>
      <c r="Z17" s="147"/>
      <c r="AA17" s="147"/>
      <c r="AB17" s="147"/>
      <c r="AC17" s="147"/>
      <c r="AD17" s="147"/>
      <c r="AE17" s="147"/>
      <c r="AF17" s="147"/>
      <c r="AG17" s="147" t="s">
        <v>672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4">
        <v>10</v>
      </c>
      <c r="B18" s="175" t="s">
        <v>1371</v>
      </c>
      <c r="C18" s="183" t="s">
        <v>1372</v>
      </c>
      <c r="D18" s="176" t="s">
        <v>375</v>
      </c>
      <c r="E18" s="177">
        <v>2</v>
      </c>
      <c r="F18" s="178"/>
      <c r="G18" s="179">
        <f t="shared" si="0"/>
        <v>0</v>
      </c>
      <c r="H18" s="178"/>
      <c r="I18" s="179">
        <f t="shared" si="1"/>
        <v>0</v>
      </c>
      <c r="J18" s="178"/>
      <c r="K18" s="179">
        <f t="shared" si="2"/>
        <v>0</v>
      </c>
      <c r="L18" s="179">
        <v>21</v>
      </c>
      <c r="M18" s="179">
        <f t="shared" si="3"/>
        <v>0</v>
      </c>
      <c r="N18" s="177">
        <v>0</v>
      </c>
      <c r="O18" s="177">
        <f t="shared" si="4"/>
        <v>0</v>
      </c>
      <c r="P18" s="177">
        <v>0</v>
      </c>
      <c r="Q18" s="177">
        <f t="shared" si="5"/>
        <v>0</v>
      </c>
      <c r="R18" s="179"/>
      <c r="S18" s="179" t="s">
        <v>262</v>
      </c>
      <c r="T18" s="180" t="s">
        <v>245</v>
      </c>
      <c r="U18" s="157">
        <v>0</v>
      </c>
      <c r="V18" s="157">
        <f t="shared" si="6"/>
        <v>0</v>
      </c>
      <c r="W18" s="157"/>
      <c r="X18" s="157" t="s">
        <v>521</v>
      </c>
      <c r="Y18" s="157" t="s">
        <v>246</v>
      </c>
      <c r="Z18" s="147"/>
      <c r="AA18" s="147"/>
      <c r="AB18" s="147"/>
      <c r="AC18" s="147"/>
      <c r="AD18" s="147"/>
      <c r="AE18" s="147"/>
      <c r="AF18" s="147"/>
      <c r="AG18" s="147" t="s">
        <v>672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4">
        <v>11</v>
      </c>
      <c r="B19" s="175" t="s">
        <v>1373</v>
      </c>
      <c r="C19" s="183" t="s">
        <v>1374</v>
      </c>
      <c r="D19" s="176" t="s">
        <v>375</v>
      </c>
      <c r="E19" s="177">
        <v>1</v>
      </c>
      <c r="F19" s="178"/>
      <c r="G19" s="179">
        <f t="shared" si="0"/>
        <v>0</v>
      </c>
      <c r="H19" s="178"/>
      <c r="I19" s="179">
        <f t="shared" si="1"/>
        <v>0</v>
      </c>
      <c r="J19" s="178"/>
      <c r="K19" s="179">
        <f t="shared" si="2"/>
        <v>0</v>
      </c>
      <c r="L19" s="179">
        <v>21</v>
      </c>
      <c r="M19" s="179">
        <f t="shared" si="3"/>
        <v>0</v>
      </c>
      <c r="N19" s="177">
        <v>0</v>
      </c>
      <c r="O19" s="177">
        <f t="shared" si="4"/>
        <v>0</v>
      </c>
      <c r="P19" s="177">
        <v>0</v>
      </c>
      <c r="Q19" s="177">
        <f t="shared" si="5"/>
        <v>0</v>
      </c>
      <c r="R19" s="179"/>
      <c r="S19" s="179" t="s">
        <v>262</v>
      </c>
      <c r="T19" s="180" t="s">
        <v>245</v>
      </c>
      <c r="U19" s="157">
        <v>0</v>
      </c>
      <c r="V19" s="157">
        <f t="shared" si="6"/>
        <v>0</v>
      </c>
      <c r="W19" s="157"/>
      <c r="X19" s="157" t="s">
        <v>521</v>
      </c>
      <c r="Y19" s="157" t="s">
        <v>246</v>
      </c>
      <c r="Z19" s="147"/>
      <c r="AA19" s="147"/>
      <c r="AB19" s="147"/>
      <c r="AC19" s="147"/>
      <c r="AD19" s="147"/>
      <c r="AE19" s="147"/>
      <c r="AF19" s="147"/>
      <c r="AG19" s="147" t="s">
        <v>672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4">
        <v>12</v>
      </c>
      <c r="B20" s="175" t="s">
        <v>1375</v>
      </c>
      <c r="C20" s="183" t="s">
        <v>1376</v>
      </c>
      <c r="D20" s="176" t="s">
        <v>375</v>
      </c>
      <c r="E20" s="177">
        <v>1</v>
      </c>
      <c r="F20" s="178"/>
      <c r="G20" s="179">
        <f t="shared" si="0"/>
        <v>0</v>
      </c>
      <c r="H20" s="178"/>
      <c r="I20" s="179">
        <f t="shared" si="1"/>
        <v>0</v>
      </c>
      <c r="J20" s="178"/>
      <c r="K20" s="179">
        <f t="shared" si="2"/>
        <v>0</v>
      </c>
      <c r="L20" s="179">
        <v>21</v>
      </c>
      <c r="M20" s="179">
        <f t="shared" si="3"/>
        <v>0</v>
      </c>
      <c r="N20" s="177">
        <v>0</v>
      </c>
      <c r="O20" s="177">
        <f t="shared" si="4"/>
        <v>0</v>
      </c>
      <c r="P20" s="177">
        <v>0</v>
      </c>
      <c r="Q20" s="177">
        <f t="shared" si="5"/>
        <v>0</v>
      </c>
      <c r="R20" s="179"/>
      <c r="S20" s="179" t="s">
        <v>262</v>
      </c>
      <c r="T20" s="180" t="s">
        <v>245</v>
      </c>
      <c r="U20" s="157">
        <v>0</v>
      </c>
      <c r="V20" s="157">
        <f t="shared" si="6"/>
        <v>0</v>
      </c>
      <c r="W20" s="157"/>
      <c r="X20" s="157" t="s">
        <v>521</v>
      </c>
      <c r="Y20" s="157" t="s">
        <v>246</v>
      </c>
      <c r="Z20" s="147"/>
      <c r="AA20" s="147"/>
      <c r="AB20" s="147"/>
      <c r="AC20" s="147"/>
      <c r="AD20" s="147"/>
      <c r="AE20" s="147"/>
      <c r="AF20" s="147"/>
      <c r="AG20" s="147" t="s">
        <v>672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4">
        <v>13</v>
      </c>
      <c r="B21" s="175" t="s">
        <v>1377</v>
      </c>
      <c r="C21" s="183" t="s">
        <v>1378</v>
      </c>
      <c r="D21" s="176" t="s">
        <v>375</v>
      </c>
      <c r="E21" s="177">
        <v>3</v>
      </c>
      <c r="F21" s="178"/>
      <c r="G21" s="179">
        <f t="shared" si="0"/>
        <v>0</v>
      </c>
      <c r="H21" s="178"/>
      <c r="I21" s="179">
        <f t="shared" si="1"/>
        <v>0</v>
      </c>
      <c r="J21" s="178"/>
      <c r="K21" s="179">
        <f t="shared" si="2"/>
        <v>0</v>
      </c>
      <c r="L21" s="179">
        <v>21</v>
      </c>
      <c r="M21" s="179">
        <f t="shared" si="3"/>
        <v>0</v>
      </c>
      <c r="N21" s="177">
        <v>0</v>
      </c>
      <c r="O21" s="177">
        <f t="shared" si="4"/>
        <v>0</v>
      </c>
      <c r="P21" s="177">
        <v>0</v>
      </c>
      <c r="Q21" s="177">
        <f t="shared" si="5"/>
        <v>0</v>
      </c>
      <c r="R21" s="179"/>
      <c r="S21" s="179" t="s">
        <v>262</v>
      </c>
      <c r="T21" s="180" t="s">
        <v>245</v>
      </c>
      <c r="U21" s="157">
        <v>0</v>
      </c>
      <c r="V21" s="157">
        <f t="shared" si="6"/>
        <v>0</v>
      </c>
      <c r="W21" s="157"/>
      <c r="X21" s="157" t="s">
        <v>521</v>
      </c>
      <c r="Y21" s="157" t="s">
        <v>246</v>
      </c>
      <c r="Z21" s="147"/>
      <c r="AA21" s="147"/>
      <c r="AB21" s="147"/>
      <c r="AC21" s="147"/>
      <c r="AD21" s="147"/>
      <c r="AE21" s="147"/>
      <c r="AF21" s="147"/>
      <c r="AG21" s="147" t="s">
        <v>672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4">
        <v>14</v>
      </c>
      <c r="B22" s="175" t="s">
        <v>1379</v>
      </c>
      <c r="C22" s="183" t="s">
        <v>1380</v>
      </c>
      <c r="D22" s="176" t="s">
        <v>375</v>
      </c>
      <c r="E22" s="177">
        <v>1</v>
      </c>
      <c r="F22" s="178"/>
      <c r="G22" s="179">
        <f t="shared" si="0"/>
        <v>0</v>
      </c>
      <c r="H22" s="178"/>
      <c r="I22" s="179">
        <f t="shared" si="1"/>
        <v>0</v>
      </c>
      <c r="J22" s="178"/>
      <c r="K22" s="179">
        <f t="shared" si="2"/>
        <v>0</v>
      </c>
      <c r="L22" s="179">
        <v>21</v>
      </c>
      <c r="M22" s="179">
        <f t="shared" si="3"/>
        <v>0</v>
      </c>
      <c r="N22" s="177">
        <v>0</v>
      </c>
      <c r="O22" s="177">
        <f t="shared" si="4"/>
        <v>0</v>
      </c>
      <c r="P22" s="177">
        <v>0</v>
      </c>
      <c r="Q22" s="177">
        <f t="shared" si="5"/>
        <v>0</v>
      </c>
      <c r="R22" s="179"/>
      <c r="S22" s="179" t="s">
        <v>262</v>
      </c>
      <c r="T22" s="180" t="s">
        <v>245</v>
      </c>
      <c r="U22" s="157">
        <v>0</v>
      </c>
      <c r="V22" s="157">
        <f t="shared" si="6"/>
        <v>0</v>
      </c>
      <c r="W22" s="157"/>
      <c r="X22" s="157" t="s">
        <v>521</v>
      </c>
      <c r="Y22" s="157" t="s">
        <v>246</v>
      </c>
      <c r="Z22" s="147"/>
      <c r="AA22" s="147"/>
      <c r="AB22" s="147"/>
      <c r="AC22" s="147"/>
      <c r="AD22" s="147"/>
      <c r="AE22" s="147"/>
      <c r="AF22" s="147"/>
      <c r="AG22" s="147" t="s">
        <v>672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4">
        <v>15</v>
      </c>
      <c r="B23" s="175" t="s">
        <v>1381</v>
      </c>
      <c r="C23" s="183" t="s">
        <v>1382</v>
      </c>
      <c r="D23" s="176" t="s">
        <v>375</v>
      </c>
      <c r="E23" s="177">
        <v>3</v>
      </c>
      <c r="F23" s="178"/>
      <c r="G23" s="179">
        <f t="shared" si="0"/>
        <v>0</v>
      </c>
      <c r="H23" s="178"/>
      <c r="I23" s="179">
        <f t="shared" si="1"/>
        <v>0</v>
      </c>
      <c r="J23" s="178"/>
      <c r="K23" s="179">
        <f t="shared" si="2"/>
        <v>0</v>
      </c>
      <c r="L23" s="179">
        <v>21</v>
      </c>
      <c r="M23" s="179">
        <f t="shared" si="3"/>
        <v>0</v>
      </c>
      <c r="N23" s="177">
        <v>0</v>
      </c>
      <c r="O23" s="177">
        <f t="shared" si="4"/>
        <v>0</v>
      </c>
      <c r="P23" s="177">
        <v>0</v>
      </c>
      <c r="Q23" s="177">
        <f t="shared" si="5"/>
        <v>0</v>
      </c>
      <c r="R23" s="179"/>
      <c r="S23" s="179" t="s">
        <v>262</v>
      </c>
      <c r="T23" s="180" t="s">
        <v>245</v>
      </c>
      <c r="U23" s="157">
        <v>0</v>
      </c>
      <c r="V23" s="157">
        <f t="shared" si="6"/>
        <v>0</v>
      </c>
      <c r="W23" s="157"/>
      <c r="X23" s="157" t="s">
        <v>521</v>
      </c>
      <c r="Y23" s="157" t="s">
        <v>246</v>
      </c>
      <c r="Z23" s="147"/>
      <c r="AA23" s="147"/>
      <c r="AB23" s="147"/>
      <c r="AC23" s="147"/>
      <c r="AD23" s="147"/>
      <c r="AE23" s="147"/>
      <c r="AF23" s="147"/>
      <c r="AG23" s="147" t="s">
        <v>672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4">
        <v>16</v>
      </c>
      <c r="B24" s="175" t="s">
        <v>1383</v>
      </c>
      <c r="C24" s="183" t="s">
        <v>1384</v>
      </c>
      <c r="D24" s="176" t="s">
        <v>375</v>
      </c>
      <c r="E24" s="177">
        <v>3</v>
      </c>
      <c r="F24" s="178"/>
      <c r="G24" s="179">
        <f t="shared" si="0"/>
        <v>0</v>
      </c>
      <c r="H24" s="178"/>
      <c r="I24" s="179">
        <f t="shared" si="1"/>
        <v>0</v>
      </c>
      <c r="J24" s="178"/>
      <c r="K24" s="179">
        <f t="shared" si="2"/>
        <v>0</v>
      </c>
      <c r="L24" s="179">
        <v>21</v>
      </c>
      <c r="M24" s="179">
        <f t="shared" si="3"/>
        <v>0</v>
      </c>
      <c r="N24" s="177">
        <v>0</v>
      </c>
      <c r="O24" s="177">
        <f t="shared" si="4"/>
        <v>0</v>
      </c>
      <c r="P24" s="177">
        <v>0</v>
      </c>
      <c r="Q24" s="177">
        <f t="shared" si="5"/>
        <v>0</v>
      </c>
      <c r="R24" s="179"/>
      <c r="S24" s="179" t="s">
        <v>262</v>
      </c>
      <c r="T24" s="180" t="s">
        <v>245</v>
      </c>
      <c r="U24" s="157">
        <v>0</v>
      </c>
      <c r="V24" s="157">
        <f t="shared" si="6"/>
        <v>0</v>
      </c>
      <c r="W24" s="157"/>
      <c r="X24" s="157" t="s">
        <v>521</v>
      </c>
      <c r="Y24" s="157" t="s">
        <v>246</v>
      </c>
      <c r="Z24" s="147"/>
      <c r="AA24" s="147"/>
      <c r="AB24" s="147"/>
      <c r="AC24" s="147"/>
      <c r="AD24" s="147"/>
      <c r="AE24" s="147"/>
      <c r="AF24" s="147"/>
      <c r="AG24" s="147" t="s">
        <v>672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4">
        <v>17</v>
      </c>
      <c r="B25" s="175" t="s">
        <v>1385</v>
      </c>
      <c r="C25" s="183" t="s">
        <v>1386</v>
      </c>
      <c r="D25" s="176" t="s">
        <v>375</v>
      </c>
      <c r="E25" s="177">
        <v>3</v>
      </c>
      <c r="F25" s="178"/>
      <c r="G25" s="179">
        <f t="shared" si="0"/>
        <v>0</v>
      </c>
      <c r="H25" s="178"/>
      <c r="I25" s="179">
        <f t="shared" si="1"/>
        <v>0</v>
      </c>
      <c r="J25" s="178"/>
      <c r="K25" s="179">
        <f t="shared" si="2"/>
        <v>0</v>
      </c>
      <c r="L25" s="179">
        <v>21</v>
      </c>
      <c r="M25" s="179">
        <f t="shared" si="3"/>
        <v>0</v>
      </c>
      <c r="N25" s="177">
        <v>0</v>
      </c>
      <c r="O25" s="177">
        <f t="shared" si="4"/>
        <v>0</v>
      </c>
      <c r="P25" s="177">
        <v>0</v>
      </c>
      <c r="Q25" s="177">
        <f t="shared" si="5"/>
        <v>0</v>
      </c>
      <c r="R25" s="179"/>
      <c r="S25" s="179" t="s">
        <v>262</v>
      </c>
      <c r="T25" s="180" t="s">
        <v>245</v>
      </c>
      <c r="U25" s="157">
        <v>0</v>
      </c>
      <c r="V25" s="157">
        <f t="shared" si="6"/>
        <v>0</v>
      </c>
      <c r="W25" s="157"/>
      <c r="X25" s="157" t="s">
        <v>521</v>
      </c>
      <c r="Y25" s="157" t="s">
        <v>246</v>
      </c>
      <c r="Z25" s="147"/>
      <c r="AA25" s="147"/>
      <c r="AB25" s="147"/>
      <c r="AC25" s="147"/>
      <c r="AD25" s="147"/>
      <c r="AE25" s="147"/>
      <c r="AF25" s="147"/>
      <c r="AG25" s="147" t="s">
        <v>672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outlineLevel="1" x14ac:dyDescent="0.2">
      <c r="A26" s="174">
        <v>18</v>
      </c>
      <c r="B26" s="175" t="s">
        <v>1387</v>
      </c>
      <c r="C26" s="183" t="s">
        <v>1388</v>
      </c>
      <c r="D26" s="176" t="s">
        <v>375</v>
      </c>
      <c r="E26" s="177">
        <v>1</v>
      </c>
      <c r="F26" s="178"/>
      <c r="G26" s="179">
        <f t="shared" si="0"/>
        <v>0</v>
      </c>
      <c r="H26" s="178"/>
      <c r="I26" s="179">
        <f t="shared" si="1"/>
        <v>0</v>
      </c>
      <c r="J26" s="178"/>
      <c r="K26" s="179">
        <f t="shared" si="2"/>
        <v>0</v>
      </c>
      <c r="L26" s="179">
        <v>21</v>
      </c>
      <c r="M26" s="179">
        <f t="shared" si="3"/>
        <v>0</v>
      </c>
      <c r="N26" s="177">
        <v>0</v>
      </c>
      <c r="O26" s="177">
        <f t="shared" si="4"/>
        <v>0</v>
      </c>
      <c r="P26" s="177">
        <v>0</v>
      </c>
      <c r="Q26" s="177">
        <f t="shared" si="5"/>
        <v>0</v>
      </c>
      <c r="R26" s="179"/>
      <c r="S26" s="179" t="s">
        <v>262</v>
      </c>
      <c r="T26" s="180" t="s">
        <v>245</v>
      </c>
      <c r="U26" s="157">
        <v>0</v>
      </c>
      <c r="V26" s="157">
        <f t="shared" si="6"/>
        <v>0</v>
      </c>
      <c r="W26" s="157"/>
      <c r="X26" s="157" t="s">
        <v>521</v>
      </c>
      <c r="Y26" s="157" t="s">
        <v>246</v>
      </c>
      <c r="Z26" s="147"/>
      <c r="AA26" s="147"/>
      <c r="AB26" s="147"/>
      <c r="AC26" s="147"/>
      <c r="AD26" s="147"/>
      <c r="AE26" s="147"/>
      <c r="AF26" s="147"/>
      <c r="AG26" s="147" t="s">
        <v>672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4">
        <v>19</v>
      </c>
      <c r="B27" s="175" t="s">
        <v>1389</v>
      </c>
      <c r="C27" s="183" t="s">
        <v>1390</v>
      </c>
      <c r="D27" s="176" t="s">
        <v>543</v>
      </c>
      <c r="E27" s="177">
        <v>1</v>
      </c>
      <c r="F27" s="178"/>
      <c r="G27" s="179">
        <f t="shared" si="0"/>
        <v>0</v>
      </c>
      <c r="H27" s="178"/>
      <c r="I27" s="179">
        <f t="shared" si="1"/>
        <v>0</v>
      </c>
      <c r="J27" s="178"/>
      <c r="K27" s="179">
        <f t="shared" si="2"/>
        <v>0</v>
      </c>
      <c r="L27" s="179">
        <v>21</v>
      </c>
      <c r="M27" s="179">
        <f t="shared" si="3"/>
        <v>0</v>
      </c>
      <c r="N27" s="177">
        <v>0</v>
      </c>
      <c r="O27" s="177">
        <f t="shared" si="4"/>
        <v>0</v>
      </c>
      <c r="P27" s="177">
        <v>0</v>
      </c>
      <c r="Q27" s="177">
        <f t="shared" si="5"/>
        <v>0</v>
      </c>
      <c r="R27" s="179"/>
      <c r="S27" s="179" t="s">
        <v>262</v>
      </c>
      <c r="T27" s="180" t="s">
        <v>245</v>
      </c>
      <c r="U27" s="157">
        <v>0</v>
      </c>
      <c r="V27" s="157">
        <f t="shared" si="6"/>
        <v>0</v>
      </c>
      <c r="W27" s="157"/>
      <c r="X27" s="157" t="s">
        <v>286</v>
      </c>
      <c r="Y27" s="157" t="s">
        <v>246</v>
      </c>
      <c r="Z27" s="147"/>
      <c r="AA27" s="147"/>
      <c r="AB27" s="147"/>
      <c r="AC27" s="147"/>
      <c r="AD27" s="147"/>
      <c r="AE27" s="147"/>
      <c r="AF27" s="147"/>
      <c r="AG27" s="147" t="s">
        <v>731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4">
        <v>20</v>
      </c>
      <c r="B28" s="175" t="s">
        <v>1391</v>
      </c>
      <c r="C28" s="183" t="s">
        <v>1392</v>
      </c>
      <c r="D28" s="176" t="s">
        <v>375</v>
      </c>
      <c r="E28" s="177">
        <v>1</v>
      </c>
      <c r="F28" s="178"/>
      <c r="G28" s="179">
        <f t="shared" si="0"/>
        <v>0</v>
      </c>
      <c r="H28" s="178"/>
      <c r="I28" s="179">
        <f t="shared" si="1"/>
        <v>0</v>
      </c>
      <c r="J28" s="178"/>
      <c r="K28" s="179">
        <f t="shared" si="2"/>
        <v>0</v>
      </c>
      <c r="L28" s="179">
        <v>21</v>
      </c>
      <c r="M28" s="179">
        <f t="shared" si="3"/>
        <v>0</v>
      </c>
      <c r="N28" s="177">
        <v>0</v>
      </c>
      <c r="O28" s="177">
        <f t="shared" si="4"/>
        <v>0</v>
      </c>
      <c r="P28" s="177">
        <v>0</v>
      </c>
      <c r="Q28" s="177">
        <f t="shared" si="5"/>
        <v>0</v>
      </c>
      <c r="R28" s="179"/>
      <c r="S28" s="179" t="s">
        <v>262</v>
      </c>
      <c r="T28" s="180" t="s">
        <v>245</v>
      </c>
      <c r="U28" s="157">
        <v>0</v>
      </c>
      <c r="V28" s="157">
        <f t="shared" si="6"/>
        <v>0</v>
      </c>
      <c r="W28" s="157"/>
      <c r="X28" s="157" t="s">
        <v>521</v>
      </c>
      <c r="Y28" s="157" t="s">
        <v>246</v>
      </c>
      <c r="Z28" s="147"/>
      <c r="AA28" s="147"/>
      <c r="AB28" s="147"/>
      <c r="AC28" s="147"/>
      <c r="AD28" s="147"/>
      <c r="AE28" s="147"/>
      <c r="AF28" s="147"/>
      <c r="AG28" s="147" t="s">
        <v>672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159" t="s">
        <v>239</v>
      </c>
      <c r="B29" s="160" t="s">
        <v>151</v>
      </c>
      <c r="C29" s="181" t="s">
        <v>1352</v>
      </c>
      <c r="D29" s="161"/>
      <c r="E29" s="162"/>
      <c r="F29" s="163"/>
      <c r="G29" s="163">
        <f>SUMIF(AG30:AG43,"&lt;&gt;NOR",G30:G43)</f>
        <v>0</v>
      </c>
      <c r="H29" s="163"/>
      <c r="I29" s="163">
        <f>SUM(I30:I43)</f>
        <v>0</v>
      </c>
      <c r="J29" s="163"/>
      <c r="K29" s="163">
        <f>SUM(K30:K43)</f>
        <v>0</v>
      </c>
      <c r="L29" s="163"/>
      <c r="M29" s="163">
        <f>SUM(M30:M43)</f>
        <v>0</v>
      </c>
      <c r="N29" s="162"/>
      <c r="O29" s="162">
        <f>SUM(O30:O43)</f>
        <v>0</v>
      </c>
      <c r="P29" s="162"/>
      <c r="Q29" s="162">
        <f>SUM(Q30:Q43)</f>
        <v>0</v>
      </c>
      <c r="R29" s="163"/>
      <c r="S29" s="163"/>
      <c r="T29" s="164"/>
      <c r="U29" s="158"/>
      <c r="V29" s="158">
        <f>SUM(V30:V43)</f>
        <v>0</v>
      </c>
      <c r="W29" s="158"/>
      <c r="X29" s="158"/>
      <c r="Y29" s="158"/>
      <c r="AG29" t="s">
        <v>240</v>
      </c>
    </row>
    <row r="30" spans="1:60" outlineLevel="1" x14ac:dyDescent="0.2">
      <c r="A30" s="174">
        <v>21</v>
      </c>
      <c r="B30" s="175" t="s">
        <v>1393</v>
      </c>
      <c r="C30" s="183" t="s">
        <v>1394</v>
      </c>
      <c r="D30" s="176" t="s">
        <v>375</v>
      </c>
      <c r="E30" s="177">
        <v>1</v>
      </c>
      <c r="F30" s="178"/>
      <c r="G30" s="179">
        <f t="shared" ref="G30:G43" si="7">ROUND(E30*F30,2)</f>
        <v>0</v>
      </c>
      <c r="H30" s="178"/>
      <c r="I30" s="179">
        <f t="shared" ref="I30:I43" si="8">ROUND(E30*H30,2)</f>
        <v>0</v>
      </c>
      <c r="J30" s="178"/>
      <c r="K30" s="179">
        <f t="shared" ref="K30:K43" si="9">ROUND(E30*J30,2)</f>
        <v>0</v>
      </c>
      <c r="L30" s="179">
        <v>21</v>
      </c>
      <c r="M30" s="179">
        <f t="shared" ref="M30:M43" si="10">G30*(1+L30/100)</f>
        <v>0</v>
      </c>
      <c r="N30" s="177">
        <v>0</v>
      </c>
      <c r="O30" s="177">
        <f t="shared" ref="O30:O43" si="11">ROUND(E30*N30,2)</f>
        <v>0</v>
      </c>
      <c r="P30" s="177">
        <v>0</v>
      </c>
      <c r="Q30" s="177">
        <f t="shared" ref="Q30:Q43" si="12">ROUND(E30*P30,2)</f>
        <v>0</v>
      </c>
      <c r="R30" s="179"/>
      <c r="S30" s="179" t="s">
        <v>262</v>
      </c>
      <c r="T30" s="180" t="s">
        <v>245</v>
      </c>
      <c r="U30" s="157">
        <v>0</v>
      </c>
      <c r="V30" s="157">
        <f t="shared" ref="V30:V43" si="13">ROUND(E30*U30,2)</f>
        <v>0</v>
      </c>
      <c r="W30" s="157"/>
      <c r="X30" s="157" t="s">
        <v>521</v>
      </c>
      <c r="Y30" s="157" t="s">
        <v>246</v>
      </c>
      <c r="Z30" s="147"/>
      <c r="AA30" s="147"/>
      <c r="AB30" s="147"/>
      <c r="AC30" s="147"/>
      <c r="AD30" s="147"/>
      <c r="AE30" s="147"/>
      <c r="AF30" s="147"/>
      <c r="AG30" s="147" t="s">
        <v>672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4">
        <v>22</v>
      </c>
      <c r="B31" s="175" t="s">
        <v>1395</v>
      </c>
      <c r="C31" s="183" t="s">
        <v>1396</v>
      </c>
      <c r="D31" s="176" t="s">
        <v>375</v>
      </c>
      <c r="E31" s="177">
        <v>2</v>
      </c>
      <c r="F31" s="178"/>
      <c r="G31" s="179">
        <f t="shared" si="7"/>
        <v>0</v>
      </c>
      <c r="H31" s="178"/>
      <c r="I31" s="179">
        <f t="shared" si="8"/>
        <v>0</v>
      </c>
      <c r="J31" s="178"/>
      <c r="K31" s="179">
        <f t="shared" si="9"/>
        <v>0</v>
      </c>
      <c r="L31" s="179">
        <v>21</v>
      </c>
      <c r="M31" s="179">
        <f t="shared" si="10"/>
        <v>0</v>
      </c>
      <c r="N31" s="177">
        <v>0</v>
      </c>
      <c r="O31" s="177">
        <f t="shared" si="11"/>
        <v>0</v>
      </c>
      <c r="P31" s="177">
        <v>0</v>
      </c>
      <c r="Q31" s="177">
        <f t="shared" si="12"/>
        <v>0</v>
      </c>
      <c r="R31" s="179"/>
      <c r="S31" s="179" t="s">
        <v>262</v>
      </c>
      <c r="T31" s="180" t="s">
        <v>245</v>
      </c>
      <c r="U31" s="157">
        <v>0</v>
      </c>
      <c r="V31" s="157">
        <f t="shared" si="13"/>
        <v>0</v>
      </c>
      <c r="W31" s="157"/>
      <c r="X31" s="157" t="s">
        <v>521</v>
      </c>
      <c r="Y31" s="157" t="s">
        <v>246</v>
      </c>
      <c r="Z31" s="147"/>
      <c r="AA31" s="147"/>
      <c r="AB31" s="147"/>
      <c r="AC31" s="147"/>
      <c r="AD31" s="147"/>
      <c r="AE31" s="147"/>
      <c r="AF31" s="147"/>
      <c r="AG31" s="147" t="s">
        <v>672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4">
        <v>23</v>
      </c>
      <c r="B32" s="175" t="s">
        <v>1397</v>
      </c>
      <c r="C32" s="183" t="s">
        <v>1398</v>
      </c>
      <c r="D32" s="176" t="s">
        <v>375</v>
      </c>
      <c r="E32" s="177">
        <v>12</v>
      </c>
      <c r="F32" s="178"/>
      <c r="G32" s="179">
        <f t="shared" si="7"/>
        <v>0</v>
      </c>
      <c r="H32" s="178"/>
      <c r="I32" s="179">
        <f t="shared" si="8"/>
        <v>0</v>
      </c>
      <c r="J32" s="178"/>
      <c r="K32" s="179">
        <f t="shared" si="9"/>
        <v>0</v>
      </c>
      <c r="L32" s="179">
        <v>21</v>
      </c>
      <c r="M32" s="179">
        <f t="shared" si="10"/>
        <v>0</v>
      </c>
      <c r="N32" s="177">
        <v>0</v>
      </c>
      <c r="O32" s="177">
        <f t="shared" si="11"/>
        <v>0</v>
      </c>
      <c r="P32" s="177">
        <v>0</v>
      </c>
      <c r="Q32" s="177">
        <f t="shared" si="12"/>
        <v>0</v>
      </c>
      <c r="R32" s="179"/>
      <c r="S32" s="179" t="s">
        <v>262</v>
      </c>
      <c r="T32" s="180" t="s">
        <v>245</v>
      </c>
      <c r="U32" s="157">
        <v>0</v>
      </c>
      <c r="V32" s="157">
        <f t="shared" si="13"/>
        <v>0</v>
      </c>
      <c r="W32" s="157"/>
      <c r="X32" s="157" t="s">
        <v>521</v>
      </c>
      <c r="Y32" s="157" t="s">
        <v>246</v>
      </c>
      <c r="Z32" s="147"/>
      <c r="AA32" s="147"/>
      <c r="AB32" s="147"/>
      <c r="AC32" s="147"/>
      <c r="AD32" s="147"/>
      <c r="AE32" s="147"/>
      <c r="AF32" s="147"/>
      <c r="AG32" s="147" t="s">
        <v>672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4">
        <v>24</v>
      </c>
      <c r="B33" s="175" t="s">
        <v>1399</v>
      </c>
      <c r="C33" s="183" t="s">
        <v>1400</v>
      </c>
      <c r="D33" s="176" t="s">
        <v>375</v>
      </c>
      <c r="E33" s="177">
        <v>12</v>
      </c>
      <c r="F33" s="178"/>
      <c r="G33" s="179">
        <f t="shared" si="7"/>
        <v>0</v>
      </c>
      <c r="H33" s="178"/>
      <c r="I33" s="179">
        <f t="shared" si="8"/>
        <v>0</v>
      </c>
      <c r="J33" s="178"/>
      <c r="K33" s="179">
        <f t="shared" si="9"/>
        <v>0</v>
      </c>
      <c r="L33" s="179">
        <v>21</v>
      </c>
      <c r="M33" s="179">
        <f t="shared" si="10"/>
        <v>0</v>
      </c>
      <c r="N33" s="177">
        <v>0</v>
      </c>
      <c r="O33" s="177">
        <f t="shared" si="11"/>
        <v>0</v>
      </c>
      <c r="P33" s="177">
        <v>0</v>
      </c>
      <c r="Q33" s="177">
        <f t="shared" si="12"/>
        <v>0</v>
      </c>
      <c r="R33" s="179"/>
      <c r="S33" s="179" t="s">
        <v>262</v>
      </c>
      <c r="T33" s="180" t="s">
        <v>245</v>
      </c>
      <c r="U33" s="157">
        <v>0</v>
      </c>
      <c r="V33" s="157">
        <f t="shared" si="13"/>
        <v>0</v>
      </c>
      <c r="W33" s="157"/>
      <c r="X33" s="157" t="s">
        <v>521</v>
      </c>
      <c r="Y33" s="157" t="s">
        <v>246</v>
      </c>
      <c r="Z33" s="147"/>
      <c r="AA33" s="147"/>
      <c r="AB33" s="147"/>
      <c r="AC33" s="147"/>
      <c r="AD33" s="147"/>
      <c r="AE33" s="147"/>
      <c r="AF33" s="147"/>
      <c r="AG33" s="147" t="s">
        <v>672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4">
        <v>25</v>
      </c>
      <c r="B34" s="175" t="s">
        <v>1399</v>
      </c>
      <c r="C34" s="183" t="s">
        <v>1401</v>
      </c>
      <c r="D34" s="176" t="s">
        <v>375</v>
      </c>
      <c r="E34" s="177">
        <v>6</v>
      </c>
      <c r="F34" s="178"/>
      <c r="G34" s="179">
        <f t="shared" si="7"/>
        <v>0</v>
      </c>
      <c r="H34" s="178"/>
      <c r="I34" s="179">
        <f t="shared" si="8"/>
        <v>0</v>
      </c>
      <c r="J34" s="178"/>
      <c r="K34" s="179">
        <f t="shared" si="9"/>
        <v>0</v>
      </c>
      <c r="L34" s="179">
        <v>21</v>
      </c>
      <c r="M34" s="179">
        <f t="shared" si="10"/>
        <v>0</v>
      </c>
      <c r="N34" s="177">
        <v>0</v>
      </c>
      <c r="O34" s="177">
        <f t="shared" si="11"/>
        <v>0</v>
      </c>
      <c r="P34" s="177">
        <v>0</v>
      </c>
      <c r="Q34" s="177">
        <f t="shared" si="12"/>
        <v>0</v>
      </c>
      <c r="R34" s="179"/>
      <c r="S34" s="179" t="s">
        <v>262</v>
      </c>
      <c r="T34" s="180" t="s">
        <v>245</v>
      </c>
      <c r="U34" s="157">
        <v>0</v>
      </c>
      <c r="V34" s="157">
        <f t="shared" si="13"/>
        <v>0</v>
      </c>
      <c r="W34" s="157"/>
      <c r="X34" s="157" t="s">
        <v>1402</v>
      </c>
      <c r="Y34" s="157" t="s">
        <v>246</v>
      </c>
      <c r="Z34" s="147"/>
      <c r="AA34" s="147"/>
      <c r="AB34" s="147"/>
      <c r="AC34" s="147"/>
      <c r="AD34" s="147"/>
      <c r="AE34" s="147"/>
      <c r="AF34" s="147"/>
      <c r="AG34" s="147" t="s">
        <v>1403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4">
        <v>26</v>
      </c>
      <c r="B35" s="175" t="s">
        <v>1404</v>
      </c>
      <c r="C35" s="183" t="s">
        <v>1405</v>
      </c>
      <c r="D35" s="176" t="s">
        <v>375</v>
      </c>
      <c r="E35" s="177">
        <v>1</v>
      </c>
      <c r="F35" s="178"/>
      <c r="G35" s="179">
        <f t="shared" si="7"/>
        <v>0</v>
      </c>
      <c r="H35" s="178"/>
      <c r="I35" s="179">
        <f t="shared" si="8"/>
        <v>0</v>
      </c>
      <c r="J35" s="178"/>
      <c r="K35" s="179">
        <f t="shared" si="9"/>
        <v>0</v>
      </c>
      <c r="L35" s="179">
        <v>21</v>
      </c>
      <c r="M35" s="179">
        <f t="shared" si="10"/>
        <v>0</v>
      </c>
      <c r="N35" s="177">
        <v>0</v>
      </c>
      <c r="O35" s="177">
        <f t="shared" si="11"/>
        <v>0</v>
      </c>
      <c r="P35" s="177">
        <v>0</v>
      </c>
      <c r="Q35" s="177">
        <f t="shared" si="12"/>
        <v>0</v>
      </c>
      <c r="R35" s="179"/>
      <c r="S35" s="179" t="s">
        <v>262</v>
      </c>
      <c r="T35" s="180" t="s">
        <v>245</v>
      </c>
      <c r="U35" s="157">
        <v>0</v>
      </c>
      <c r="V35" s="157">
        <f t="shared" si="13"/>
        <v>0</v>
      </c>
      <c r="W35" s="157"/>
      <c r="X35" s="157" t="s">
        <v>521</v>
      </c>
      <c r="Y35" s="157" t="s">
        <v>246</v>
      </c>
      <c r="Z35" s="147"/>
      <c r="AA35" s="147"/>
      <c r="AB35" s="147"/>
      <c r="AC35" s="147"/>
      <c r="AD35" s="147"/>
      <c r="AE35" s="147"/>
      <c r="AF35" s="147"/>
      <c r="AG35" s="147" t="s">
        <v>672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4">
        <v>27</v>
      </c>
      <c r="B36" s="175" t="s">
        <v>1406</v>
      </c>
      <c r="C36" s="183" t="s">
        <v>1407</v>
      </c>
      <c r="D36" s="176" t="s">
        <v>375</v>
      </c>
      <c r="E36" s="177">
        <v>1</v>
      </c>
      <c r="F36" s="178"/>
      <c r="G36" s="179">
        <f t="shared" si="7"/>
        <v>0</v>
      </c>
      <c r="H36" s="178"/>
      <c r="I36" s="179">
        <f t="shared" si="8"/>
        <v>0</v>
      </c>
      <c r="J36" s="178"/>
      <c r="K36" s="179">
        <f t="shared" si="9"/>
        <v>0</v>
      </c>
      <c r="L36" s="179">
        <v>21</v>
      </c>
      <c r="M36" s="179">
        <f t="shared" si="10"/>
        <v>0</v>
      </c>
      <c r="N36" s="177">
        <v>0</v>
      </c>
      <c r="O36" s="177">
        <f t="shared" si="11"/>
        <v>0</v>
      </c>
      <c r="P36" s="177">
        <v>0</v>
      </c>
      <c r="Q36" s="177">
        <f t="shared" si="12"/>
        <v>0</v>
      </c>
      <c r="R36" s="179"/>
      <c r="S36" s="179" t="s">
        <v>262</v>
      </c>
      <c r="T36" s="180" t="s">
        <v>245</v>
      </c>
      <c r="U36" s="157">
        <v>0</v>
      </c>
      <c r="V36" s="157">
        <f t="shared" si="13"/>
        <v>0</v>
      </c>
      <c r="W36" s="157"/>
      <c r="X36" s="157" t="s">
        <v>521</v>
      </c>
      <c r="Y36" s="157" t="s">
        <v>246</v>
      </c>
      <c r="Z36" s="147"/>
      <c r="AA36" s="147"/>
      <c r="AB36" s="147"/>
      <c r="AC36" s="147"/>
      <c r="AD36" s="147"/>
      <c r="AE36" s="147"/>
      <c r="AF36" s="147"/>
      <c r="AG36" s="147" t="s">
        <v>672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4">
        <v>28</v>
      </c>
      <c r="B37" s="175" t="s">
        <v>1408</v>
      </c>
      <c r="C37" s="183" t="s">
        <v>1409</v>
      </c>
      <c r="D37" s="176" t="s">
        <v>375</v>
      </c>
      <c r="E37" s="177">
        <v>1</v>
      </c>
      <c r="F37" s="178"/>
      <c r="G37" s="179">
        <f t="shared" si="7"/>
        <v>0</v>
      </c>
      <c r="H37" s="178"/>
      <c r="I37" s="179">
        <f t="shared" si="8"/>
        <v>0</v>
      </c>
      <c r="J37" s="178"/>
      <c r="K37" s="179">
        <f t="shared" si="9"/>
        <v>0</v>
      </c>
      <c r="L37" s="179">
        <v>21</v>
      </c>
      <c r="M37" s="179">
        <f t="shared" si="10"/>
        <v>0</v>
      </c>
      <c r="N37" s="177">
        <v>0</v>
      </c>
      <c r="O37" s="177">
        <f t="shared" si="11"/>
        <v>0</v>
      </c>
      <c r="P37" s="177">
        <v>0</v>
      </c>
      <c r="Q37" s="177">
        <f t="shared" si="12"/>
        <v>0</v>
      </c>
      <c r="R37" s="179"/>
      <c r="S37" s="179" t="s">
        <v>262</v>
      </c>
      <c r="T37" s="180" t="s">
        <v>245</v>
      </c>
      <c r="U37" s="157">
        <v>0</v>
      </c>
      <c r="V37" s="157">
        <f t="shared" si="13"/>
        <v>0</v>
      </c>
      <c r="W37" s="157"/>
      <c r="X37" s="157" t="s">
        <v>521</v>
      </c>
      <c r="Y37" s="157" t="s">
        <v>246</v>
      </c>
      <c r="Z37" s="147"/>
      <c r="AA37" s="147"/>
      <c r="AB37" s="147"/>
      <c r="AC37" s="147"/>
      <c r="AD37" s="147"/>
      <c r="AE37" s="147"/>
      <c r="AF37" s="147"/>
      <c r="AG37" s="147" t="s">
        <v>672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74">
        <v>29</v>
      </c>
      <c r="B38" s="175" t="s">
        <v>1410</v>
      </c>
      <c r="C38" s="183" t="s">
        <v>1411</v>
      </c>
      <c r="D38" s="176" t="s">
        <v>375</v>
      </c>
      <c r="E38" s="177">
        <v>1</v>
      </c>
      <c r="F38" s="178"/>
      <c r="G38" s="179">
        <f t="shared" si="7"/>
        <v>0</v>
      </c>
      <c r="H38" s="178"/>
      <c r="I38" s="179">
        <f t="shared" si="8"/>
        <v>0</v>
      </c>
      <c r="J38" s="178"/>
      <c r="K38" s="179">
        <f t="shared" si="9"/>
        <v>0</v>
      </c>
      <c r="L38" s="179">
        <v>21</v>
      </c>
      <c r="M38" s="179">
        <f t="shared" si="10"/>
        <v>0</v>
      </c>
      <c r="N38" s="177">
        <v>0</v>
      </c>
      <c r="O38" s="177">
        <f t="shared" si="11"/>
        <v>0</v>
      </c>
      <c r="P38" s="177">
        <v>0</v>
      </c>
      <c r="Q38" s="177">
        <f t="shared" si="12"/>
        <v>0</v>
      </c>
      <c r="R38" s="179"/>
      <c r="S38" s="179" t="s">
        <v>262</v>
      </c>
      <c r="T38" s="180" t="s">
        <v>245</v>
      </c>
      <c r="U38" s="157">
        <v>0</v>
      </c>
      <c r="V38" s="157">
        <f t="shared" si="13"/>
        <v>0</v>
      </c>
      <c r="W38" s="157"/>
      <c r="X38" s="157" t="s">
        <v>521</v>
      </c>
      <c r="Y38" s="157" t="s">
        <v>246</v>
      </c>
      <c r="Z38" s="147"/>
      <c r="AA38" s="147"/>
      <c r="AB38" s="147"/>
      <c r="AC38" s="147"/>
      <c r="AD38" s="147"/>
      <c r="AE38" s="147"/>
      <c r="AF38" s="147"/>
      <c r="AG38" s="147" t="s">
        <v>672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4">
        <v>30</v>
      </c>
      <c r="B39" s="175" t="s">
        <v>1412</v>
      </c>
      <c r="C39" s="183" t="s">
        <v>1413</v>
      </c>
      <c r="D39" s="176" t="s">
        <v>375</v>
      </c>
      <c r="E39" s="177">
        <v>1</v>
      </c>
      <c r="F39" s="178"/>
      <c r="G39" s="179">
        <f t="shared" si="7"/>
        <v>0</v>
      </c>
      <c r="H39" s="178"/>
      <c r="I39" s="179">
        <f t="shared" si="8"/>
        <v>0</v>
      </c>
      <c r="J39" s="178"/>
      <c r="K39" s="179">
        <f t="shared" si="9"/>
        <v>0</v>
      </c>
      <c r="L39" s="179">
        <v>21</v>
      </c>
      <c r="M39" s="179">
        <f t="shared" si="10"/>
        <v>0</v>
      </c>
      <c r="N39" s="177">
        <v>0</v>
      </c>
      <c r="O39" s="177">
        <f t="shared" si="11"/>
        <v>0</v>
      </c>
      <c r="P39" s="177">
        <v>0</v>
      </c>
      <c r="Q39" s="177">
        <f t="shared" si="12"/>
        <v>0</v>
      </c>
      <c r="R39" s="179"/>
      <c r="S39" s="179" t="s">
        <v>262</v>
      </c>
      <c r="T39" s="180" t="s">
        <v>245</v>
      </c>
      <c r="U39" s="157">
        <v>0</v>
      </c>
      <c r="V39" s="157">
        <f t="shared" si="13"/>
        <v>0</v>
      </c>
      <c r="W39" s="157"/>
      <c r="X39" s="157" t="s">
        <v>521</v>
      </c>
      <c r="Y39" s="157" t="s">
        <v>246</v>
      </c>
      <c r="Z39" s="147"/>
      <c r="AA39" s="147"/>
      <c r="AB39" s="147"/>
      <c r="AC39" s="147"/>
      <c r="AD39" s="147"/>
      <c r="AE39" s="147"/>
      <c r="AF39" s="147"/>
      <c r="AG39" s="147" t="s">
        <v>672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4">
        <v>31</v>
      </c>
      <c r="B40" s="175" t="s">
        <v>1414</v>
      </c>
      <c r="C40" s="183" t="s">
        <v>1415</v>
      </c>
      <c r="D40" s="176" t="s">
        <v>375</v>
      </c>
      <c r="E40" s="177">
        <v>1</v>
      </c>
      <c r="F40" s="178"/>
      <c r="G40" s="179">
        <f t="shared" si="7"/>
        <v>0</v>
      </c>
      <c r="H40" s="178"/>
      <c r="I40" s="179">
        <f t="shared" si="8"/>
        <v>0</v>
      </c>
      <c r="J40" s="178"/>
      <c r="K40" s="179">
        <f t="shared" si="9"/>
        <v>0</v>
      </c>
      <c r="L40" s="179">
        <v>21</v>
      </c>
      <c r="M40" s="179">
        <f t="shared" si="10"/>
        <v>0</v>
      </c>
      <c r="N40" s="177">
        <v>0</v>
      </c>
      <c r="O40" s="177">
        <f t="shared" si="11"/>
        <v>0</v>
      </c>
      <c r="P40" s="177">
        <v>0</v>
      </c>
      <c r="Q40" s="177">
        <f t="shared" si="12"/>
        <v>0</v>
      </c>
      <c r="R40" s="179"/>
      <c r="S40" s="179" t="s">
        <v>262</v>
      </c>
      <c r="T40" s="180" t="s">
        <v>245</v>
      </c>
      <c r="U40" s="157">
        <v>0</v>
      </c>
      <c r="V40" s="157">
        <f t="shared" si="13"/>
        <v>0</v>
      </c>
      <c r="W40" s="157"/>
      <c r="X40" s="157" t="s">
        <v>521</v>
      </c>
      <c r="Y40" s="157" t="s">
        <v>246</v>
      </c>
      <c r="Z40" s="147"/>
      <c r="AA40" s="147"/>
      <c r="AB40" s="147"/>
      <c r="AC40" s="147"/>
      <c r="AD40" s="147"/>
      <c r="AE40" s="147"/>
      <c r="AF40" s="147"/>
      <c r="AG40" s="147" t="s">
        <v>672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4">
        <v>32</v>
      </c>
      <c r="B41" s="175" t="s">
        <v>1416</v>
      </c>
      <c r="C41" s="183" t="s">
        <v>1417</v>
      </c>
      <c r="D41" s="176" t="s">
        <v>543</v>
      </c>
      <c r="E41" s="177">
        <v>1</v>
      </c>
      <c r="F41" s="178"/>
      <c r="G41" s="179">
        <f t="shared" si="7"/>
        <v>0</v>
      </c>
      <c r="H41" s="178"/>
      <c r="I41" s="179">
        <f t="shared" si="8"/>
        <v>0</v>
      </c>
      <c r="J41" s="178"/>
      <c r="K41" s="179">
        <f t="shared" si="9"/>
        <v>0</v>
      </c>
      <c r="L41" s="179">
        <v>21</v>
      </c>
      <c r="M41" s="179">
        <f t="shared" si="10"/>
        <v>0</v>
      </c>
      <c r="N41" s="177">
        <v>0</v>
      </c>
      <c r="O41" s="177">
        <f t="shared" si="11"/>
        <v>0</v>
      </c>
      <c r="P41" s="177">
        <v>0</v>
      </c>
      <c r="Q41" s="177">
        <f t="shared" si="12"/>
        <v>0</v>
      </c>
      <c r="R41" s="179"/>
      <c r="S41" s="179" t="s">
        <v>262</v>
      </c>
      <c r="T41" s="180" t="s">
        <v>245</v>
      </c>
      <c r="U41" s="157">
        <v>0</v>
      </c>
      <c r="V41" s="157">
        <f t="shared" si="13"/>
        <v>0</v>
      </c>
      <c r="W41" s="157"/>
      <c r="X41" s="157" t="s">
        <v>521</v>
      </c>
      <c r="Y41" s="157" t="s">
        <v>246</v>
      </c>
      <c r="Z41" s="147"/>
      <c r="AA41" s="147"/>
      <c r="AB41" s="147"/>
      <c r="AC41" s="147"/>
      <c r="AD41" s="147"/>
      <c r="AE41" s="147"/>
      <c r="AF41" s="147"/>
      <c r="AG41" s="147" t="s">
        <v>672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4">
        <v>33</v>
      </c>
      <c r="B42" s="175" t="s">
        <v>1418</v>
      </c>
      <c r="C42" s="183" t="s">
        <v>1419</v>
      </c>
      <c r="D42" s="176" t="s">
        <v>543</v>
      </c>
      <c r="E42" s="177">
        <v>1</v>
      </c>
      <c r="F42" s="178"/>
      <c r="G42" s="179">
        <f t="shared" si="7"/>
        <v>0</v>
      </c>
      <c r="H42" s="178"/>
      <c r="I42" s="179">
        <f t="shared" si="8"/>
        <v>0</v>
      </c>
      <c r="J42" s="178"/>
      <c r="K42" s="179">
        <f t="shared" si="9"/>
        <v>0</v>
      </c>
      <c r="L42" s="179">
        <v>21</v>
      </c>
      <c r="M42" s="179">
        <f t="shared" si="10"/>
        <v>0</v>
      </c>
      <c r="N42" s="177">
        <v>0</v>
      </c>
      <c r="O42" s="177">
        <f t="shared" si="11"/>
        <v>0</v>
      </c>
      <c r="P42" s="177">
        <v>0</v>
      </c>
      <c r="Q42" s="177">
        <f t="shared" si="12"/>
        <v>0</v>
      </c>
      <c r="R42" s="179"/>
      <c r="S42" s="179" t="s">
        <v>262</v>
      </c>
      <c r="T42" s="180" t="s">
        <v>245</v>
      </c>
      <c r="U42" s="157">
        <v>0</v>
      </c>
      <c r="V42" s="157">
        <f t="shared" si="13"/>
        <v>0</v>
      </c>
      <c r="W42" s="157"/>
      <c r="X42" s="157" t="s">
        <v>521</v>
      </c>
      <c r="Y42" s="157" t="s">
        <v>246</v>
      </c>
      <c r="Z42" s="147"/>
      <c r="AA42" s="147"/>
      <c r="AB42" s="147"/>
      <c r="AC42" s="147"/>
      <c r="AD42" s="147"/>
      <c r="AE42" s="147"/>
      <c r="AF42" s="147"/>
      <c r="AG42" s="147" t="s">
        <v>672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4">
        <v>34</v>
      </c>
      <c r="B43" s="175" t="s">
        <v>1420</v>
      </c>
      <c r="C43" s="183" t="s">
        <v>1421</v>
      </c>
      <c r="D43" s="176" t="s">
        <v>543</v>
      </c>
      <c r="E43" s="177">
        <v>1</v>
      </c>
      <c r="F43" s="178"/>
      <c r="G43" s="179">
        <f t="shared" si="7"/>
        <v>0</v>
      </c>
      <c r="H43" s="178"/>
      <c r="I43" s="179">
        <f t="shared" si="8"/>
        <v>0</v>
      </c>
      <c r="J43" s="178"/>
      <c r="K43" s="179">
        <f t="shared" si="9"/>
        <v>0</v>
      </c>
      <c r="L43" s="179">
        <v>21</v>
      </c>
      <c r="M43" s="179">
        <f t="shared" si="10"/>
        <v>0</v>
      </c>
      <c r="N43" s="177">
        <v>0</v>
      </c>
      <c r="O43" s="177">
        <f t="shared" si="11"/>
        <v>0</v>
      </c>
      <c r="P43" s="177">
        <v>0</v>
      </c>
      <c r="Q43" s="177">
        <f t="shared" si="12"/>
        <v>0</v>
      </c>
      <c r="R43" s="179"/>
      <c r="S43" s="179" t="s">
        <v>262</v>
      </c>
      <c r="T43" s="180" t="s">
        <v>245</v>
      </c>
      <c r="U43" s="157">
        <v>0</v>
      </c>
      <c r="V43" s="157">
        <f t="shared" si="13"/>
        <v>0</v>
      </c>
      <c r="W43" s="157"/>
      <c r="X43" s="157" t="s">
        <v>286</v>
      </c>
      <c r="Y43" s="157" t="s">
        <v>246</v>
      </c>
      <c r="Z43" s="147"/>
      <c r="AA43" s="147"/>
      <c r="AB43" s="147"/>
      <c r="AC43" s="147"/>
      <c r="AD43" s="147"/>
      <c r="AE43" s="147"/>
      <c r="AF43" s="147"/>
      <c r="AG43" s="147" t="s">
        <v>731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x14ac:dyDescent="0.2">
      <c r="A44" s="159" t="s">
        <v>239</v>
      </c>
      <c r="B44" s="160" t="s">
        <v>153</v>
      </c>
      <c r="C44" s="181" t="s">
        <v>1352</v>
      </c>
      <c r="D44" s="161"/>
      <c r="E44" s="162"/>
      <c r="F44" s="163"/>
      <c r="G44" s="163">
        <f>SUMIF(AG45:AG52,"&lt;&gt;NOR",G45:G52)</f>
        <v>0</v>
      </c>
      <c r="H44" s="163"/>
      <c r="I44" s="163">
        <f>SUM(I45:I52)</f>
        <v>0</v>
      </c>
      <c r="J44" s="163"/>
      <c r="K44" s="163">
        <f>SUM(K45:K52)</f>
        <v>0</v>
      </c>
      <c r="L44" s="163"/>
      <c r="M44" s="163">
        <f>SUM(M45:M52)</f>
        <v>0</v>
      </c>
      <c r="N44" s="162"/>
      <c r="O44" s="162">
        <f>SUM(O45:O52)</f>
        <v>0</v>
      </c>
      <c r="P44" s="162"/>
      <c r="Q44" s="162">
        <f>SUM(Q45:Q52)</f>
        <v>0</v>
      </c>
      <c r="R44" s="163"/>
      <c r="S44" s="163"/>
      <c r="T44" s="164"/>
      <c r="U44" s="158"/>
      <c r="V44" s="158">
        <f>SUM(V45:V52)</f>
        <v>0</v>
      </c>
      <c r="W44" s="158"/>
      <c r="X44" s="158"/>
      <c r="Y44" s="158"/>
      <c r="AG44" t="s">
        <v>240</v>
      </c>
    </row>
    <row r="45" spans="1:60" outlineLevel="1" x14ac:dyDescent="0.2">
      <c r="A45" s="174">
        <v>35</v>
      </c>
      <c r="B45" s="175" t="s">
        <v>1422</v>
      </c>
      <c r="C45" s="183" t="s">
        <v>1423</v>
      </c>
      <c r="D45" s="176" t="s">
        <v>543</v>
      </c>
      <c r="E45" s="177">
        <v>1</v>
      </c>
      <c r="F45" s="178"/>
      <c r="G45" s="179">
        <f t="shared" ref="G45:G52" si="14">ROUND(E45*F45,2)</f>
        <v>0</v>
      </c>
      <c r="H45" s="178"/>
      <c r="I45" s="179">
        <f t="shared" ref="I45:I52" si="15">ROUND(E45*H45,2)</f>
        <v>0</v>
      </c>
      <c r="J45" s="178"/>
      <c r="K45" s="179">
        <f t="shared" ref="K45:K52" si="16">ROUND(E45*J45,2)</f>
        <v>0</v>
      </c>
      <c r="L45" s="179">
        <v>21</v>
      </c>
      <c r="M45" s="179">
        <f t="shared" ref="M45:M52" si="17">G45*(1+L45/100)</f>
        <v>0</v>
      </c>
      <c r="N45" s="177">
        <v>0</v>
      </c>
      <c r="O45" s="177">
        <f t="shared" ref="O45:O52" si="18">ROUND(E45*N45,2)</f>
        <v>0</v>
      </c>
      <c r="P45" s="177">
        <v>0</v>
      </c>
      <c r="Q45" s="177">
        <f t="shared" ref="Q45:Q52" si="19">ROUND(E45*P45,2)</f>
        <v>0</v>
      </c>
      <c r="R45" s="179"/>
      <c r="S45" s="179" t="s">
        <v>262</v>
      </c>
      <c r="T45" s="180" t="s">
        <v>245</v>
      </c>
      <c r="U45" s="157">
        <v>0</v>
      </c>
      <c r="V45" s="157">
        <f t="shared" ref="V45:V52" si="20">ROUND(E45*U45,2)</f>
        <v>0</v>
      </c>
      <c r="W45" s="157"/>
      <c r="X45" s="157" t="s">
        <v>286</v>
      </c>
      <c r="Y45" s="157" t="s">
        <v>246</v>
      </c>
      <c r="Z45" s="147"/>
      <c r="AA45" s="147"/>
      <c r="AB45" s="147"/>
      <c r="AC45" s="147"/>
      <c r="AD45" s="147"/>
      <c r="AE45" s="147"/>
      <c r="AF45" s="147"/>
      <c r="AG45" s="147" t="s">
        <v>731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4">
        <v>36</v>
      </c>
      <c r="B46" s="175" t="s">
        <v>1424</v>
      </c>
      <c r="C46" s="183" t="s">
        <v>1425</v>
      </c>
      <c r="D46" s="176" t="s">
        <v>543</v>
      </c>
      <c r="E46" s="177">
        <v>1</v>
      </c>
      <c r="F46" s="178"/>
      <c r="G46" s="179">
        <f t="shared" si="14"/>
        <v>0</v>
      </c>
      <c r="H46" s="178"/>
      <c r="I46" s="179">
        <f t="shared" si="15"/>
        <v>0</v>
      </c>
      <c r="J46" s="178"/>
      <c r="K46" s="179">
        <f t="shared" si="16"/>
        <v>0</v>
      </c>
      <c r="L46" s="179">
        <v>21</v>
      </c>
      <c r="M46" s="179">
        <f t="shared" si="17"/>
        <v>0</v>
      </c>
      <c r="N46" s="177">
        <v>0</v>
      </c>
      <c r="O46" s="177">
        <f t="shared" si="18"/>
        <v>0</v>
      </c>
      <c r="P46" s="177">
        <v>0</v>
      </c>
      <c r="Q46" s="177">
        <f t="shared" si="19"/>
        <v>0</v>
      </c>
      <c r="R46" s="179"/>
      <c r="S46" s="179" t="s">
        <v>262</v>
      </c>
      <c r="T46" s="180" t="s">
        <v>245</v>
      </c>
      <c r="U46" s="157">
        <v>0</v>
      </c>
      <c r="V46" s="157">
        <f t="shared" si="20"/>
        <v>0</v>
      </c>
      <c r="W46" s="157"/>
      <c r="X46" s="157" t="s">
        <v>286</v>
      </c>
      <c r="Y46" s="157" t="s">
        <v>246</v>
      </c>
      <c r="Z46" s="147"/>
      <c r="AA46" s="147"/>
      <c r="AB46" s="147"/>
      <c r="AC46" s="147"/>
      <c r="AD46" s="147"/>
      <c r="AE46" s="147"/>
      <c r="AF46" s="147"/>
      <c r="AG46" s="147" t="s">
        <v>731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4">
        <v>37</v>
      </c>
      <c r="B47" s="175" t="s">
        <v>1426</v>
      </c>
      <c r="C47" s="183" t="s">
        <v>1427</v>
      </c>
      <c r="D47" s="176" t="s">
        <v>543</v>
      </c>
      <c r="E47" s="177">
        <v>1</v>
      </c>
      <c r="F47" s="178"/>
      <c r="G47" s="179">
        <f t="shared" si="14"/>
        <v>0</v>
      </c>
      <c r="H47" s="178"/>
      <c r="I47" s="179">
        <f t="shared" si="15"/>
        <v>0</v>
      </c>
      <c r="J47" s="178"/>
      <c r="K47" s="179">
        <f t="shared" si="16"/>
        <v>0</v>
      </c>
      <c r="L47" s="179">
        <v>21</v>
      </c>
      <c r="M47" s="179">
        <f t="shared" si="17"/>
        <v>0</v>
      </c>
      <c r="N47" s="177">
        <v>0</v>
      </c>
      <c r="O47" s="177">
        <f t="shared" si="18"/>
        <v>0</v>
      </c>
      <c r="P47" s="177">
        <v>0</v>
      </c>
      <c r="Q47" s="177">
        <f t="shared" si="19"/>
        <v>0</v>
      </c>
      <c r="R47" s="179"/>
      <c r="S47" s="179" t="s">
        <v>262</v>
      </c>
      <c r="T47" s="180" t="s">
        <v>245</v>
      </c>
      <c r="U47" s="157">
        <v>0</v>
      </c>
      <c r="V47" s="157">
        <f t="shared" si="20"/>
        <v>0</v>
      </c>
      <c r="W47" s="157"/>
      <c r="X47" s="157" t="s">
        <v>521</v>
      </c>
      <c r="Y47" s="157" t="s">
        <v>246</v>
      </c>
      <c r="Z47" s="147"/>
      <c r="AA47" s="147"/>
      <c r="AB47" s="147"/>
      <c r="AC47" s="147"/>
      <c r="AD47" s="147"/>
      <c r="AE47" s="147"/>
      <c r="AF47" s="147"/>
      <c r="AG47" s="147" t="s">
        <v>672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74">
        <v>38</v>
      </c>
      <c r="B48" s="175" t="s">
        <v>1428</v>
      </c>
      <c r="C48" s="183" t="s">
        <v>1429</v>
      </c>
      <c r="D48" s="176" t="s">
        <v>543</v>
      </c>
      <c r="E48" s="177">
        <v>1</v>
      </c>
      <c r="F48" s="178"/>
      <c r="G48" s="179">
        <f t="shared" si="14"/>
        <v>0</v>
      </c>
      <c r="H48" s="178"/>
      <c r="I48" s="179">
        <f t="shared" si="15"/>
        <v>0</v>
      </c>
      <c r="J48" s="178"/>
      <c r="K48" s="179">
        <f t="shared" si="16"/>
        <v>0</v>
      </c>
      <c r="L48" s="179">
        <v>21</v>
      </c>
      <c r="M48" s="179">
        <f t="shared" si="17"/>
        <v>0</v>
      </c>
      <c r="N48" s="177">
        <v>0</v>
      </c>
      <c r="O48" s="177">
        <f t="shared" si="18"/>
        <v>0</v>
      </c>
      <c r="P48" s="177">
        <v>0</v>
      </c>
      <c r="Q48" s="177">
        <f t="shared" si="19"/>
        <v>0</v>
      </c>
      <c r="R48" s="179"/>
      <c r="S48" s="179" t="s">
        <v>262</v>
      </c>
      <c r="T48" s="180" t="s">
        <v>245</v>
      </c>
      <c r="U48" s="157">
        <v>0</v>
      </c>
      <c r="V48" s="157">
        <f t="shared" si="20"/>
        <v>0</v>
      </c>
      <c r="W48" s="157"/>
      <c r="X48" s="157" t="s">
        <v>286</v>
      </c>
      <c r="Y48" s="157" t="s">
        <v>246</v>
      </c>
      <c r="Z48" s="147"/>
      <c r="AA48" s="147"/>
      <c r="AB48" s="147"/>
      <c r="AC48" s="147"/>
      <c r="AD48" s="147"/>
      <c r="AE48" s="147"/>
      <c r="AF48" s="147"/>
      <c r="AG48" s="147" t="s">
        <v>731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74">
        <v>39</v>
      </c>
      <c r="B49" s="175" t="s">
        <v>1430</v>
      </c>
      <c r="C49" s="183" t="s">
        <v>1431</v>
      </c>
      <c r="D49" s="176" t="s">
        <v>543</v>
      </c>
      <c r="E49" s="177">
        <v>1</v>
      </c>
      <c r="F49" s="178"/>
      <c r="G49" s="179">
        <f t="shared" si="14"/>
        <v>0</v>
      </c>
      <c r="H49" s="178"/>
      <c r="I49" s="179">
        <f t="shared" si="15"/>
        <v>0</v>
      </c>
      <c r="J49" s="178"/>
      <c r="K49" s="179">
        <f t="shared" si="16"/>
        <v>0</v>
      </c>
      <c r="L49" s="179">
        <v>21</v>
      </c>
      <c r="M49" s="179">
        <f t="shared" si="17"/>
        <v>0</v>
      </c>
      <c r="N49" s="177">
        <v>0</v>
      </c>
      <c r="O49" s="177">
        <f t="shared" si="18"/>
        <v>0</v>
      </c>
      <c r="P49" s="177">
        <v>0</v>
      </c>
      <c r="Q49" s="177">
        <f t="shared" si="19"/>
        <v>0</v>
      </c>
      <c r="R49" s="179"/>
      <c r="S49" s="179" t="s">
        <v>262</v>
      </c>
      <c r="T49" s="180" t="s">
        <v>245</v>
      </c>
      <c r="U49" s="157">
        <v>0</v>
      </c>
      <c r="V49" s="157">
        <f t="shared" si="20"/>
        <v>0</v>
      </c>
      <c r="W49" s="157"/>
      <c r="X49" s="157" t="s">
        <v>521</v>
      </c>
      <c r="Y49" s="157" t="s">
        <v>246</v>
      </c>
      <c r="Z49" s="147"/>
      <c r="AA49" s="147"/>
      <c r="AB49" s="147"/>
      <c r="AC49" s="147"/>
      <c r="AD49" s="147"/>
      <c r="AE49" s="147"/>
      <c r="AF49" s="147"/>
      <c r="AG49" s="147" t="s">
        <v>672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4">
        <v>40</v>
      </c>
      <c r="B50" s="175" t="s">
        <v>1432</v>
      </c>
      <c r="C50" s="183" t="s">
        <v>1074</v>
      </c>
      <c r="D50" s="176" t="s">
        <v>543</v>
      </c>
      <c r="E50" s="177">
        <v>1</v>
      </c>
      <c r="F50" s="178"/>
      <c r="G50" s="179">
        <f t="shared" si="14"/>
        <v>0</v>
      </c>
      <c r="H50" s="178"/>
      <c r="I50" s="179">
        <f t="shared" si="15"/>
        <v>0</v>
      </c>
      <c r="J50" s="178"/>
      <c r="K50" s="179">
        <f t="shared" si="16"/>
        <v>0</v>
      </c>
      <c r="L50" s="179">
        <v>21</v>
      </c>
      <c r="M50" s="179">
        <f t="shared" si="17"/>
        <v>0</v>
      </c>
      <c r="N50" s="177">
        <v>0</v>
      </c>
      <c r="O50" s="177">
        <f t="shared" si="18"/>
        <v>0</v>
      </c>
      <c r="P50" s="177">
        <v>0</v>
      </c>
      <c r="Q50" s="177">
        <f t="shared" si="19"/>
        <v>0</v>
      </c>
      <c r="R50" s="179"/>
      <c r="S50" s="179" t="s">
        <v>262</v>
      </c>
      <c r="T50" s="180" t="s">
        <v>245</v>
      </c>
      <c r="U50" s="157">
        <v>0</v>
      </c>
      <c r="V50" s="157">
        <f t="shared" si="20"/>
        <v>0</v>
      </c>
      <c r="W50" s="157"/>
      <c r="X50" s="157" t="s">
        <v>521</v>
      </c>
      <c r="Y50" s="157" t="s">
        <v>246</v>
      </c>
      <c r="Z50" s="147"/>
      <c r="AA50" s="147"/>
      <c r="AB50" s="147"/>
      <c r="AC50" s="147"/>
      <c r="AD50" s="147"/>
      <c r="AE50" s="147"/>
      <c r="AF50" s="147"/>
      <c r="AG50" s="147" t="s">
        <v>672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4">
        <v>41</v>
      </c>
      <c r="B51" s="175" t="s">
        <v>1433</v>
      </c>
      <c r="C51" s="183" t="s">
        <v>1434</v>
      </c>
      <c r="D51" s="176" t="s">
        <v>543</v>
      </c>
      <c r="E51" s="177">
        <v>1</v>
      </c>
      <c r="F51" s="178"/>
      <c r="G51" s="179">
        <f t="shared" si="14"/>
        <v>0</v>
      </c>
      <c r="H51" s="178"/>
      <c r="I51" s="179">
        <f t="shared" si="15"/>
        <v>0</v>
      </c>
      <c r="J51" s="178"/>
      <c r="K51" s="179">
        <f t="shared" si="16"/>
        <v>0</v>
      </c>
      <c r="L51" s="179">
        <v>21</v>
      </c>
      <c r="M51" s="179">
        <f t="shared" si="17"/>
        <v>0</v>
      </c>
      <c r="N51" s="177">
        <v>0</v>
      </c>
      <c r="O51" s="177">
        <f t="shared" si="18"/>
        <v>0</v>
      </c>
      <c r="P51" s="177">
        <v>0</v>
      </c>
      <c r="Q51" s="177">
        <f t="shared" si="19"/>
        <v>0</v>
      </c>
      <c r="R51" s="179"/>
      <c r="S51" s="179" t="s">
        <v>262</v>
      </c>
      <c r="T51" s="180" t="s">
        <v>245</v>
      </c>
      <c r="U51" s="157">
        <v>0</v>
      </c>
      <c r="V51" s="157">
        <f t="shared" si="20"/>
        <v>0</v>
      </c>
      <c r="W51" s="157"/>
      <c r="X51" s="157" t="s">
        <v>521</v>
      </c>
      <c r="Y51" s="157" t="s">
        <v>246</v>
      </c>
      <c r="Z51" s="147"/>
      <c r="AA51" s="147"/>
      <c r="AB51" s="147"/>
      <c r="AC51" s="147"/>
      <c r="AD51" s="147"/>
      <c r="AE51" s="147"/>
      <c r="AF51" s="147"/>
      <c r="AG51" s="147" t="s">
        <v>672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2.5" outlineLevel="1" x14ac:dyDescent="0.2">
      <c r="A52" s="166">
        <v>42</v>
      </c>
      <c r="B52" s="167" t="s">
        <v>1435</v>
      </c>
      <c r="C52" s="182" t="s">
        <v>1436</v>
      </c>
      <c r="D52" s="168" t="s">
        <v>543</v>
      </c>
      <c r="E52" s="169">
        <v>1</v>
      </c>
      <c r="F52" s="170"/>
      <c r="G52" s="171">
        <f t="shared" si="14"/>
        <v>0</v>
      </c>
      <c r="H52" s="170"/>
      <c r="I52" s="171">
        <f t="shared" si="15"/>
        <v>0</v>
      </c>
      <c r="J52" s="170"/>
      <c r="K52" s="171">
        <f t="shared" si="16"/>
        <v>0</v>
      </c>
      <c r="L52" s="171">
        <v>21</v>
      </c>
      <c r="M52" s="171">
        <f t="shared" si="17"/>
        <v>0</v>
      </c>
      <c r="N52" s="169">
        <v>0</v>
      </c>
      <c r="O52" s="169">
        <f t="shared" si="18"/>
        <v>0</v>
      </c>
      <c r="P52" s="169">
        <v>0</v>
      </c>
      <c r="Q52" s="169">
        <f t="shared" si="19"/>
        <v>0</v>
      </c>
      <c r="R52" s="171"/>
      <c r="S52" s="171" t="s">
        <v>262</v>
      </c>
      <c r="T52" s="172" t="s">
        <v>245</v>
      </c>
      <c r="U52" s="157">
        <v>0</v>
      </c>
      <c r="V52" s="157">
        <f t="shared" si="20"/>
        <v>0</v>
      </c>
      <c r="W52" s="157"/>
      <c r="X52" s="157" t="s">
        <v>868</v>
      </c>
      <c r="Y52" s="157" t="s">
        <v>246</v>
      </c>
      <c r="Z52" s="147"/>
      <c r="AA52" s="147"/>
      <c r="AB52" s="147"/>
      <c r="AC52" s="147"/>
      <c r="AD52" s="147"/>
      <c r="AE52" s="147"/>
      <c r="AF52" s="147"/>
      <c r="AG52" s="147" t="s">
        <v>869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x14ac:dyDescent="0.2">
      <c r="A53" s="3"/>
      <c r="B53" s="4"/>
      <c r="C53" s="184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v>12</v>
      </c>
      <c r="AF53">
        <v>21</v>
      </c>
      <c r="AG53" t="s">
        <v>225</v>
      </c>
    </row>
    <row r="54" spans="1:60" x14ac:dyDescent="0.2">
      <c r="A54" s="150"/>
      <c r="B54" s="151" t="s">
        <v>31</v>
      </c>
      <c r="C54" s="185"/>
      <c r="D54" s="152"/>
      <c r="E54" s="153"/>
      <c r="F54" s="153"/>
      <c r="G54" s="165">
        <f>G8+G29+G44</f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f>SUMIF(L7:L52,AE53,G7:G52)</f>
        <v>0</v>
      </c>
      <c r="AF54">
        <f>SUMIF(L7:L52,AF53,G7:G52)</f>
        <v>0</v>
      </c>
      <c r="AG54" t="s">
        <v>278</v>
      </c>
    </row>
    <row r="55" spans="1:60" x14ac:dyDescent="0.2">
      <c r="A55" s="3"/>
      <c r="B55" s="4"/>
      <c r="C55" s="184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60" x14ac:dyDescent="0.2">
      <c r="A56" s="3"/>
      <c r="B56" s="4"/>
      <c r="C56" s="184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60" x14ac:dyDescent="0.2">
      <c r="A57" s="269" t="s">
        <v>279</v>
      </c>
      <c r="B57" s="269"/>
      <c r="C57" s="270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">
      <c r="A58" s="246"/>
      <c r="B58" s="247"/>
      <c r="C58" s="248"/>
      <c r="D58" s="247"/>
      <c r="E58" s="247"/>
      <c r="F58" s="247"/>
      <c r="G58" s="249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AG58" t="s">
        <v>280</v>
      </c>
    </row>
    <row r="59" spans="1:60" x14ac:dyDescent="0.2">
      <c r="A59" s="250"/>
      <c r="B59" s="251"/>
      <c r="C59" s="252"/>
      <c r="D59" s="251"/>
      <c r="E59" s="251"/>
      <c r="F59" s="251"/>
      <c r="G59" s="25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50"/>
      <c r="B60" s="251"/>
      <c r="C60" s="252"/>
      <c r="D60" s="251"/>
      <c r="E60" s="251"/>
      <c r="F60" s="251"/>
      <c r="G60" s="25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250"/>
      <c r="B61" s="251"/>
      <c r="C61" s="252"/>
      <c r="D61" s="251"/>
      <c r="E61" s="251"/>
      <c r="F61" s="251"/>
      <c r="G61" s="25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254"/>
      <c r="B62" s="255"/>
      <c r="C62" s="256"/>
      <c r="D62" s="255"/>
      <c r="E62" s="255"/>
      <c r="F62" s="255"/>
      <c r="G62" s="257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3"/>
      <c r="B63" s="4"/>
      <c r="C63" s="184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C64" s="186"/>
      <c r="D64" s="10"/>
      <c r="AG64" t="s">
        <v>282</v>
      </c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CI0ii72Y2mTLbT0dH/Hh9qX2Xaq9F6hQDfabW22HEtYAG6aT+H/CRjbUUKTmmEGo0EOq/1W7OARs+PXPo5MaA==" saltValue="v9t/9r02qbn4OqqNuF1fyw==" spinCount="100000" sheet="1" formatRows="0"/>
  <mergeCells count="6">
    <mergeCell ref="A58:G62"/>
    <mergeCell ref="A1:G1"/>
    <mergeCell ref="C2:G2"/>
    <mergeCell ref="C3:G3"/>
    <mergeCell ref="C4:G4"/>
    <mergeCell ref="A57:C57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60"/>
  <sheetViews>
    <sheetView showGridLines="0" topLeftCell="B1" zoomScaleNormal="100" zoomScaleSheetLayoutView="75" workbookViewId="0">
      <selection activeCell="E19" sqref="E19:F1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191" t="s">
        <v>4</v>
      </c>
      <c r="C1" s="192"/>
      <c r="D1" s="192"/>
      <c r="E1" s="192"/>
      <c r="F1" s="192"/>
      <c r="G1" s="192"/>
      <c r="H1" s="192"/>
      <c r="I1" s="192"/>
      <c r="J1" s="193"/>
    </row>
    <row r="2" spans="1:15" ht="36" customHeight="1" x14ac:dyDescent="0.2">
      <c r="A2" s="2"/>
      <c r="B2" s="76" t="s">
        <v>24</v>
      </c>
      <c r="C2" s="77"/>
      <c r="D2" s="78" t="s">
        <v>43</v>
      </c>
      <c r="E2" s="200" t="s">
        <v>44</v>
      </c>
      <c r="F2" s="201"/>
      <c r="G2" s="201"/>
      <c r="H2" s="201"/>
      <c r="I2" s="201"/>
      <c r="J2" s="202"/>
      <c r="O2" s="1"/>
    </row>
    <row r="3" spans="1:15" ht="27" hidden="1" customHeight="1" x14ac:dyDescent="0.2">
      <c r="A3" s="2"/>
      <c r="B3" s="79"/>
      <c r="C3" s="77"/>
      <c r="D3" s="80"/>
      <c r="E3" s="203"/>
      <c r="F3" s="204"/>
      <c r="G3" s="204"/>
      <c r="H3" s="204"/>
      <c r="I3" s="204"/>
      <c r="J3" s="205"/>
    </row>
    <row r="4" spans="1:15" ht="23.25" customHeight="1" x14ac:dyDescent="0.2">
      <c r="A4" s="2"/>
      <c r="B4" s="81"/>
      <c r="C4" s="82"/>
      <c r="D4" s="83"/>
      <c r="E4" s="213"/>
      <c r="F4" s="213"/>
      <c r="G4" s="213"/>
      <c r="H4" s="213"/>
      <c r="I4" s="213"/>
      <c r="J4" s="214"/>
    </row>
    <row r="5" spans="1:15" ht="24" customHeight="1" x14ac:dyDescent="0.2">
      <c r="A5" s="2"/>
      <c r="B5" s="31" t="s">
        <v>23</v>
      </c>
      <c r="D5" s="217"/>
      <c r="E5" s="218"/>
      <c r="F5" s="218"/>
      <c r="G5" s="218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219"/>
      <c r="E6" s="220"/>
      <c r="F6" s="220"/>
      <c r="G6" s="220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221"/>
      <c r="F7" s="222"/>
      <c r="G7" s="222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07"/>
      <c r="E11" s="207"/>
      <c r="F11" s="207"/>
      <c r="G11" s="207"/>
      <c r="H11" s="18" t="s">
        <v>42</v>
      </c>
      <c r="I11" s="85"/>
      <c r="J11" s="8"/>
    </row>
    <row r="12" spans="1:15" ht="15.75" customHeight="1" x14ac:dyDescent="0.2">
      <c r="A12" s="2"/>
      <c r="B12" s="28"/>
      <c r="C12" s="55"/>
      <c r="D12" s="212"/>
      <c r="E12" s="212"/>
      <c r="F12" s="212"/>
      <c r="G12" s="212"/>
      <c r="H12" s="18" t="s">
        <v>36</v>
      </c>
      <c r="I12" s="85"/>
      <c r="J12" s="8"/>
    </row>
    <row r="13" spans="1:15" ht="15.75" customHeight="1" x14ac:dyDescent="0.2">
      <c r="A13" s="2"/>
      <c r="B13" s="29"/>
      <c r="C13" s="56"/>
      <c r="D13" s="84"/>
      <c r="E13" s="215"/>
      <c r="F13" s="216"/>
      <c r="G13" s="216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06"/>
      <c r="F15" s="206"/>
      <c r="G15" s="208"/>
      <c r="H15" s="208"/>
      <c r="I15" s="208" t="s">
        <v>31</v>
      </c>
      <c r="J15" s="209"/>
    </row>
    <row r="16" spans="1:15" ht="23.25" customHeight="1" x14ac:dyDescent="0.2">
      <c r="A16" s="138" t="s">
        <v>26</v>
      </c>
      <c r="B16" s="38" t="s">
        <v>26</v>
      </c>
      <c r="C16" s="62"/>
      <c r="D16" s="63"/>
      <c r="E16" s="197"/>
      <c r="F16" s="198"/>
      <c r="G16" s="197"/>
      <c r="H16" s="198"/>
      <c r="I16" s="197">
        <f>SUMIF(F84:F156,A16,I84:I156)+SUMIF(F84:F156,"PSU",I84:I156)</f>
        <v>0</v>
      </c>
      <c r="J16" s="199"/>
    </row>
    <row r="17" spans="1:10" ht="23.25" customHeight="1" x14ac:dyDescent="0.2">
      <c r="A17" s="138" t="s">
        <v>27</v>
      </c>
      <c r="B17" s="38" t="s">
        <v>27</v>
      </c>
      <c r="C17" s="62"/>
      <c r="D17" s="63"/>
      <c r="E17" s="197"/>
      <c r="F17" s="198"/>
      <c r="G17" s="197"/>
      <c r="H17" s="198"/>
      <c r="I17" s="197">
        <f>SUMIF(F84:F156,A17,I84:I156)</f>
        <v>0</v>
      </c>
      <c r="J17" s="199"/>
    </row>
    <row r="18" spans="1:10" ht="23.25" customHeight="1" x14ac:dyDescent="0.2">
      <c r="A18" s="138" t="s">
        <v>28</v>
      </c>
      <c r="B18" s="38" t="s">
        <v>28</v>
      </c>
      <c r="C18" s="62"/>
      <c r="D18" s="63"/>
      <c r="E18" s="197"/>
      <c r="F18" s="198"/>
      <c r="G18" s="197"/>
      <c r="H18" s="198"/>
      <c r="I18" s="197">
        <f>SUMIF(F84:F156,A18,I84:I156)</f>
        <v>0</v>
      </c>
      <c r="J18" s="199"/>
    </row>
    <row r="19" spans="1:10" ht="23.25" customHeight="1" x14ac:dyDescent="0.2">
      <c r="A19" s="138" t="s">
        <v>211</v>
      </c>
      <c r="B19" s="38" t="s">
        <v>29</v>
      </c>
      <c r="C19" s="62"/>
      <c r="D19" s="63"/>
      <c r="E19" s="197"/>
      <c r="F19" s="198"/>
      <c r="G19" s="197"/>
      <c r="H19" s="198"/>
      <c r="I19" s="197">
        <f>SUMIF(F84:F156,A19,I84:I156)</f>
        <v>0</v>
      </c>
      <c r="J19" s="199"/>
    </row>
    <row r="20" spans="1:10" ht="23.25" customHeight="1" x14ac:dyDescent="0.2">
      <c r="A20" s="138" t="s">
        <v>212</v>
      </c>
      <c r="B20" s="38" t="s">
        <v>30</v>
      </c>
      <c r="C20" s="62"/>
      <c r="D20" s="63"/>
      <c r="E20" s="197"/>
      <c r="F20" s="198"/>
      <c r="G20" s="197"/>
      <c r="H20" s="198"/>
      <c r="I20" s="197">
        <f>SUMIF(F84:F156,A20,I84:I156)</f>
        <v>0</v>
      </c>
      <c r="J20" s="199"/>
    </row>
    <row r="21" spans="1:10" ht="23.25" customHeight="1" x14ac:dyDescent="0.2">
      <c r="A21" s="2"/>
      <c r="B21" s="48" t="s">
        <v>31</v>
      </c>
      <c r="C21" s="64"/>
      <c r="D21" s="65"/>
      <c r="E21" s="210"/>
      <c r="F21" s="211"/>
      <c r="G21" s="210"/>
      <c r="H21" s="211"/>
      <c r="I21" s="210">
        <f>SUM(I16:J20)</f>
        <v>0</v>
      </c>
      <c r="J21" s="228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226">
        <f>ZakladDPHSniVypocet</f>
        <v>0</v>
      </c>
      <c r="H23" s="227"/>
      <c r="I23" s="227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224">
        <f>A23</f>
        <v>0</v>
      </c>
      <c r="H24" s="225"/>
      <c r="I24" s="225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26">
        <f>ZakladDPHZaklVypocet</f>
        <v>0</v>
      </c>
      <c r="H25" s="227"/>
      <c r="I25" s="227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194">
        <f>A25</f>
        <v>0</v>
      </c>
      <c r="H26" s="195"/>
      <c r="I26" s="195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196">
        <f>CenaCelkem-(ZakladDPHSni+DPHSni+ZakladDPHZakl+DPHZakl)</f>
        <v>0</v>
      </c>
      <c r="H27" s="196"/>
      <c r="I27" s="196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25</v>
      </c>
      <c r="C28" s="112"/>
      <c r="D28" s="112"/>
      <c r="E28" s="113"/>
      <c r="F28" s="114"/>
      <c r="G28" s="230">
        <f>ZakladDPHSniVypocet+ZakladDPHZaklVypocet</f>
        <v>0</v>
      </c>
      <c r="H28" s="230"/>
      <c r="I28" s="230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37</v>
      </c>
      <c r="C29" s="116"/>
      <c r="D29" s="116"/>
      <c r="E29" s="116"/>
      <c r="F29" s="117"/>
      <c r="G29" s="229">
        <f>A27</f>
        <v>0</v>
      </c>
      <c r="H29" s="229"/>
      <c r="I29" s="229"/>
      <c r="J29" s="118" t="s">
        <v>68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31"/>
      <c r="E34" s="232"/>
      <c r="G34" s="233"/>
      <c r="H34" s="234"/>
      <c r="I34" s="234"/>
      <c r="J34" s="25"/>
    </row>
    <row r="35" spans="1:10" ht="12.75" customHeight="1" x14ac:dyDescent="0.2">
      <c r="A35" s="2"/>
      <c r="B35" s="2"/>
      <c r="D35" s="223" t="s">
        <v>2</v>
      </c>
      <c r="E35" s="223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236"/>
      <c r="D39" s="236"/>
      <c r="E39" s="236"/>
      <c r="F39" s="98">
        <f>'01 01 Pol'!AE30+'1 1 Pol'!AE297+'2 2 Pol'!AE58+'3 3 Pol'!AE98+'4 4 Pol'!AE72+'5 5 Pol'!AE92+'6 6 Pol'!AE213+'7 7 Pol'!AE28+'8 8 Pol'!AE54</f>
        <v>0</v>
      </c>
      <c r="G39" s="99">
        <f>'01 01 Pol'!AF30+'1 1 Pol'!AF297+'2 2 Pol'!AF58+'3 3 Pol'!AF98+'4 4 Pol'!AF72+'5 5 Pol'!AF92+'6 6 Pol'!AF213+'7 7 Pol'!AF28+'8 8 Pol'!AF54</f>
        <v>0</v>
      </c>
      <c r="H39" s="100">
        <f t="shared" ref="H39:H57" si="1">(F39*SazbaDPH1/100)+(G39*SazbaDPH2/100)</f>
        <v>0</v>
      </c>
      <c r="I39" s="100">
        <f t="shared" ref="I39:I57" si="2">F39+G39+H39</f>
        <v>0</v>
      </c>
      <c r="J39" s="101" t="str">
        <f t="shared" ref="J39:J57" si="3">IF(CenaCelkemVypocet=0,"",I39/CenaCelkemVypocet*100)</f>
        <v/>
      </c>
    </row>
    <row r="40" spans="1:10" ht="25.5" customHeight="1" x14ac:dyDescent="0.2">
      <c r="A40" s="87">
        <v>2</v>
      </c>
      <c r="B40" s="102" t="s">
        <v>46</v>
      </c>
      <c r="C40" s="235" t="s">
        <v>47</v>
      </c>
      <c r="D40" s="235"/>
      <c r="E40" s="235"/>
      <c r="F40" s="103">
        <f>'01 01 Pol'!AE30</f>
        <v>0</v>
      </c>
      <c r="G40" s="104">
        <f>'01 01 Pol'!AF30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 x14ac:dyDescent="0.2">
      <c r="A41" s="87">
        <v>3</v>
      </c>
      <c r="B41" s="106" t="s">
        <v>46</v>
      </c>
      <c r="C41" s="236" t="s">
        <v>48</v>
      </c>
      <c r="D41" s="236"/>
      <c r="E41" s="236"/>
      <c r="F41" s="107">
        <f>'01 01 Pol'!AE30</f>
        <v>0</v>
      </c>
      <c r="G41" s="100">
        <f>'01 01 Pol'!AF30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 x14ac:dyDescent="0.2">
      <c r="A42" s="87">
        <v>2</v>
      </c>
      <c r="B42" s="102" t="s">
        <v>49</v>
      </c>
      <c r="C42" s="235" t="s">
        <v>50</v>
      </c>
      <c r="D42" s="235"/>
      <c r="E42" s="235"/>
      <c r="F42" s="103">
        <f>'1 1 Pol'!AE297</f>
        <v>0</v>
      </c>
      <c r="G42" s="104">
        <f>'1 1 Pol'!AF297</f>
        <v>0</v>
      </c>
      <c r="H42" s="104">
        <f t="shared" si="1"/>
        <v>0</v>
      </c>
      <c r="I42" s="104">
        <f t="shared" si="2"/>
        <v>0</v>
      </c>
      <c r="J42" s="105" t="str">
        <f t="shared" si="3"/>
        <v/>
      </c>
    </row>
    <row r="43" spans="1:10" ht="25.5" customHeight="1" x14ac:dyDescent="0.2">
      <c r="A43" s="87">
        <v>3</v>
      </c>
      <c r="B43" s="106" t="s">
        <v>49</v>
      </c>
      <c r="C43" s="236" t="s">
        <v>51</v>
      </c>
      <c r="D43" s="236"/>
      <c r="E43" s="236"/>
      <c r="F43" s="107">
        <f>'1 1 Pol'!AE297</f>
        <v>0</v>
      </c>
      <c r="G43" s="100">
        <f>'1 1 Pol'!AF297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2</v>
      </c>
      <c r="B44" s="102" t="s">
        <v>52</v>
      </c>
      <c r="C44" s="235" t="s">
        <v>53</v>
      </c>
      <c r="D44" s="235"/>
      <c r="E44" s="235"/>
      <c r="F44" s="103">
        <f>'2 2 Pol'!AE58</f>
        <v>0</v>
      </c>
      <c r="G44" s="104">
        <f>'2 2 Pol'!AF58</f>
        <v>0</v>
      </c>
      <c r="H44" s="104">
        <f t="shared" si="1"/>
        <v>0</v>
      </c>
      <c r="I44" s="104">
        <f t="shared" si="2"/>
        <v>0</v>
      </c>
      <c r="J44" s="105" t="str">
        <f t="shared" si="3"/>
        <v/>
      </c>
    </row>
    <row r="45" spans="1:10" ht="25.5" customHeight="1" x14ac:dyDescent="0.2">
      <c r="A45" s="87">
        <v>3</v>
      </c>
      <c r="B45" s="106" t="s">
        <v>52</v>
      </c>
      <c r="C45" s="236" t="s">
        <v>54</v>
      </c>
      <c r="D45" s="236"/>
      <c r="E45" s="236"/>
      <c r="F45" s="107">
        <f>'2 2 Pol'!AE58</f>
        <v>0</v>
      </c>
      <c r="G45" s="100">
        <f>'2 2 Pol'!AF58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2</v>
      </c>
      <c r="B46" s="102" t="s">
        <v>55</v>
      </c>
      <c r="C46" s="235" t="s">
        <v>56</v>
      </c>
      <c r="D46" s="235"/>
      <c r="E46" s="235"/>
      <c r="F46" s="103">
        <f>'3 3 Pol'!AE98</f>
        <v>0</v>
      </c>
      <c r="G46" s="104">
        <f>'3 3 Pol'!AF98</f>
        <v>0</v>
      </c>
      <c r="H46" s="104">
        <f t="shared" si="1"/>
        <v>0</v>
      </c>
      <c r="I46" s="104">
        <f t="shared" si="2"/>
        <v>0</v>
      </c>
      <c r="J46" s="105" t="str">
        <f t="shared" si="3"/>
        <v/>
      </c>
    </row>
    <row r="47" spans="1:10" ht="25.5" customHeight="1" x14ac:dyDescent="0.2">
      <c r="A47" s="87">
        <v>3</v>
      </c>
      <c r="B47" s="106" t="s">
        <v>55</v>
      </c>
      <c r="C47" s="236" t="s">
        <v>56</v>
      </c>
      <c r="D47" s="236"/>
      <c r="E47" s="236"/>
      <c r="F47" s="107">
        <f>'3 3 Pol'!AE98</f>
        <v>0</v>
      </c>
      <c r="G47" s="100">
        <f>'3 3 Pol'!AF98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2</v>
      </c>
      <c r="B48" s="102" t="s">
        <v>57</v>
      </c>
      <c r="C48" s="235" t="s">
        <v>58</v>
      </c>
      <c r="D48" s="235"/>
      <c r="E48" s="235"/>
      <c r="F48" s="103">
        <f>'4 4 Pol'!AE72</f>
        <v>0</v>
      </c>
      <c r="G48" s="104">
        <f>'4 4 Pol'!AF72</f>
        <v>0</v>
      </c>
      <c r="H48" s="104">
        <f t="shared" si="1"/>
        <v>0</v>
      </c>
      <c r="I48" s="104">
        <f t="shared" si="2"/>
        <v>0</v>
      </c>
      <c r="J48" s="105" t="str">
        <f t="shared" si="3"/>
        <v/>
      </c>
    </row>
    <row r="49" spans="1:10" ht="25.5" customHeight="1" x14ac:dyDescent="0.2">
      <c r="A49" s="87">
        <v>3</v>
      </c>
      <c r="B49" s="106" t="s">
        <v>57</v>
      </c>
      <c r="C49" s="236" t="s">
        <v>58</v>
      </c>
      <c r="D49" s="236"/>
      <c r="E49" s="236"/>
      <c r="F49" s="107">
        <f>'4 4 Pol'!AE72</f>
        <v>0</v>
      </c>
      <c r="G49" s="100">
        <f>'4 4 Pol'!AF72</f>
        <v>0</v>
      </c>
      <c r="H49" s="100">
        <f t="shared" si="1"/>
        <v>0</v>
      </c>
      <c r="I49" s="100">
        <f t="shared" si="2"/>
        <v>0</v>
      </c>
      <c r="J49" s="101" t="str">
        <f t="shared" si="3"/>
        <v/>
      </c>
    </row>
    <row r="50" spans="1:10" ht="25.5" customHeight="1" x14ac:dyDescent="0.2">
      <c r="A50" s="87">
        <v>2</v>
      </c>
      <c r="B50" s="102" t="s">
        <v>59</v>
      </c>
      <c r="C50" s="235" t="s">
        <v>60</v>
      </c>
      <c r="D50" s="235"/>
      <c r="E50" s="235"/>
      <c r="F50" s="103">
        <f>'5 5 Pol'!AE92</f>
        <v>0</v>
      </c>
      <c r="G50" s="104">
        <f>'5 5 Pol'!AF92</f>
        <v>0</v>
      </c>
      <c r="H50" s="104">
        <f t="shared" si="1"/>
        <v>0</v>
      </c>
      <c r="I50" s="104">
        <f t="shared" si="2"/>
        <v>0</v>
      </c>
      <c r="J50" s="105" t="str">
        <f t="shared" si="3"/>
        <v/>
      </c>
    </row>
    <row r="51" spans="1:10" ht="25.5" customHeight="1" x14ac:dyDescent="0.2">
      <c r="A51" s="87">
        <v>3</v>
      </c>
      <c r="B51" s="106" t="s">
        <v>59</v>
      </c>
      <c r="C51" s="236" t="s">
        <v>60</v>
      </c>
      <c r="D51" s="236"/>
      <c r="E51" s="236"/>
      <c r="F51" s="107">
        <f>'5 5 Pol'!AE92</f>
        <v>0</v>
      </c>
      <c r="G51" s="100">
        <f>'5 5 Pol'!AF92</f>
        <v>0</v>
      </c>
      <c r="H51" s="100">
        <f t="shared" si="1"/>
        <v>0</v>
      </c>
      <c r="I51" s="100">
        <f t="shared" si="2"/>
        <v>0</v>
      </c>
      <c r="J51" s="101" t="str">
        <f t="shared" si="3"/>
        <v/>
      </c>
    </row>
    <row r="52" spans="1:10" ht="25.5" customHeight="1" x14ac:dyDescent="0.2">
      <c r="A52" s="87">
        <v>2</v>
      </c>
      <c r="B52" s="102" t="s">
        <v>61</v>
      </c>
      <c r="C52" s="235" t="s">
        <v>62</v>
      </c>
      <c r="D52" s="235"/>
      <c r="E52" s="235"/>
      <c r="F52" s="103">
        <f>'6 6 Pol'!AE213</f>
        <v>0</v>
      </c>
      <c r="G52" s="104">
        <f>'6 6 Pol'!AF213</f>
        <v>0</v>
      </c>
      <c r="H52" s="104">
        <f t="shared" si="1"/>
        <v>0</v>
      </c>
      <c r="I52" s="104">
        <f t="shared" si="2"/>
        <v>0</v>
      </c>
      <c r="J52" s="105" t="str">
        <f t="shared" si="3"/>
        <v/>
      </c>
    </row>
    <row r="53" spans="1:10" ht="25.5" customHeight="1" x14ac:dyDescent="0.2">
      <c r="A53" s="87">
        <v>3</v>
      </c>
      <c r="B53" s="106" t="s">
        <v>61</v>
      </c>
      <c r="C53" s="236" t="s">
        <v>62</v>
      </c>
      <c r="D53" s="236"/>
      <c r="E53" s="236"/>
      <c r="F53" s="107">
        <f>'6 6 Pol'!AE213</f>
        <v>0</v>
      </c>
      <c r="G53" s="100">
        <f>'6 6 Pol'!AF213</f>
        <v>0</v>
      </c>
      <c r="H53" s="100">
        <f t="shared" si="1"/>
        <v>0</v>
      </c>
      <c r="I53" s="100">
        <f t="shared" si="2"/>
        <v>0</v>
      </c>
      <c r="J53" s="101" t="str">
        <f t="shared" si="3"/>
        <v/>
      </c>
    </row>
    <row r="54" spans="1:10" ht="25.5" customHeight="1" x14ac:dyDescent="0.2">
      <c r="A54" s="87">
        <v>2</v>
      </c>
      <c r="B54" s="102" t="s">
        <v>63</v>
      </c>
      <c r="C54" s="235" t="s">
        <v>64</v>
      </c>
      <c r="D54" s="235"/>
      <c r="E54" s="235"/>
      <c r="F54" s="103">
        <f>'7 7 Pol'!AE28</f>
        <v>0</v>
      </c>
      <c r="G54" s="104">
        <f>'7 7 Pol'!AF28</f>
        <v>0</v>
      </c>
      <c r="H54" s="104">
        <f t="shared" si="1"/>
        <v>0</v>
      </c>
      <c r="I54" s="104">
        <f t="shared" si="2"/>
        <v>0</v>
      </c>
      <c r="J54" s="105" t="str">
        <f t="shared" si="3"/>
        <v/>
      </c>
    </row>
    <row r="55" spans="1:10" ht="25.5" customHeight="1" x14ac:dyDescent="0.2">
      <c r="A55" s="87">
        <v>3</v>
      </c>
      <c r="B55" s="106" t="s">
        <v>63</v>
      </c>
      <c r="C55" s="236" t="s">
        <v>64</v>
      </c>
      <c r="D55" s="236"/>
      <c r="E55" s="236"/>
      <c r="F55" s="107">
        <f>'7 7 Pol'!AE28</f>
        <v>0</v>
      </c>
      <c r="G55" s="100">
        <f>'7 7 Pol'!AF28</f>
        <v>0</v>
      </c>
      <c r="H55" s="100">
        <f t="shared" si="1"/>
        <v>0</v>
      </c>
      <c r="I55" s="100">
        <f t="shared" si="2"/>
        <v>0</v>
      </c>
      <c r="J55" s="101" t="str">
        <f t="shared" si="3"/>
        <v/>
      </c>
    </row>
    <row r="56" spans="1:10" ht="25.5" customHeight="1" x14ac:dyDescent="0.2">
      <c r="A56" s="87">
        <v>2</v>
      </c>
      <c r="B56" s="102" t="s">
        <v>65</v>
      </c>
      <c r="C56" s="235" t="s">
        <v>66</v>
      </c>
      <c r="D56" s="235"/>
      <c r="E56" s="235"/>
      <c r="F56" s="103">
        <f>'8 8 Pol'!AE54</f>
        <v>0</v>
      </c>
      <c r="G56" s="104">
        <f>'8 8 Pol'!AF54</f>
        <v>0</v>
      </c>
      <c r="H56" s="104">
        <f t="shared" si="1"/>
        <v>0</v>
      </c>
      <c r="I56" s="104">
        <f t="shared" si="2"/>
        <v>0</v>
      </c>
      <c r="J56" s="105" t="str">
        <f t="shared" si="3"/>
        <v/>
      </c>
    </row>
    <row r="57" spans="1:10" ht="25.5" customHeight="1" x14ac:dyDescent="0.2">
      <c r="A57" s="87">
        <v>3</v>
      </c>
      <c r="B57" s="106" t="s">
        <v>65</v>
      </c>
      <c r="C57" s="236" t="s">
        <v>66</v>
      </c>
      <c r="D57" s="236"/>
      <c r="E57" s="236"/>
      <c r="F57" s="107">
        <f>'8 8 Pol'!AE54</f>
        <v>0</v>
      </c>
      <c r="G57" s="100">
        <f>'8 8 Pol'!AF54</f>
        <v>0</v>
      </c>
      <c r="H57" s="100">
        <f t="shared" si="1"/>
        <v>0</v>
      </c>
      <c r="I57" s="100">
        <f t="shared" si="2"/>
        <v>0</v>
      </c>
      <c r="J57" s="101" t="str">
        <f t="shared" si="3"/>
        <v/>
      </c>
    </row>
    <row r="58" spans="1:10" ht="25.5" customHeight="1" x14ac:dyDescent="0.2">
      <c r="A58" s="87"/>
      <c r="B58" s="237" t="s">
        <v>67</v>
      </c>
      <c r="C58" s="238"/>
      <c r="D58" s="238"/>
      <c r="E58" s="239"/>
      <c r="F58" s="108">
        <f>SUMIF(A39:A57,"=1",F39:F57)</f>
        <v>0</v>
      </c>
      <c r="G58" s="109">
        <f>SUMIF(A39:A57,"=1",G39:G57)</f>
        <v>0</v>
      </c>
      <c r="H58" s="109">
        <f>SUMIF(A39:A57,"=1",H39:H57)</f>
        <v>0</v>
      </c>
      <c r="I58" s="109">
        <f>SUMIF(A39:A57,"=1",I39:I57)</f>
        <v>0</v>
      </c>
      <c r="J58" s="110">
        <f>SUMIF(A39:A57,"=1",J39:J57)</f>
        <v>0</v>
      </c>
    </row>
    <row r="60" spans="1:10" x14ac:dyDescent="0.2">
      <c r="A60" t="s">
        <v>69</v>
      </c>
      <c r="B60" t="s">
        <v>70</v>
      </c>
    </row>
    <row r="61" spans="1:10" x14ac:dyDescent="0.2">
      <c r="A61" t="s">
        <v>71</v>
      </c>
      <c r="B61" t="s">
        <v>72</v>
      </c>
    </row>
    <row r="62" spans="1:10" x14ac:dyDescent="0.2">
      <c r="A62" t="s">
        <v>73</v>
      </c>
      <c r="B62" t="s">
        <v>74</v>
      </c>
    </row>
    <row r="63" spans="1:10" x14ac:dyDescent="0.2">
      <c r="A63" t="s">
        <v>71</v>
      </c>
      <c r="B63" t="s">
        <v>75</v>
      </c>
    </row>
    <row r="64" spans="1:10" x14ac:dyDescent="0.2">
      <c r="A64" t="s">
        <v>73</v>
      </c>
      <c r="B64" t="s">
        <v>76</v>
      </c>
    </row>
    <row r="65" spans="1:2" x14ac:dyDescent="0.2">
      <c r="A65" t="s">
        <v>71</v>
      </c>
      <c r="B65" t="s">
        <v>77</v>
      </c>
    </row>
    <row r="66" spans="1:2" x14ac:dyDescent="0.2">
      <c r="A66" t="s">
        <v>73</v>
      </c>
      <c r="B66" t="s">
        <v>78</v>
      </c>
    </row>
    <row r="67" spans="1:2" x14ac:dyDescent="0.2">
      <c r="A67" t="s">
        <v>71</v>
      </c>
      <c r="B67" t="s">
        <v>79</v>
      </c>
    </row>
    <row r="68" spans="1:2" x14ac:dyDescent="0.2">
      <c r="A68" t="s">
        <v>73</v>
      </c>
      <c r="B68" t="s">
        <v>80</v>
      </c>
    </row>
    <row r="69" spans="1:2" x14ac:dyDescent="0.2">
      <c r="A69" t="s">
        <v>71</v>
      </c>
      <c r="B69" t="s">
        <v>81</v>
      </c>
    </row>
    <row r="70" spans="1:2" x14ac:dyDescent="0.2">
      <c r="A70" t="s">
        <v>73</v>
      </c>
      <c r="B70" t="s">
        <v>82</v>
      </c>
    </row>
    <row r="71" spans="1:2" x14ac:dyDescent="0.2">
      <c r="A71" t="s">
        <v>71</v>
      </c>
      <c r="B71" t="s">
        <v>83</v>
      </c>
    </row>
    <row r="72" spans="1:2" x14ac:dyDescent="0.2">
      <c r="A72" t="s">
        <v>73</v>
      </c>
      <c r="B72" t="s">
        <v>84</v>
      </c>
    </row>
    <row r="73" spans="1:2" x14ac:dyDescent="0.2">
      <c r="A73" t="s">
        <v>71</v>
      </c>
      <c r="B73" t="s">
        <v>85</v>
      </c>
    </row>
    <row r="74" spans="1:2" x14ac:dyDescent="0.2">
      <c r="A74" t="s">
        <v>73</v>
      </c>
      <c r="B74" t="s">
        <v>86</v>
      </c>
    </row>
    <row r="75" spans="1:2" x14ac:dyDescent="0.2">
      <c r="A75" t="s">
        <v>71</v>
      </c>
      <c r="B75" t="s">
        <v>87</v>
      </c>
    </row>
    <row r="76" spans="1:2" x14ac:dyDescent="0.2">
      <c r="A76" t="s">
        <v>73</v>
      </c>
      <c r="B76" t="s">
        <v>88</v>
      </c>
    </row>
    <row r="77" spans="1:2" x14ac:dyDescent="0.2">
      <c r="A77" t="s">
        <v>71</v>
      </c>
      <c r="B77" t="s">
        <v>89</v>
      </c>
    </row>
    <row r="78" spans="1:2" x14ac:dyDescent="0.2">
      <c r="A78" t="s">
        <v>73</v>
      </c>
      <c r="B78" t="s">
        <v>90</v>
      </c>
    </row>
    <row r="81" spans="1:10" ht="15.75" x14ac:dyDescent="0.25">
      <c r="B81" s="119" t="s">
        <v>91</v>
      </c>
    </row>
    <row r="83" spans="1:10" ht="25.5" customHeight="1" x14ac:dyDescent="0.2">
      <c r="A83" s="121"/>
      <c r="B83" s="124" t="s">
        <v>18</v>
      </c>
      <c r="C83" s="124" t="s">
        <v>6</v>
      </c>
      <c r="D83" s="125"/>
      <c r="E83" s="125"/>
      <c r="F83" s="126" t="s">
        <v>92</v>
      </c>
      <c r="G83" s="126"/>
      <c r="H83" s="126"/>
      <c r="I83" s="126" t="s">
        <v>31</v>
      </c>
      <c r="J83" s="126" t="s">
        <v>0</v>
      </c>
    </row>
    <row r="84" spans="1:10" ht="36.75" customHeight="1" x14ac:dyDescent="0.2">
      <c r="A84" s="122"/>
      <c r="B84" s="127" t="s">
        <v>93</v>
      </c>
      <c r="C84" s="240" t="s">
        <v>94</v>
      </c>
      <c r="D84" s="241"/>
      <c r="E84" s="241"/>
      <c r="F84" s="134" t="s">
        <v>26</v>
      </c>
      <c r="G84" s="135"/>
      <c r="H84" s="135"/>
      <c r="I84" s="135">
        <f>'3 3 Pol'!G8</f>
        <v>0</v>
      </c>
      <c r="J84" s="131" t="str">
        <f>IF(I157=0,"",I84/I157*100)</f>
        <v/>
      </c>
    </row>
    <row r="85" spans="1:10" ht="36.75" customHeight="1" x14ac:dyDescent="0.2">
      <c r="A85" s="122"/>
      <c r="B85" s="127" t="s">
        <v>93</v>
      </c>
      <c r="C85" s="240" t="s">
        <v>95</v>
      </c>
      <c r="D85" s="241"/>
      <c r="E85" s="241"/>
      <c r="F85" s="134" t="s">
        <v>26</v>
      </c>
      <c r="G85" s="135"/>
      <c r="H85" s="135"/>
      <c r="I85" s="135">
        <f>'6 6 Pol'!G8</f>
        <v>0</v>
      </c>
      <c r="J85" s="131" t="str">
        <f>IF(I157=0,"",I85/I157*100)</f>
        <v/>
      </c>
    </row>
    <row r="86" spans="1:10" ht="36.75" customHeight="1" x14ac:dyDescent="0.2">
      <c r="A86" s="122"/>
      <c r="B86" s="127" t="s">
        <v>93</v>
      </c>
      <c r="C86" s="240" t="s">
        <v>96</v>
      </c>
      <c r="D86" s="241"/>
      <c r="E86" s="241"/>
      <c r="F86" s="134" t="s">
        <v>26</v>
      </c>
      <c r="G86" s="135"/>
      <c r="H86" s="135"/>
      <c r="I86" s="135">
        <f>'4 4 Pol'!G8</f>
        <v>0</v>
      </c>
      <c r="J86" s="131" t="str">
        <f>IF(I157=0,"",I86/I157*100)</f>
        <v/>
      </c>
    </row>
    <row r="87" spans="1:10" ht="36.75" customHeight="1" x14ac:dyDescent="0.2">
      <c r="A87" s="122"/>
      <c r="B87" s="127" t="s">
        <v>93</v>
      </c>
      <c r="C87" s="240" t="s">
        <v>97</v>
      </c>
      <c r="D87" s="241"/>
      <c r="E87" s="241"/>
      <c r="F87" s="134" t="s">
        <v>26</v>
      </c>
      <c r="G87" s="135"/>
      <c r="H87" s="135"/>
      <c r="I87" s="135">
        <f>'5 5 Pol'!G8</f>
        <v>0</v>
      </c>
      <c r="J87" s="131" t="str">
        <f>IF(I157=0,"",I87/I157*100)</f>
        <v/>
      </c>
    </row>
    <row r="88" spans="1:10" ht="36.75" customHeight="1" x14ac:dyDescent="0.2">
      <c r="A88" s="122"/>
      <c r="B88" s="127" t="s">
        <v>98</v>
      </c>
      <c r="C88" s="240" t="s">
        <v>99</v>
      </c>
      <c r="D88" s="241"/>
      <c r="E88" s="241"/>
      <c r="F88" s="134" t="s">
        <v>26</v>
      </c>
      <c r="G88" s="135"/>
      <c r="H88" s="135"/>
      <c r="I88" s="135">
        <f>'6 6 Pol'!G98</f>
        <v>0</v>
      </c>
      <c r="J88" s="131" t="str">
        <f>IF(I157=0,"",I88/I157*100)</f>
        <v/>
      </c>
    </row>
    <row r="89" spans="1:10" ht="36.75" customHeight="1" x14ac:dyDescent="0.2">
      <c r="A89" s="122"/>
      <c r="B89" s="127" t="s">
        <v>100</v>
      </c>
      <c r="C89" s="240" t="s">
        <v>101</v>
      </c>
      <c r="D89" s="241"/>
      <c r="E89" s="241"/>
      <c r="F89" s="134" t="s">
        <v>26</v>
      </c>
      <c r="G89" s="135"/>
      <c r="H89" s="135"/>
      <c r="I89" s="135">
        <f>'6 6 Pol'!G116</f>
        <v>0</v>
      </c>
      <c r="J89" s="131" t="str">
        <f>IF(I157=0,"",I89/I157*100)</f>
        <v/>
      </c>
    </row>
    <row r="90" spans="1:10" ht="36.75" customHeight="1" x14ac:dyDescent="0.2">
      <c r="A90" s="122"/>
      <c r="B90" s="127" t="s">
        <v>102</v>
      </c>
      <c r="C90" s="240" t="s">
        <v>103</v>
      </c>
      <c r="D90" s="241"/>
      <c r="E90" s="241"/>
      <c r="F90" s="134" t="s">
        <v>26</v>
      </c>
      <c r="G90" s="135"/>
      <c r="H90" s="135"/>
      <c r="I90" s="135">
        <f>'6 6 Pol'!G125</f>
        <v>0</v>
      </c>
      <c r="J90" s="131" t="str">
        <f>IF(I157=0,"",I90/I157*100)</f>
        <v/>
      </c>
    </row>
    <row r="91" spans="1:10" ht="36.75" customHeight="1" x14ac:dyDescent="0.2">
      <c r="A91" s="122"/>
      <c r="B91" s="127" t="s">
        <v>104</v>
      </c>
      <c r="C91" s="240" t="s">
        <v>105</v>
      </c>
      <c r="D91" s="241"/>
      <c r="E91" s="241"/>
      <c r="F91" s="134" t="s">
        <v>26</v>
      </c>
      <c r="G91" s="135"/>
      <c r="H91" s="135"/>
      <c r="I91" s="135">
        <f>'6 6 Pol'!G140</f>
        <v>0</v>
      </c>
      <c r="J91" s="131" t="str">
        <f>IF(I157=0,"",I91/I157*100)</f>
        <v/>
      </c>
    </row>
    <row r="92" spans="1:10" ht="36.75" customHeight="1" x14ac:dyDescent="0.2">
      <c r="A92" s="122"/>
      <c r="B92" s="127" t="s">
        <v>106</v>
      </c>
      <c r="C92" s="240" t="s">
        <v>107</v>
      </c>
      <c r="D92" s="241"/>
      <c r="E92" s="241"/>
      <c r="F92" s="134" t="s">
        <v>26</v>
      </c>
      <c r="G92" s="135"/>
      <c r="H92" s="135"/>
      <c r="I92" s="135">
        <f>'6 6 Pol'!G147</f>
        <v>0</v>
      </c>
      <c r="J92" s="131" t="str">
        <f>IF(I157=0,"",I92/I157*100)</f>
        <v/>
      </c>
    </row>
    <row r="93" spans="1:10" ht="36.75" customHeight="1" x14ac:dyDescent="0.2">
      <c r="A93" s="122"/>
      <c r="B93" s="127" t="s">
        <v>108</v>
      </c>
      <c r="C93" s="240" t="s">
        <v>109</v>
      </c>
      <c r="D93" s="241"/>
      <c r="E93" s="241"/>
      <c r="F93" s="134" t="s">
        <v>26</v>
      </c>
      <c r="G93" s="135"/>
      <c r="H93" s="135"/>
      <c r="I93" s="135">
        <f>'6 6 Pol'!G156</f>
        <v>0</v>
      </c>
      <c r="J93" s="131" t="str">
        <f>IF(I157=0,"",I93/I157*100)</f>
        <v/>
      </c>
    </row>
    <row r="94" spans="1:10" ht="36.75" customHeight="1" x14ac:dyDescent="0.2">
      <c r="A94" s="122"/>
      <c r="B94" s="127" t="s">
        <v>110</v>
      </c>
      <c r="C94" s="240" t="s">
        <v>111</v>
      </c>
      <c r="D94" s="241"/>
      <c r="E94" s="241"/>
      <c r="F94" s="134" t="s">
        <v>26</v>
      </c>
      <c r="G94" s="135"/>
      <c r="H94" s="135"/>
      <c r="I94" s="135">
        <f>'6 6 Pol'!G171</f>
        <v>0</v>
      </c>
      <c r="J94" s="131" t="str">
        <f>IF(I157=0,"",I94/I157*100)</f>
        <v/>
      </c>
    </row>
    <row r="95" spans="1:10" ht="36.75" customHeight="1" x14ac:dyDescent="0.2">
      <c r="A95" s="122"/>
      <c r="B95" s="127" t="s">
        <v>112</v>
      </c>
      <c r="C95" s="240" t="s">
        <v>113</v>
      </c>
      <c r="D95" s="241"/>
      <c r="E95" s="241"/>
      <c r="F95" s="134" t="s">
        <v>26</v>
      </c>
      <c r="G95" s="135"/>
      <c r="H95" s="135"/>
      <c r="I95" s="135">
        <f>'6 6 Pol'!G185</f>
        <v>0</v>
      </c>
      <c r="J95" s="131" t="str">
        <f>IF(I157=0,"",I95/I157*100)</f>
        <v/>
      </c>
    </row>
    <row r="96" spans="1:10" ht="36.75" customHeight="1" x14ac:dyDescent="0.2">
      <c r="A96" s="122"/>
      <c r="B96" s="127" t="s">
        <v>114</v>
      </c>
      <c r="C96" s="240" t="s">
        <v>115</v>
      </c>
      <c r="D96" s="241"/>
      <c r="E96" s="241"/>
      <c r="F96" s="134" t="s">
        <v>26</v>
      </c>
      <c r="G96" s="135"/>
      <c r="H96" s="135"/>
      <c r="I96" s="135">
        <f>'6 6 Pol'!G191</f>
        <v>0</v>
      </c>
      <c r="J96" s="131" t="str">
        <f>IF(I157=0,"",I96/I157*100)</f>
        <v/>
      </c>
    </row>
    <row r="97" spans="1:10" ht="36.75" customHeight="1" x14ac:dyDescent="0.2">
      <c r="A97" s="122"/>
      <c r="B97" s="127" t="s">
        <v>116</v>
      </c>
      <c r="C97" s="240" t="s">
        <v>117</v>
      </c>
      <c r="D97" s="241"/>
      <c r="E97" s="241"/>
      <c r="F97" s="134" t="s">
        <v>26</v>
      </c>
      <c r="G97" s="135"/>
      <c r="H97" s="135"/>
      <c r="I97" s="135">
        <f>'4 4 Pol'!G16</f>
        <v>0</v>
      </c>
      <c r="J97" s="131" t="str">
        <f>IF(I157=0,"",I97/I157*100)</f>
        <v/>
      </c>
    </row>
    <row r="98" spans="1:10" ht="36.75" customHeight="1" x14ac:dyDescent="0.2">
      <c r="A98" s="122"/>
      <c r="B98" s="127" t="s">
        <v>116</v>
      </c>
      <c r="C98" s="240" t="s">
        <v>118</v>
      </c>
      <c r="D98" s="241"/>
      <c r="E98" s="241"/>
      <c r="F98" s="134" t="s">
        <v>26</v>
      </c>
      <c r="G98" s="135"/>
      <c r="H98" s="135"/>
      <c r="I98" s="135">
        <f>'3 3 Pol'!G18</f>
        <v>0</v>
      </c>
      <c r="J98" s="131" t="str">
        <f>IF(I157=0,"",I98/I157*100)</f>
        <v/>
      </c>
    </row>
    <row r="99" spans="1:10" ht="36.75" customHeight="1" x14ac:dyDescent="0.2">
      <c r="A99" s="122"/>
      <c r="B99" s="127" t="s">
        <v>116</v>
      </c>
      <c r="C99" s="240" t="s">
        <v>119</v>
      </c>
      <c r="D99" s="241"/>
      <c r="E99" s="241"/>
      <c r="F99" s="134" t="s">
        <v>26</v>
      </c>
      <c r="G99" s="135"/>
      <c r="H99" s="135"/>
      <c r="I99" s="135">
        <f>'7 7 Pol'!G12</f>
        <v>0</v>
      </c>
      <c r="J99" s="131" t="str">
        <f>IF(I157=0,"",I99/I157*100)</f>
        <v/>
      </c>
    </row>
    <row r="100" spans="1:10" ht="36.75" customHeight="1" x14ac:dyDescent="0.2">
      <c r="A100" s="122"/>
      <c r="B100" s="127" t="s">
        <v>116</v>
      </c>
      <c r="C100" s="240" t="s">
        <v>120</v>
      </c>
      <c r="D100" s="241"/>
      <c r="E100" s="241"/>
      <c r="F100" s="134" t="s">
        <v>26</v>
      </c>
      <c r="G100" s="135"/>
      <c r="H100" s="135"/>
      <c r="I100" s="135">
        <f>'6 6 Pol'!G15</f>
        <v>0</v>
      </c>
      <c r="J100" s="131" t="str">
        <f>IF(I157=0,"",I100/I157*100)</f>
        <v/>
      </c>
    </row>
    <row r="101" spans="1:10" ht="36.75" customHeight="1" x14ac:dyDescent="0.2">
      <c r="A101" s="122"/>
      <c r="B101" s="127" t="s">
        <v>116</v>
      </c>
      <c r="C101" s="240" t="s">
        <v>121</v>
      </c>
      <c r="D101" s="241"/>
      <c r="E101" s="241"/>
      <c r="F101" s="134" t="s">
        <v>26</v>
      </c>
      <c r="G101" s="135"/>
      <c r="H101" s="135"/>
      <c r="I101" s="135">
        <f>'5 5 Pol'!G12</f>
        <v>0</v>
      </c>
      <c r="J101" s="131" t="str">
        <f>IF(I157=0,"",I101/I157*100)</f>
        <v/>
      </c>
    </row>
    <row r="102" spans="1:10" ht="36.75" customHeight="1" x14ac:dyDescent="0.2">
      <c r="A102" s="122"/>
      <c r="B102" s="127" t="s">
        <v>122</v>
      </c>
      <c r="C102" s="240" t="s">
        <v>123</v>
      </c>
      <c r="D102" s="241"/>
      <c r="E102" s="241"/>
      <c r="F102" s="134" t="s">
        <v>26</v>
      </c>
      <c r="G102" s="135"/>
      <c r="H102" s="135"/>
      <c r="I102" s="135">
        <f>'6 6 Pol'!G208</f>
        <v>0</v>
      </c>
      <c r="J102" s="131" t="str">
        <f>IF(I157=0,"",I102/I157*100)</f>
        <v/>
      </c>
    </row>
    <row r="103" spans="1:10" ht="36.75" customHeight="1" x14ac:dyDescent="0.2">
      <c r="A103" s="122"/>
      <c r="B103" s="127" t="s">
        <v>124</v>
      </c>
      <c r="C103" s="240" t="s">
        <v>125</v>
      </c>
      <c r="D103" s="241"/>
      <c r="E103" s="241"/>
      <c r="F103" s="134" t="s">
        <v>26</v>
      </c>
      <c r="G103" s="135"/>
      <c r="H103" s="135"/>
      <c r="I103" s="135">
        <f>'5 5 Pol'!G24</f>
        <v>0</v>
      </c>
      <c r="J103" s="131" t="str">
        <f>IF(I157=0,"",I103/I157*100)</f>
        <v/>
      </c>
    </row>
    <row r="104" spans="1:10" ht="36.75" customHeight="1" x14ac:dyDescent="0.2">
      <c r="A104" s="122"/>
      <c r="B104" s="127" t="s">
        <v>124</v>
      </c>
      <c r="C104" s="240" t="s">
        <v>126</v>
      </c>
      <c r="D104" s="241"/>
      <c r="E104" s="241"/>
      <c r="F104" s="134" t="s">
        <v>26</v>
      </c>
      <c r="G104" s="135"/>
      <c r="H104" s="135"/>
      <c r="I104" s="135">
        <f>'4 4 Pol'!G22</f>
        <v>0</v>
      </c>
      <c r="J104" s="131" t="str">
        <f>IF(I157=0,"",I104/I157*100)</f>
        <v/>
      </c>
    </row>
    <row r="105" spans="1:10" ht="36.75" customHeight="1" x14ac:dyDescent="0.2">
      <c r="A105" s="122"/>
      <c r="B105" s="127" t="s">
        <v>124</v>
      </c>
      <c r="C105" s="240" t="s">
        <v>127</v>
      </c>
      <c r="D105" s="241"/>
      <c r="E105" s="241"/>
      <c r="F105" s="134" t="s">
        <v>26</v>
      </c>
      <c r="G105" s="135"/>
      <c r="H105" s="135"/>
      <c r="I105" s="135">
        <f>'3 3 Pol'!G60</f>
        <v>0</v>
      </c>
      <c r="J105" s="131" t="str">
        <f>IF(I157=0,"",I105/I157*100)</f>
        <v/>
      </c>
    </row>
    <row r="106" spans="1:10" ht="36.75" customHeight="1" x14ac:dyDescent="0.2">
      <c r="A106" s="122"/>
      <c r="B106" s="127" t="s">
        <v>124</v>
      </c>
      <c r="C106" s="240" t="s">
        <v>128</v>
      </c>
      <c r="D106" s="241"/>
      <c r="E106" s="241"/>
      <c r="F106" s="134" t="s">
        <v>26</v>
      </c>
      <c r="G106" s="135"/>
      <c r="H106" s="135"/>
      <c r="I106" s="135">
        <f>'7 7 Pol'!G14</f>
        <v>0</v>
      </c>
      <c r="J106" s="131" t="str">
        <f>IF(I157=0,"",I106/I157*100)</f>
        <v/>
      </c>
    </row>
    <row r="107" spans="1:10" ht="36.75" customHeight="1" x14ac:dyDescent="0.2">
      <c r="A107" s="122"/>
      <c r="B107" s="127" t="s">
        <v>124</v>
      </c>
      <c r="C107" s="240" t="s">
        <v>129</v>
      </c>
      <c r="D107" s="241"/>
      <c r="E107" s="241"/>
      <c r="F107" s="134" t="s">
        <v>26</v>
      </c>
      <c r="G107" s="135"/>
      <c r="H107" s="135"/>
      <c r="I107" s="135">
        <f>'6 6 Pol'!G20</f>
        <v>0</v>
      </c>
      <c r="J107" s="131" t="str">
        <f>IF(I157=0,"",I107/I157*100)</f>
        <v/>
      </c>
    </row>
    <row r="108" spans="1:10" ht="36.75" customHeight="1" x14ac:dyDescent="0.2">
      <c r="A108" s="122"/>
      <c r="B108" s="127" t="s">
        <v>130</v>
      </c>
      <c r="C108" s="240" t="s">
        <v>131</v>
      </c>
      <c r="D108" s="241"/>
      <c r="E108" s="241"/>
      <c r="F108" s="134" t="s">
        <v>26</v>
      </c>
      <c r="G108" s="135"/>
      <c r="H108" s="135"/>
      <c r="I108" s="135">
        <f>'5 5 Pol'!G33</f>
        <v>0</v>
      </c>
      <c r="J108" s="131" t="str">
        <f>IF(I157=0,"",I108/I157*100)</f>
        <v/>
      </c>
    </row>
    <row r="109" spans="1:10" ht="36.75" customHeight="1" x14ac:dyDescent="0.2">
      <c r="A109" s="122"/>
      <c r="B109" s="127" t="s">
        <v>130</v>
      </c>
      <c r="C109" s="240" t="s">
        <v>132</v>
      </c>
      <c r="D109" s="241"/>
      <c r="E109" s="241"/>
      <c r="F109" s="134" t="s">
        <v>26</v>
      </c>
      <c r="G109" s="135"/>
      <c r="H109" s="135"/>
      <c r="I109" s="135">
        <f>'6 6 Pol'!G26</f>
        <v>0</v>
      </c>
      <c r="J109" s="131" t="str">
        <f>IF(I157=0,"",I109/I157*100)</f>
        <v/>
      </c>
    </row>
    <row r="110" spans="1:10" ht="36.75" customHeight="1" x14ac:dyDescent="0.2">
      <c r="A110" s="122"/>
      <c r="B110" s="127" t="s">
        <v>130</v>
      </c>
      <c r="C110" s="240" t="s">
        <v>133</v>
      </c>
      <c r="D110" s="241"/>
      <c r="E110" s="241"/>
      <c r="F110" s="134" t="s">
        <v>26</v>
      </c>
      <c r="G110" s="135"/>
      <c r="H110" s="135"/>
      <c r="I110" s="135">
        <f>'3 3 Pol'!G65</f>
        <v>0</v>
      </c>
      <c r="J110" s="131" t="str">
        <f>IF(I157=0,"",I110/I157*100)</f>
        <v/>
      </c>
    </row>
    <row r="111" spans="1:10" ht="36.75" customHeight="1" x14ac:dyDescent="0.2">
      <c r="A111" s="122"/>
      <c r="B111" s="127" t="s">
        <v>130</v>
      </c>
      <c r="C111" s="240" t="s">
        <v>134</v>
      </c>
      <c r="D111" s="241"/>
      <c r="E111" s="241"/>
      <c r="F111" s="134" t="s">
        <v>26</v>
      </c>
      <c r="G111" s="135"/>
      <c r="H111" s="135"/>
      <c r="I111" s="135">
        <f>'4 4 Pol'!G38</f>
        <v>0</v>
      </c>
      <c r="J111" s="131" t="str">
        <f>IF(I157=0,"",I111/I157*100)</f>
        <v/>
      </c>
    </row>
    <row r="112" spans="1:10" ht="36.75" customHeight="1" x14ac:dyDescent="0.2">
      <c r="A112" s="122"/>
      <c r="B112" s="127" t="s">
        <v>135</v>
      </c>
      <c r="C112" s="240" t="s">
        <v>136</v>
      </c>
      <c r="D112" s="241"/>
      <c r="E112" s="241"/>
      <c r="F112" s="134" t="s">
        <v>26</v>
      </c>
      <c r="G112" s="135"/>
      <c r="H112" s="135"/>
      <c r="I112" s="135">
        <f>'5 5 Pol'!G49</f>
        <v>0</v>
      </c>
      <c r="J112" s="131" t="str">
        <f>IF(I157=0,"",I112/I157*100)</f>
        <v/>
      </c>
    </row>
    <row r="113" spans="1:10" ht="36.75" customHeight="1" x14ac:dyDescent="0.2">
      <c r="A113" s="122"/>
      <c r="B113" s="127" t="s">
        <v>135</v>
      </c>
      <c r="C113" s="240" t="s">
        <v>137</v>
      </c>
      <c r="D113" s="241"/>
      <c r="E113" s="241"/>
      <c r="F113" s="134" t="s">
        <v>26</v>
      </c>
      <c r="G113" s="135"/>
      <c r="H113" s="135"/>
      <c r="I113" s="135">
        <f>'4 4 Pol'!G48</f>
        <v>0</v>
      </c>
      <c r="J113" s="131" t="str">
        <f>IF(I157=0,"",I113/I157*100)</f>
        <v/>
      </c>
    </row>
    <row r="114" spans="1:10" ht="36.75" customHeight="1" x14ac:dyDescent="0.2">
      <c r="A114" s="122"/>
      <c r="B114" s="127" t="s">
        <v>135</v>
      </c>
      <c r="C114" s="240" t="s">
        <v>138</v>
      </c>
      <c r="D114" s="241"/>
      <c r="E114" s="241"/>
      <c r="F114" s="134" t="s">
        <v>26</v>
      </c>
      <c r="G114" s="135"/>
      <c r="H114" s="135"/>
      <c r="I114" s="135">
        <f>'6 6 Pol'!G33</f>
        <v>0</v>
      </c>
      <c r="J114" s="131" t="str">
        <f>IF(I157=0,"",I114/I157*100)</f>
        <v/>
      </c>
    </row>
    <row r="115" spans="1:10" ht="36.75" customHeight="1" x14ac:dyDescent="0.2">
      <c r="A115" s="122"/>
      <c r="B115" s="127" t="s">
        <v>135</v>
      </c>
      <c r="C115" s="240" t="s">
        <v>139</v>
      </c>
      <c r="D115" s="241"/>
      <c r="E115" s="241"/>
      <c r="F115" s="134" t="s">
        <v>26</v>
      </c>
      <c r="G115" s="135"/>
      <c r="H115" s="135"/>
      <c r="I115" s="135">
        <f>'3 3 Pol'!G72</f>
        <v>0</v>
      </c>
      <c r="J115" s="131" t="str">
        <f>IF(I157=0,"",I115/I157*100)</f>
        <v/>
      </c>
    </row>
    <row r="116" spans="1:10" ht="36.75" customHeight="1" x14ac:dyDescent="0.2">
      <c r="A116" s="122"/>
      <c r="B116" s="127" t="s">
        <v>140</v>
      </c>
      <c r="C116" s="240" t="s">
        <v>141</v>
      </c>
      <c r="D116" s="241"/>
      <c r="E116" s="241"/>
      <c r="F116" s="134" t="s">
        <v>26</v>
      </c>
      <c r="G116" s="135"/>
      <c r="H116" s="135"/>
      <c r="I116" s="135">
        <f>'5 5 Pol'!G62</f>
        <v>0</v>
      </c>
      <c r="J116" s="131" t="str">
        <f>IF(I157=0,"",I116/I157*100)</f>
        <v/>
      </c>
    </row>
    <row r="117" spans="1:10" ht="36.75" customHeight="1" x14ac:dyDescent="0.2">
      <c r="A117" s="122"/>
      <c r="B117" s="127" t="s">
        <v>140</v>
      </c>
      <c r="C117" s="240" t="s">
        <v>142</v>
      </c>
      <c r="D117" s="241"/>
      <c r="E117" s="241"/>
      <c r="F117" s="134" t="s">
        <v>26</v>
      </c>
      <c r="G117" s="135"/>
      <c r="H117" s="135"/>
      <c r="I117" s="135">
        <f>'6 6 Pol'!G36</f>
        <v>0</v>
      </c>
      <c r="J117" s="131" t="str">
        <f>IF(I157=0,"",I117/I157*100)</f>
        <v/>
      </c>
    </row>
    <row r="118" spans="1:10" ht="36.75" customHeight="1" x14ac:dyDescent="0.2">
      <c r="A118" s="122"/>
      <c r="B118" s="127" t="s">
        <v>143</v>
      </c>
      <c r="C118" s="240" t="s">
        <v>144</v>
      </c>
      <c r="D118" s="241"/>
      <c r="E118" s="241"/>
      <c r="F118" s="134" t="s">
        <v>26</v>
      </c>
      <c r="G118" s="135"/>
      <c r="H118" s="135"/>
      <c r="I118" s="135">
        <f>'6 6 Pol'!G49</f>
        <v>0</v>
      </c>
      <c r="J118" s="131" t="str">
        <f>IF(I157=0,"",I118/I157*100)</f>
        <v/>
      </c>
    </row>
    <row r="119" spans="1:10" ht="36.75" customHeight="1" x14ac:dyDescent="0.2">
      <c r="A119" s="122"/>
      <c r="B119" s="127" t="s">
        <v>145</v>
      </c>
      <c r="C119" s="240" t="s">
        <v>146</v>
      </c>
      <c r="D119" s="241"/>
      <c r="E119" s="241"/>
      <c r="F119" s="134" t="s">
        <v>26</v>
      </c>
      <c r="G119" s="135"/>
      <c r="H119" s="135"/>
      <c r="I119" s="135">
        <f>'6 6 Pol'!G62</f>
        <v>0</v>
      </c>
      <c r="J119" s="131" t="str">
        <f>IF(I157=0,"",I119/I157*100)</f>
        <v/>
      </c>
    </row>
    <row r="120" spans="1:10" ht="36.75" customHeight="1" x14ac:dyDescent="0.2">
      <c r="A120" s="122"/>
      <c r="B120" s="127" t="s">
        <v>145</v>
      </c>
      <c r="C120" s="240" t="s">
        <v>147</v>
      </c>
      <c r="D120" s="241"/>
      <c r="E120" s="241"/>
      <c r="F120" s="134" t="s">
        <v>26</v>
      </c>
      <c r="G120" s="135"/>
      <c r="H120" s="135"/>
      <c r="I120" s="135">
        <f>'5 5 Pol'!G87</f>
        <v>0</v>
      </c>
      <c r="J120" s="131" t="str">
        <f>IF(I157=0,"",I120/I157*100)</f>
        <v/>
      </c>
    </row>
    <row r="121" spans="1:10" ht="36.75" customHeight="1" x14ac:dyDescent="0.2">
      <c r="A121" s="122"/>
      <c r="B121" s="127" t="s">
        <v>148</v>
      </c>
      <c r="C121" s="240" t="s">
        <v>149</v>
      </c>
      <c r="D121" s="241"/>
      <c r="E121" s="241"/>
      <c r="F121" s="134" t="s">
        <v>26</v>
      </c>
      <c r="G121" s="135"/>
      <c r="H121" s="135"/>
      <c r="I121" s="135">
        <f>'6 6 Pol'!G86</f>
        <v>0</v>
      </c>
      <c r="J121" s="131" t="str">
        <f>IF(I157=0,"",I121/I157*100)</f>
        <v/>
      </c>
    </row>
    <row r="122" spans="1:10" ht="36.75" customHeight="1" x14ac:dyDescent="0.2">
      <c r="A122" s="122"/>
      <c r="B122" s="127" t="s">
        <v>150</v>
      </c>
      <c r="C122" s="240"/>
      <c r="D122" s="241"/>
      <c r="E122" s="241"/>
      <c r="F122" s="134" t="s">
        <v>26</v>
      </c>
      <c r="G122" s="135"/>
      <c r="H122" s="135"/>
      <c r="I122" s="135">
        <f>'8 8 Pol'!G8</f>
        <v>0</v>
      </c>
      <c r="J122" s="131" t="str">
        <f>IF(I157=0,"",I122/I157*100)</f>
        <v/>
      </c>
    </row>
    <row r="123" spans="1:10" ht="36.75" customHeight="1" x14ac:dyDescent="0.2">
      <c r="A123" s="122"/>
      <c r="B123" s="127" t="s">
        <v>151</v>
      </c>
      <c r="C123" s="240"/>
      <c r="D123" s="241"/>
      <c r="E123" s="241"/>
      <c r="F123" s="134" t="s">
        <v>26</v>
      </c>
      <c r="G123" s="135"/>
      <c r="H123" s="135"/>
      <c r="I123" s="135">
        <f>'8 8 Pol'!G29</f>
        <v>0</v>
      </c>
      <c r="J123" s="131" t="str">
        <f>IF(I157=0,"",I123/I157*100)</f>
        <v/>
      </c>
    </row>
    <row r="124" spans="1:10" ht="36.75" customHeight="1" x14ac:dyDescent="0.2">
      <c r="A124" s="122"/>
      <c r="B124" s="127" t="s">
        <v>55</v>
      </c>
      <c r="C124" s="240" t="s">
        <v>152</v>
      </c>
      <c r="D124" s="241"/>
      <c r="E124" s="241"/>
      <c r="F124" s="134" t="s">
        <v>26</v>
      </c>
      <c r="G124" s="135"/>
      <c r="H124" s="135"/>
      <c r="I124" s="135">
        <f>'1 1 Pol'!G8</f>
        <v>0</v>
      </c>
      <c r="J124" s="131" t="str">
        <f>IF(I157=0,"",I124/I157*100)</f>
        <v/>
      </c>
    </row>
    <row r="125" spans="1:10" ht="36.75" customHeight="1" x14ac:dyDescent="0.2">
      <c r="A125" s="122"/>
      <c r="B125" s="127" t="s">
        <v>153</v>
      </c>
      <c r="C125" s="240"/>
      <c r="D125" s="241"/>
      <c r="E125" s="241"/>
      <c r="F125" s="134" t="s">
        <v>26</v>
      </c>
      <c r="G125" s="135"/>
      <c r="H125" s="135"/>
      <c r="I125" s="135">
        <f>'8 8 Pol'!G44</f>
        <v>0</v>
      </c>
      <c r="J125" s="131" t="str">
        <f>IF(I157=0,"",I125/I157*100)</f>
        <v/>
      </c>
    </row>
    <row r="126" spans="1:10" ht="36.75" customHeight="1" x14ac:dyDescent="0.2">
      <c r="A126" s="122"/>
      <c r="B126" s="127" t="s">
        <v>57</v>
      </c>
      <c r="C126" s="240" t="s">
        <v>154</v>
      </c>
      <c r="D126" s="241"/>
      <c r="E126" s="241"/>
      <c r="F126" s="134" t="s">
        <v>26</v>
      </c>
      <c r="G126" s="135"/>
      <c r="H126" s="135"/>
      <c r="I126" s="135">
        <f>'1 1 Pol'!G32</f>
        <v>0</v>
      </c>
      <c r="J126" s="131" t="str">
        <f>IF(I157=0,"",I126/I157*100)</f>
        <v/>
      </c>
    </row>
    <row r="127" spans="1:10" ht="36.75" customHeight="1" x14ac:dyDescent="0.2">
      <c r="A127" s="122"/>
      <c r="B127" s="127" t="s">
        <v>155</v>
      </c>
      <c r="C127" s="240" t="s">
        <v>156</v>
      </c>
      <c r="D127" s="241"/>
      <c r="E127" s="241"/>
      <c r="F127" s="134" t="s">
        <v>26</v>
      </c>
      <c r="G127" s="135"/>
      <c r="H127" s="135"/>
      <c r="I127" s="135">
        <f>'1 1 Pol'!G35</f>
        <v>0</v>
      </c>
      <c r="J127" s="131" t="str">
        <f>IF(I157=0,"",I127/I157*100)</f>
        <v/>
      </c>
    </row>
    <row r="128" spans="1:10" ht="36.75" customHeight="1" x14ac:dyDescent="0.2">
      <c r="A128" s="122"/>
      <c r="B128" s="127" t="s">
        <v>157</v>
      </c>
      <c r="C128" s="240" t="s">
        <v>158</v>
      </c>
      <c r="D128" s="241"/>
      <c r="E128" s="241"/>
      <c r="F128" s="134" t="s">
        <v>26</v>
      </c>
      <c r="G128" s="135"/>
      <c r="H128" s="135"/>
      <c r="I128" s="135">
        <f>'1 1 Pol'!G53</f>
        <v>0</v>
      </c>
      <c r="J128" s="131" t="str">
        <f>IF(I157=0,"",I128/I157*100)</f>
        <v/>
      </c>
    </row>
    <row r="129" spans="1:10" ht="36.75" customHeight="1" x14ac:dyDescent="0.2">
      <c r="A129" s="122"/>
      <c r="B129" s="127" t="s">
        <v>159</v>
      </c>
      <c r="C129" s="240" t="s">
        <v>160</v>
      </c>
      <c r="D129" s="241"/>
      <c r="E129" s="241"/>
      <c r="F129" s="134" t="s">
        <v>26</v>
      </c>
      <c r="G129" s="135"/>
      <c r="H129" s="135"/>
      <c r="I129" s="135">
        <f>'1 1 Pol'!G73</f>
        <v>0</v>
      </c>
      <c r="J129" s="131" t="str">
        <f>IF(I157=0,"",I129/I157*100)</f>
        <v/>
      </c>
    </row>
    <row r="130" spans="1:10" ht="36.75" customHeight="1" x14ac:dyDescent="0.2">
      <c r="A130" s="122"/>
      <c r="B130" s="127" t="s">
        <v>161</v>
      </c>
      <c r="C130" s="240" t="s">
        <v>162</v>
      </c>
      <c r="D130" s="241"/>
      <c r="E130" s="241"/>
      <c r="F130" s="134" t="s">
        <v>26</v>
      </c>
      <c r="G130" s="135"/>
      <c r="H130" s="135"/>
      <c r="I130" s="135">
        <f>'1 1 Pol'!G77</f>
        <v>0</v>
      </c>
      <c r="J130" s="131" t="str">
        <f>IF(I157=0,"",I130/I157*100)</f>
        <v/>
      </c>
    </row>
    <row r="131" spans="1:10" ht="36.75" customHeight="1" x14ac:dyDescent="0.2">
      <c r="A131" s="122"/>
      <c r="B131" s="127" t="s">
        <v>163</v>
      </c>
      <c r="C131" s="240" t="s">
        <v>164</v>
      </c>
      <c r="D131" s="241"/>
      <c r="E131" s="241"/>
      <c r="F131" s="134" t="s">
        <v>26</v>
      </c>
      <c r="G131" s="135"/>
      <c r="H131" s="135"/>
      <c r="I131" s="135">
        <f>'1 1 Pol'!G88</f>
        <v>0</v>
      </c>
      <c r="J131" s="131" t="str">
        <f>IF(I157=0,"",I131/I157*100)</f>
        <v/>
      </c>
    </row>
    <row r="132" spans="1:10" ht="36.75" customHeight="1" x14ac:dyDescent="0.2">
      <c r="A132" s="122"/>
      <c r="B132" s="127" t="s">
        <v>165</v>
      </c>
      <c r="C132" s="240" t="s">
        <v>166</v>
      </c>
      <c r="D132" s="241"/>
      <c r="E132" s="241"/>
      <c r="F132" s="134" t="s">
        <v>26</v>
      </c>
      <c r="G132" s="135"/>
      <c r="H132" s="135"/>
      <c r="I132" s="135">
        <f>'1 1 Pol'!G91</f>
        <v>0</v>
      </c>
      <c r="J132" s="131" t="str">
        <f>IF(I157=0,"",I132/I157*100)</f>
        <v/>
      </c>
    </row>
    <row r="133" spans="1:10" ht="36.75" customHeight="1" x14ac:dyDescent="0.2">
      <c r="A133" s="122"/>
      <c r="B133" s="127" t="s">
        <v>167</v>
      </c>
      <c r="C133" s="240" t="s">
        <v>168</v>
      </c>
      <c r="D133" s="241"/>
      <c r="E133" s="241"/>
      <c r="F133" s="134" t="s">
        <v>26</v>
      </c>
      <c r="G133" s="135"/>
      <c r="H133" s="135"/>
      <c r="I133" s="135">
        <f>'1 1 Pol'!G94</f>
        <v>0</v>
      </c>
      <c r="J133" s="131" t="str">
        <f>IF(I157=0,"",I133/I157*100)</f>
        <v/>
      </c>
    </row>
    <row r="134" spans="1:10" ht="36.75" customHeight="1" x14ac:dyDescent="0.2">
      <c r="A134" s="122"/>
      <c r="B134" s="127" t="s">
        <v>169</v>
      </c>
      <c r="C134" s="240" t="s">
        <v>170</v>
      </c>
      <c r="D134" s="241"/>
      <c r="E134" s="241"/>
      <c r="F134" s="134" t="s">
        <v>26</v>
      </c>
      <c r="G134" s="135"/>
      <c r="H134" s="135"/>
      <c r="I134" s="135">
        <f>'1 1 Pol'!G101</f>
        <v>0</v>
      </c>
      <c r="J134" s="131" t="str">
        <f>IF(I157=0,"",I134/I157*100)</f>
        <v/>
      </c>
    </row>
    <row r="135" spans="1:10" ht="36.75" customHeight="1" x14ac:dyDescent="0.2">
      <c r="A135" s="122"/>
      <c r="B135" s="127" t="s">
        <v>171</v>
      </c>
      <c r="C135" s="240" t="s">
        <v>172</v>
      </c>
      <c r="D135" s="241"/>
      <c r="E135" s="241"/>
      <c r="F135" s="134" t="s">
        <v>26</v>
      </c>
      <c r="G135" s="135"/>
      <c r="H135" s="135"/>
      <c r="I135" s="135">
        <f>'1 1 Pol'!G140</f>
        <v>0</v>
      </c>
      <c r="J135" s="131" t="str">
        <f>IF(I157=0,"",I135/I157*100)</f>
        <v/>
      </c>
    </row>
    <row r="136" spans="1:10" ht="36.75" customHeight="1" x14ac:dyDescent="0.2">
      <c r="A136" s="122"/>
      <c r="B136" s="127" t="s">
        <v>173</v>
      </c>
      <c r="C136" s="240" t="s">
        <v>174</v>
      </c>
      <c r="D136" s="241"/>
      <c r="E136" s="241"/>
      <c r="F136" s="134" t="s">
        <v>26</v>
      </c>
      <c r="G136" s="135"/>
      <c r="H136" s="135"/>
      <c r="I136" s="135">
        <f>'1 1 Pol'!G143</f>
        <v>0</v>
      </c>
      <c r="J136" s="131" t="str">
        <f>IF(I157=0,"",I136/I157*100)</f>
        <v/>
      </c>
    </row>
    <row r="137" spans="1:10" ht="36.75" customHeight="1" x14ac:dyDescent="0.2">
      <c r="A137" s="122"/>
      <c r="B137" s="127" t="s">
        <v>175</v>
      </c>
      <c r="C137" s="240" t="s">
        <v>176</v>
      </c>
      <c r="D137" s="241"/>
      <c r="E137" s="241"/>
      <c r="F137" s="134" t="s">
        <v>26</v>
      </c>
      <c r="G137" s="135"/>
      <c r="H137" s="135"/>
      <c r="I137" s="135">
        <f>'7 7 Pol'!G8</f>
        <v>0</v>
      </c>
      <c r="J137" s="131" t="str">
        <f>IF(I157=0,"",I137/I157*100)</f>
        <v/>
      </c>
    </row>
    <row r="138" spans="1:10" ht="36.75" customHeight="1" x14ac:dyDescent="0.2">
      <c r="A138" s="122"/>
      <c r="B138" s="127" t="s">
        <v>177</v>
      </c>
      <c r="C138" s="240" t="s">
        <v>178</v>
      </c>
      <c r="D138" s="241"/>
      <c r="E138" s="241"/>
      <c r="F138" s="134" t="s">
        <v>26</v>
      </c>
      <c r="G138" s="135"/>
      <c r="H138" s="135"/>
      <c r="I138" s="135">
        <f>'2 2 Pol'!G52</f>
        <v>0</v>
      </c>
      <c r="J138" s="131" t="str">
        <f>IF(I157=0,"",I138/I157*100)</f>
        <v/>
      </c>
    </row>
    <row r="139" spans="1:10" ht="36.75" customHeight="1" x14ac:dyDescent="0.2">
      <c r="A139" s="122"/>
      <c r="B139" s="127" t="s">
        <v>179</v>
      </c>
      <c r="C139" s="240" t="s">
        <v>180</v>
      </c>
      <c r="D139" s="241"/>
      <c r="E139" s="241"/>
      <c r="F139" s="134" t="s">
        <v>27</v>
      </c>
      <c r="G139" s="135"/>
      <c r="H139" s="135"/>
      <c r="I139" s="135">
        <f>'1 1 Pol'!G145</f>
        <v>0</v>
      </c>
      <c r="J139" s="131" t="str">
        <f>IF(I157=0,"",I139/I157*100)</f>
        <v/>
      </c>
    </row>
    <row r="140" spans="1:10" ht="36.75" customHeight="1" x14ac:dyDescent="0.2">
      <c r="A140" s="122"/>
      <c r="B140" s="127" t="s">
        <v>181</v>
      </c>
      <c r="C140" s="240" t="s">
        <v>182</v>
      </c>
      <c r="D140" s="241"/>
      <c r="E140" s="241"/>
      <c r="F140" s="134" t="s">
        <v>27</v>
      </c>
      <c r="G140" s="135"/>
      <c r="H140" s="135"/>
      <c r="I140" s="135">
        <f>'1 1 Pol'!G166+'2 2 Pol'!G8</f>
        <v>0</v>
      </c>
      <c r="J140" s="131" t="str">
        <f>IF(I157=0,"",I140/I157*100)</f>
        <v/>
      </c>
    </row>
    <row r="141" spans="1:10" ht="36.75" customHeight="1" x14ac:dyDescent="0.2">
      <c r="A141" s="122"/>
      <c r="B141" s="127" t="s">
        <v>183</v>
      </c>
      <c r="C141" s="240" t="s">
        <v>184</v>
      </c>
      <c r="D141" s="241"/>
      <c r="E141" s="241"/>
      <c r="F141" s="134" t="s">
        <v>27</v>
      </c>
      <c r="G141" s="135"/>
      <c r="H141" s="135"/>
      <c r="I141" s="135">
        <f>'1 1 Pol'!G187</f>
        <v>0</v>
      </c>
      <c r="J141" s="131" t="str">
        <f>IF(I157=0,"",I141/I157*100)</f>
        <v/>
      </c>
    </row>
    <row r="142" spans="1:10" ht="36.75" customHeight="1" x14ac:dyDescent="0.2">
      <c r="A142" s="122"/>
      <c r="B142" s="127" t="s">
        <v>185</v>
      </c>
      <c r="C142" s="240" t="s">
        <v>186</v>
      </c>
      <c r="D142" s="241"/>
      <c r="E142" s="241"/>
      <c r="F142" s="134" t="s">
        <v>27</v>
      </c>
      <c r="G142" s="135"/>
      <c r="H142" s="135"/>
      <c r="I142" s="135">
        <f>'2 2 Pol'!G15</f>
        <v>0</v>
      </c>
      <c r="J142" s="131" t="str">
        <f>IF(I157=0,"",I142/I157*100)</f>
        <v/>
      </c>
    </row>
    <row r="143" spans="1:10" ht="36.75" customHeight="1" x14ac:dyDescent="0.2">
      <c r="A143" s="122"/>
      <c r="B143" s="127" t="s">
        <v>187</v>
      </c>
      <c r="C143" s="240" t="s">
        <v>188</v>
      </c>
      <c r="D143" s="241"/>
      <c r="E143" s="241"/>
      <c r="F143" s="134" t="s">
        <v>27</v>
      </c>
      <c r="G143" s="135"/>
      <c r="H143" s="135"/>
      <c r="I143" s="135">
        <f>'2 2 Pol'!G42</f>
        <v>0</v>
      </c>
      <c r="J143" s="131" t="str">
        <f>IF(I157=0,"",I143/I157*100)</f>
        <v/>
      </c>
    </row>
    <row r="144" spans="1:10" ht="36.75" customHeight="1" x14ac:dyDescent="0.2">
      <c r="A144" s="122"/>
      <c r="B144" s="127" t="s">
        <v>189</v>
      </c>
      <c r="C144" s="240" t="s">
        <v>190</v>
      </c>
      <c r="D144" s="241"/>
      <c r="E144" s="241"/>
      <c r="F144" s="134" t="s">
        <v>27</v>
      </c>
      <c r="G144" s="135"/>
      <c r="H144" s="135"/>
      <c r="I144" s="135">
        <f>'1 1 Pol'!G192</f>
        <v>0</v>
      </c>
      <c r="J144" s="131" t="str">
        <f>IF(I157=0,"",I144/I157*100)</f>
        <v/>
      </c>
    </row>
    <row r="145" spans="1:10" ht="36.75" customHeight="1" x14ac:dyDescent="0.2">
      <c r="A145" s="122"/>
      <c r="B145" s="127" t="s">
        <v>191</v>
      </c>
      <c r="C145" s="240" t="s">
        <v>192</v>
      </c>
      <c r="D145" s="241"/>
      <c r="E145" s="241"/>
      <c r="F145" s="134" t="s">
        <v>27</v>
      </c>
      <c r="G145" s="135"/>
      <c r="H145" s="135"/>
      <c r="I145" s="135">
        <f>'1 1 Pol'!G199</f>
        <v>0</v>
      </c>
      <c r="J145" s="131" t="str">
        <f>IF(I157=0,"",I145/I157*100)</f>
        <v/>
      </c>
    </row>
    <row r="146" spans="1:10" ht="36.75" customHeight="1" x14ac:dyDescent="0.2">
      <c r="A146" s="122"/>
      <c r="B146" s="127" t="s">
        <v>193</v>
      </c>
      <c r="C146" s="240" t="s">
        <v>194</v>
      </c>
      <c r="D146" s="241"/>
      <c r="E146" s="241"/>
      <c r="F146" s="134" t="s">
        <v>27</v>
      </c>
      <c r="G146" s="135"/>
      <c r="H146" s="135"/>
      <c r="I146" s="135">
        <f>'1 1 Pol'!G203</f>
        <v>0</v>
      </c>
      <c r="J146" s="131" t="str">
        <f>IF(I157=0,"",I146/I157*100)</f>
        <v/>
      </c>
    </row>
    <row r="147" spans="1:10" ht="36.75" customHeight="1" x14ac:dyDescent="0.2">
      <c r="A147" s="122"/>
      <c r="B147" s="127" t="s">
        <v>195</v>
      </c>
      <c r="C147" s="240" t="s">
        <v>196</v>
      </c>
      <c r="D147" s="241"/>
      <c r="E147" s="241"/>
      <c r="F147" s="134" t="s">
        <v>27</v>
      </c>
      <c r="G147" s="135"/>
      <c r="H147" s="135"/>
      <c r="I147" s="135">
        <f>'1 1 Pol'!G206</f>
        <v>0</v>
      </c>
      <c r="J147" s="131" t="str">
        <f>IF(I157=0,"",I147/I157*100)</f>
        <v/>
      </c>
    </row>
    <row r="148" spans="1:10" ht="36.75" customHeight="1" x14ac:dyDescent="0.2">
      <c r="A148" s="122"/>
      <c r="B148" s="127" t="s">
        <v>197</v>
      </c>
      <c r="C148" s="240" t="s">
        <v>198</v>
      </c>
      <c r="D148" s="241"/>
      <c r="E148" s="241"/>
      <c r="F148" s="134" t="s">
        <v>27</v>
      </c>
      <c r="G148" s="135"/>
      <c r="H148" s="135"/>
      <c r="I148" s="135">
        <f>'1 1 Pol'!G231</f>
        <v>0</v>
      </c>
      <c r="J148" s="131" t="str">
        <f>IF(I157=0,"",I148/I157*100)</f>
        <v/>
      </c>
    </row>
    <row r="149" spans="1:10" ht="36.75" customHeight="1" x14ac:dyDescent="0.2">
      <c r="A149" s="122"/>
      <c r="B149" s="127" t="s">
        <v>199</v>
      </c>
      <c r="C149" s="240" t="s">
        <v>200</v>
      </c>
      <c r="D149" s="241"/>
      <c r="E149" s="241"/>
      <c r="F149" s="134" t="s">
        <v>27</v>
      </c>
      <c r="G149" s="135"/>
      <c r="H149" s="135"/>
      <c r="I149" s="135">
        <f>'1 1 Pol'!G241</f>
        <v>0</v>
      </c>
      <c r="J149" s="131" t="str">
        <f>IF(I157=0,"",I149/I157*100)</f>
        <v/>
      </c>
    </row>
    <row r="150" spans="1:10" ht="36.75" customHeight="1" x14ac:dyDescent="0.2">
      <c r="A150" s="122"/>
      <c r="B150" s="127" t="s">
        <v>201</v>
      </c>
      <c r="C150" s="240" t="s">
        <v>202</v>
      </c>
      <c r="D150" s="241"/>
      <c r="E150" s="241"/>
      <c r="F150" s="134" t="s">
        <v>27</v>
      </c>
      <c r="G150" s="135"/>
      <c r="H150" s="135"/>
      <c r="I150" s="135">
        <f>'1 1 Pol'!G254</f>
        <v>0</v>
      </c>
      <c r="J150" s="131" t="str">
        <f>IF(I157=0,"",I150/I157*100)</f>
        <v/>
      </c>
    </row>
    <row r="151" spans="1:10" ht="36.75" customHeight="1" x14ac:dyDescent="0.2">
      <c r="A151" s="122"/>
      <c r="B151" s="127" t="s">
        <v>203</v>
      </c>
      <c r="C151" s="240" t="s">
        <v>204</v>
      </c>
      <c r="D151" s="241"/>
      <c r="E151" s="241"/>
      <c r="F151" s="134" t="s">
        <v>27</v>
      </c>
      <c r="G151" s="135"/>
      <c r="H151" s="135"/>
      <c r="I151" s="135">
        <f>'1 1 Pol'!G267</f>
        <v>0</v>
      </c>
      <c r="J151" s="131" t="str">
        <f>IF(I157=0,"",I151/I157*100)</f>
        <v/>
      </c>
    </row>
    <row r="152" spans="1:10" ht="36.75" customHeight="1" x14ac:dyDescent="0.2">
      <c r="A152" s="122"/>
      <c r="B152" s="127" t="s">
        <v>205</v>
      </c>
      <c r="C152" s="240" t="s">
        <v>206</v>
      </c>
      <c r="D152" s="241"/>
      <c r="E152" s="241"/>
      <c r="F152" s="134" t="s">
        <v>27</v>
      </c>
      <c r="G152" s="135"/>
      <c r="H152" s="135"/>
      <c r="I152" s="135">
        <f>'5 5 Pol'!G65+'6 6 Pol'!G193</f>
        <v>0</v>
      </c>
      <c r="J152" s="131" t="str">
        <f>IF(I157=0,"",I152/I157*100)</f>
        <v/>
      </c>
    </row>
    <row r="153" spans="1:10" ht="36.75" customHeight="1" x14ac:dyDescent="0.2">
      <c r="A153" s="122"/>
      <c r="B153" s="127" t="s">
        <v>207</v>
      </c>
      <c r="C153" s="240" t="s">
        <v>208</v>
      </c>
      <c r="D153" s="241"/>
      <c r="E153" s="241"/>
      <c r="F153" s="134" t="s">
        <v>28</v>
      </c>
      <c r="G153" s="135"/>
      <c r="H153" s="135"/>
      <c r="I153" s="135">
        <f>'1 1 Pol'!G281</f>
        <v>0</v>
      </c>
      <c r="J153" s="131" t="str">
        <f>IF(I157=0,"",I153/I157*100)</f>
        <v/>
      </c>
    </row>
    <row r="154" spans="1:10" ht="36.75" customHeight="1" x14ac:dyDescent="0.2">
      <c r="A154" s="122"/>
      <c r="B154" s="127" t="s">
        <v>209</v>
      </c>
      <c r="C154" s="240" t="s">
        <v>172</v>
      </c>
      <c r="D154" s="241"/>
      <c r="E154" s="241"/>
      <c r="F154" s="134" t="s">
        <v>210</v>
      </c>
      <c r="G154" s="135"/>
      <c r="H154" s="135"/>
      <c r="I154" s="135">
        <f>'1 1 Pol'!G287</f>
        <v>0</v>
      </c>
      <c r="J154" s="131" t="str">
        <f>IF(I157=0,"",I154/I157*100)</f>
        <v/>
      </c>
    </row>
    <row r="155" spans="1:10" ht="36.75" customHeight="1" x14ac:dyDescent="0.2">
      <c r="A155" s="122"/>
      <c r="B155" s="127" t="s">
        <v>211</v>
      </c>
      <c r="C155" s="240" t="s">
        <v>29</v>
      </c>
      <c r="D155" s="241"/>
      <c r="E155" s="241"/>
      <c r="F155" s="134" t="s">
        <v>211</v>
      </c>
      <c r="G155" s="135"/>
      <c r="H155" s="135"/>
      <c r="I155" s="135">
        <f>'01 01 Pol'!G8</f>
        <v>0</v>
      </c>
      <c r="J155" s="131" t="str">
        <f>IF(I157=0,"",I155/I157*100)</f>
        <v/>
      </c>
    </row>
    <row r="156" spans="1:10" ht="36.75" customHeight="1" x14ac:dyDescent="0.2">
      <c r="A156" s="122"/>
      <c r="B156" s="127" t="s">
        <v>212</v>
      </c>
      <c r="C156" s="240" t="s">
        <v>30</v>
      </c>
      <c r="D156" s="241"/>
      <c r="E156" s="241"/>
      <c r="F156" s="134" t="s">
        <v>212</v>
      </c>
      <c r="G156" s="135"/>
      <c r="H156" s="135"/>
      <c r="I156" s="135">
        <f>'01 01 Pol'!G18</f>
        <v>0</v>
      </c>
      <c r="J156" s="131" t="str">
        <f>IF(I157=0,"",I156/I157*100)</f>
        <v/>
      </c>
    </row>
    <row r="157" spans="1:10" ht="25.5" customHeight="1" x14ac:dyDescent="0.2">
      <c r="A157" s="123"/>
      <c r="B157" s="128" t="s">
        <v>1</v>
      </c>
      <c r="C157" s="129"/>
      <c r="D157" s="130"/>
      <c r="E157" s="130"/>
      <c r="F157" s="136"/>
      <c r="G157" s="137"/>
      <c r="H157" s="137"/>
      <c r="I157" s="137">
        <f>SUM(I84:I156)</f>
        <v>0</v>
      </c>
      <c r="J157" s="132">
        <f>SUM(J84:J156)</f>
        <v>0</v>
      </c>
    </row>
    <row r="158" spans="1:10" x14ac:dyDescent="0.2">
      <c r="F158" s="86"/>
      <c r="G158" s="86"/>
      <c r="H158" s="86"/>
      <c r="I158" s="86"/>
      <c r="J158" s="133"/>
    </row>
    <row r="159" spans="1:10" x14ac:dyDescent="0.2">
      <c r="F159" s="86"/>
      <c r="G159" s="86"/>
      <c r="H159" s="86"/>
      <c r="I159" s="86"/>
      <c r="J159" s="133"/>
    </row>
    <row r="160" spans="1:10" x14ac:dyDescent="0.2">
      <c r="F160" s="86"/>
      <c r="G160" s="86"/>
      <c r="H160" s="86"/>
      <c r="I160" s="86"/>
      <c r="J160" s="133"/>
    </row>
  </sheetData>
  <sheetProtection algorithmName="SHA-512" hashValue="8z0C+rwqdqUM/BLQVcwd5cTsff5PTEAKDCW2rtJ1gmE+Wx1j4v0JwfxAR6SXA8P6hkeH4ued+kwZyBLGO/y8/g==" saltValue="Z6XMDZfD0hy3iAET+bzzd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34">
    <mergeCell ref="C154:E154"/>
    <mergeCell ref="C155:E155"/>
    <mergeCell ref="C156:E156"/>
    <mergeCell ref="C149:E149"/>
    <mergeCell ref="C150:E150"/>
    <mergeCell ref="C151:E151"/>
    <mergeCell ref="C152:E152"/>
    <mergeCell ref="C153:E153"/>
    <mergeCell ref="C144:E144"/>
    <mergeCell ref="C145:E145"/>
    <mergeCell ref="C146:E146"/>
    <mergeCell ref="C147:E147"/>
    <mergeCell ref="C148:E148"/>
    <mergeCell ref="C139:E139"/>
    <mergeCell ref="C140:E140"/>
    <mergeCell ref="C141:E141"/>
    <mergeCell ref="C142:E142"/>
    <mergeCell ref="C143:E143"/>
    <mergeCell ref="C134:E134"/>
    <mergeCell ref="C135:E135"/>
    <mergeCell ref="C136:E136"/>
    <mergeCell ref="C137:E137"/>
    <mergeCell ref="C138:E138"/>
    <mergeCell ref="C129:E129"/>
    <mergeCell ref="C130:E130"/>
    <mergeCell ref="C131:E131"/>
    <mergeCell ref="C132:E132"/>
    <mergeCell ref="C133:E133"/>
    <mergeCell ref="C124:E124"/>
    <mergeCell ref="C125:E125"/>
    <mergeCell ref="C126:E126"/>
    <mergeCell ref="C127:E127"/>
    <mergeCell ref="C128:E128"/>
    <mergeCell ref="C119:E119"/>
    <mergeCell ref="C120:E120"/>
    <mergeCell ref="C121:E121"/>
    <mergeCell ref="C122:E122"/>
    <mergeCell ref="C123:E123"/>
    <mergeCell ref="C114:E114"/>
    <mergeCell ref="C115:E115"/>
    <mergeCell ref="C116:E116"/>
    <mergeCell ref="C117:E117"/>
    <mergeCell ref="C118:E118"/>
    <mergeCell ref="C109:E109"/>
    <mergeCell ref="C110:E110"/>
    <mergeCell ref="C111:E111"/>
    <mergeCell ref="C112:E112"/>
    <mergeCell ref="C113:E113"/>
    <mergeCell ref="C104:E104"/>
    <mergeCell ref="C105:E105"/>
    <mergeCell ref="C106:E106"/>
    <mergeCell ref="C107:E107"/>
    <mergeCell ref="C108:E108"/>
    <mergeCell ref="C99:E99"/>
    <mergeCell ref="C100:E100"/>
    <mergeCell ref="C101:E101"/>
    <mergeCell ref="C102:E102"/>
    <mergeCell ref="C103:E103"/>
    <mergeCell ref="C94:E94"/>
    <mergeCell ref="C95:E95"/>
    <mergeCell ref="C96:E96"/>
    <mergeCell ref="C97:E97"/>
    <mergeCell ref="C98:E98"/>
    <mergeCell ref="C89:E89"/>
    <mergeCell ref="C90:E90"/>
    <mergeCell ref="C91:E91"/>
    <mergeCell ref="C92:E92"/>
    <mergeCell ref="C93:E93"/>
    <mergeCell ref="C84:E84"/>
    <mergeCell ref="C85:E85"/>
    <mergeCell ref="C86:E86"/>
    <mergeCell ref="C87:E87"/>
    <mergeCell ref="C88:E88"/>
    <mergeCell ref="C54:E54"/>
    <mergeCell ref="C55:E55"/>
    <mergeCell ref="C56:E56"/>
    <mergeCell ref="C57:E57"/>
    <mergeCell ref="B58:E5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8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2" t="s">
        <v>7</v>
      </c>
      <c r="B1" s="242"/>
      <c r="C1" s="243"/>
      <c r="D1" s="242"/>
      <c r="E1" s="242"/>
      <c r="F1" s="242"/>
      <c r="G1" s="242"/>
    </row>
    <row r="2" spans="1:7" ht="24.95" customHeight="1" x14ac:dyDescent="0.2">
      <c r="A2" s="50" t="s">
        <v>8</v>
      </c>
      <c r="B2" s="49"/>
      <c r="C2" s="244"/>
      <c r="D2" s="244"/>
      <c r="E2" s="244"/>
      <c r="F2" s="244"/>
      <c r="G2" s="245"/>
    </row>
    <row r="3" spans="1:7" ht="24.95" customHeight="1" x14ac:dyDescent="0.2">
      <c r="A3" s="50" t="s">
        <v>9</v>
      </c>
      <c r="B3" s="49"/>
      <c r="C3" s="244"/>
      <c r="D3" s="244"/>
      <c r="E3" s="244"/>
      <c r="F3" s="244"/>
      <c r="G3" s="245"/>
    </row>
    <row r="4" spans="1:7" ht="24.95" customHeight="1" x14ac:dyDescent="0.2">
      <c r="A4" s="50" t="s">
        <v>10</v>
      </c>
      <c r="B4" s="49"/>
      <c r="C4" s="244"/>
      <c r="D4" s="244"/>
      <c r="E4" s="244"/>
      <c r="F4" s="244"/>
      <c r="G4" s="245"/>
    </row>
    <row r="5" spans="1:7" x14ac:dyDescent="0.2">
      <c r="B5" s="4"/>
      <c r="C5" s="5"/>
      <c r="D5" s="6"/>
    </row>
  </sheetData>
  <sheetProtection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8" sqref="A8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G1" t="s">
        <v>213</v>
      </c>
    </row>
    <row r="2" spans="1:60" ht="24.95" customHeight="1" x14ac:dyDescent="0.2">
      <c r="A2" s="139" t="s">
        <v>8</v>
      </c>
      <c r="B2" s="49" t="s">
        <v>43</v>
      </c>
      <c r="C2" s="263" t="s">
        <v>44</v>
      </c>
      <c r="D2" s="264"/>
      <c r="E2" s="264"/>
      <c r="F2" s="264"/>
      <c r="G2" s="265"/>
      <c r="AG2" t="s">
        <v>214</v>
      </c>
    </row>
    <row r="3" spans="1:60" ht="24.95" customHeight="1" x14ac:dyDescent="0.2">
      <c r="A3" s="139" t="s">
        <v>9</v>
      </c>
      <c r="B3" s="49" t="s">
        <v>46</v>
      </c>
      <c r="C3" s="263" t="s">
        <v>47</v>
      </c>
      <c r="D3" s="264"/>
      <c r="E3" s="264"/>
      <c r="F3" s="264"/>
      <c r="G3" s="265"/>
      <c r="AC3" s="120" t="s">
        <v>214</v>
      </c>
      <c r="AG3" t="s">
        <v>215</v>
      </c>
    </row>
    <row r="4" spans="1:60" ht="24.95" customHeight="1" x14ac:dyDescent="0.2">
      <c r="A4" s="140" t="s">
        <v>10</v>
      </c>
      <c r="B4" s="141" t="s">
        <v>46</v>
      </c>
      <c r="C4" s="266" t="s">
        <v>48</v>
      </c>
      <c r="D4" s="267"/>
      <c r="E4" s="267"/>
      <c r="F4" s="267"/>
      <c r="G4" s="268"/>
      <c r="AG4" t="s">
        <v>216</v>
      </c>
    </row>
    <row r="5" spans="1:60" x14ac:dyDescent="0.2">
      <c r="D5" s="10"/>
    </row>
    <row r="6" spans="1:60" ht="38.25" x14ac:dyDescent="0.2">
      <c r="A6" s="143" t="s">
        <v>217</v>
      </c>
      <c r="B6" s="145" t="s">
        <v>218</v>
      </c>
      <c r="C6" s="145" t="s">
        <v>219</v>
      </c>
      <c r="D6" s="144" t="s">
        <v>220</v>
      </c>
      <c r="E6" s="143" t="s">
        <v>221</v>
      </c>
      <c r="F6" s="142" t="s">
        <v>222</v>
      </c>
      <c r="G6" s="143" t="s">
        <v>31</v>
      </c>
      <c r="H6" s="146" t="s">
        <v>32</v>
      </c>
      <c r="I6" s="146" t="s">
        <v>223</v>
      </c>
      <c r="J6" s="146" t="s">
        <v>33</v>
      </c>
      <c r="K6" s="146" t="s">
        <v>224</v>
      </c>
      <c r="L6" s="146" t="s">
        <v>225</v>
      </c>
      <c r="M6" s="146" t="s">
        <v>226</v>
      </c>
      <c r="N6" s="146" t="s">
        <v>227</v>
      </c>
      <c r="O6" s="146" t="s">
        <v>228</v>
      </c>
      <c r="P6" s="146" t="s">
        <v>229</v>
      </c>
      <c r="Q6" s="146" t="s">
        <v>230</v>
      </c>
      <c r="R6" s="146" t="s">
        <v>231</v>
      </c>
      <c r="S6" s="146" t="s">
        <v>232</v>
      </c>
      <c r="T6" s="146" t="s">
        <v>233</v>
      </c>
      <c r="U6" s="146" t="s">
        <v>234</v>
      </c>
      <c r="V6" s="146" t="s">
        <v>235</v>
      </c>
      <c r="W6" s="146" t="s">
        <v>236</v>
      </c>
      <c r="X6" s="146" t="s">
        <v>237</v>
      </c>
      <c r="Y6" s="146" t="s">
        <v>238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239</v>
      </c>
      <c r="B8" s="160" t="s">
        <v>211</v>
      </c>
      <c r="C8" s="181" t="s">
        <v>29</v>
      </c>
      <c r="D8" s="161"/>
      <c r="E8" s="162"/>
      <c r="F8" s="163"/>
      <c r="G8" s="163">
        <f>SUMIF(AG9:AG17,"&lt;&gt;NOR",G9:G17)</f>
        <v>0</v>
      </c>
      <c r="H8" s="163"/>
      <c r="I8" s="163">
        <f>SUM(I9:I17)</f>
        <v>0</v>
      </c>
      <c r="J8" s="163"/>
      <c r="K8" s="163">
        <f>SUM(K9:K17)</f>
        <v>0</v>
      </c>
      <c r="L8" s="163"/>
      <c r="M8" s="163">
        <f>SUM(M9:M17)</f>
        <v>0</v>
      </c>
      <c r="N8" s="162"/>
      <c r="O8" s="162">
        <f>SUM(O9:O17)</f>
        <v>0</v>
      </c>
      <c r="P8" s="162"/>
      <c r="Q8" s="162">
        <f>SUM(Q9:Q17)</f>
        <v>0</v>
      </c>
      <c r="R8" s="163"/>
      <c r="S8" s="163"/>
      <c r="T8" s="164"/>
      <c r="U8" s="158"/>
      <c r="V8" s="158">
        <f>SUM(V9:V17)</f>
        <v>0</v>
      </c>
      <c r="W8" s="158"/>
      <c r="X8" s="158"/>
      <c r="Y8" s="158"/>
      <c r="AG8" t="s">
        <v>240</v>
      </c>
    </row>
    <row r="9" spans="1:60" outlineLevel="1" x14ac:dyDescent="0.2">
      <c r="A9" s="166">
        <v>1</v>
      </c>
      <c r="B9" s="167" t="s">
        <v>241</v>
      </c>
      <c r="C9" s="182" t="s">
        <v>242</v>
      </c>
      <c r="D9" s="168" t="s">
        <v>243</v>
      </c>
      <c r="E9" s="169">
        <v>1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21</v>
      </c>
      <c r="M9" s="171">
        <f>G9*(1+L9/100)</f>
        <v>0</v>
      </c>
      <c r="N9" s="169">
        <v>0</v>
      </c>
      <c r="O9" s="169">
        <f>ROUND(E9*N9,2)</f>
        <v>0</v>
      </c>
      <c r="P9" s="169">
        <v>0</v>
      </c>
      <c r="Q9" s="169">
        <f>ROUND(E9*P9,2)</f>
        <v>0</v>
      </c>
      <c r="R9" s="171"/>
      <c r="S9" s="171" t="s">
        <v>244</v>
      </c>
      <c r="T9" s="172" t="s">
        <v>245</v>
      </c>
      <c r="U9" s="157">
        <v>0</v>
      </c>
      <c r="V9" s="157">
        <f>ROUND(E9*U9,2)</f>
        <v>0</v>
      </c>
      <c r="W9" s="157"/>
      <c r="X9" s="157" t="s">
        <v>48</v>
      </c>
      <c r="Y9" s="157" t="s">
        <v>246</v>
      </c>
      <c r="Z9" s="147"/>
      <c r="AA9" s="147"/>
      <c r="AB9" s="147"/>
      <c r="AC9" s="147"/>
      <c r="AD9" s="147"/>
      <c r="AE9" s="147"/>
      <c r="AF9" s="147"/>
      <c r="AG9" s="147" t="s">
        <v>247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8" t="s">
        <v>248</v>
      </c>
      <c r="D10" s="259"/>
      <c r="E10" s="259"/>
      <c r="F10" s="259"/>
      <c r="G10" s="259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249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66">
        <v>2</v>
      </c>
      <c r="B11" s="167" t="s">
        <v>250</v>
      </c>
      <c r="C11" s="182" t="s">
        <v>251</v>
      </c>
      <c r="D11" s="168" t="s">
        <v>243</v>
      </c>
      <c r="E11" s="169">
        <v>1</v>
      </c>
      <c r="F11" s="170"/>
      <c r="G11" s="171">
        <f>ROUND(E11*F11,2)</f>
        <v>0</v>
      </c>
      <c r="H11" s="170"/>
      <c r="I11" s="171">
        <f>ROUND(E11*H11,2)</f>
        <v>0</v>
      </c>
      <c r="J11" s="170"/>
      <c r="K11" s="171">
        <f>ROUND(E11*J11,2)</f>
        <v>0</v>
      </c>
      <c r="L11" s="171">
        <v>21</v>
      </c>
      <c r="M11" s="171">
        <f>G11*(1+L11/100)</f>
        <v>0</v>
      </c>
      <c r="N11" s="169">
        <v>0</v>
      </c>
      <c r="O11" s="169">
        <f>ROUND(E11*N11,2)</f>
        <v>0</v>
      </c>
      <c r="P11" s="169">
        <v>0</v>
      </c>
      <c r="Q11" s="169">
        <f>ROUND(E11*P11,2)</f>
        <v>0</v>
      </c>
      <c r="R11" s="171"/>
      <c r="S11" s="171" t="s">
        <v>244</v>
      </c>
      <c r="T11" s="172" t="s">
        <v>245</v>
      </c>
      <c r="U11" s="157">
        <v>0</v>
      </c>
      <c r="V11" s="157">
        <f>ROUND(E11*U11,2)</f>
        <v>0</v>
      </c>
      <c r="W11" s="157"/>
      <c r="X11" s="157" t="s">
        <v>48</v>
      </c>
      <c r="Y11" s="157" t="s">
        <v>246</v>
      </c>
      <c r="Z11" s="147"/>
      <c r="AA11" s="147"/>
      <c r="AB11" s="147"/>
      <c r="AC11" s="147"/>
      <c r="AD11" s="147"/>
      <c r="AE11" s="147"/>
      <c r="AF11" s="147"/>
      <c r="AG11" s="147" t="s">
        <v>247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45" outlineLevel="2" x14ac:dyDescent="0.2">
      <c r="A12" s="154"/>
      <c r="B12" s="155"/>
      <c r="C12" s="258" t="s">
        <v>252</v>
      </c>
      <c r="D12" s="259"/>
      <c r="E12" s="259"/>
      <c r="F12" s="259"/>
      <c r="G12" s="259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249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73" t="str">
        <f>C12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66">
        <v>3</v>
      </c>
      <c r="B13" s="167" t="s">
        <v>253</v>
      </c>
      <c r="C13" s="182" t="s">
        <v>254</v>
      </c>
      <c r="D13" s="168" t="s">
        <v>243</v>
      </c>
      <c r="E13" s="169">
        <v>1</v>
      </c>
      <c r="F13" s="170"/>
      <c r="G13" s="171">
        <f>ROUND(E13*F13,2)</f>
        <v>0</v>
      </c>
      <c r="H13" s="170"/>
      <c r="I13" s="171">
        <f>ROUND(E13*H13,2)</f>
        <v>0</v>
      </c>
      <c r="J13" s="170"/>
      <c r="K13" s="171">
        <f>ROUND(E13*J13,2)</f>
        <v>0</v>
      </c>
      <c r="L13" s="171">
        <v>21</v>
      </c>
      <c r="M13" s="171">
        <f>G13*(1+L13/100)</f>
        <v>0</v>
      </c>
      <c r="N13" s="169">
        <v>0</v>
      </c>
      <c r="O13" s="169">
        <f>ROUND(E13*N13,2)</f>
        <v>0</v>
      </c>
      <c r="P13" s="169">
        <v>0</v>
      </c>
      <c r="Q13" s="169">
        <f>ROUND(E13*P13,2)</f>
        <v>0</v>
      </c>
      <c r="R13" s="171"/>
      <c r="S13" s="171" t="s">
        <v>244</v>
      </c>
      <c r="T13" s="172" t="s">
        <v>245</v>
      </c>
      <c r="U13" s="157">
        <v>0</v>
      </c>
      <c r="V13" s="157">
        <f>ROUND(E13*U13,2)</f>
        <v>0</v>
      </c>
      <c r="W13" s="157"/>
      <c r="X13" s="157" t="s">
        <v>48</v>
      </c>
      <c r="Y13" s="157" t="s">
        <v>246</v>
      </c>
      <c r="Z13" s="147"/>
      <c r="AA13" s="147"/>
      <c r="AB13" s="147"/>
      <c r="AC13" s="147"/>
      <c r="AD13" s="147"/>
      <c r="AE13" s="147"/>
      <c r="AF13" s="147"/>
      <c r="AG13" s="147" t="s">
        <v>247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2" x14ac:dyDescent="0.2">
      <c r="A14" s="154"/>
      <c r="B14" s="155"/>
      <c r="C14" s="258" t="s">
        <v>255</v>
      </c>
      <c r="D14" s="259"/>
      <c r="E14" s="259"/>
      <c r="F14" s="259"/>
      <c r="G14" s="259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249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73" t="str">
        <f>C14</f>
        <v>Náklady na ztížené provádění stavebních prací v důsledku nepřerušeného provozu na staveništi nebo v případech nepřerušeného provozu v objektech v nichž se stavební práce provádí.</v>
      </c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66">
        <v>4</v>
      </c>
      <c r="B15" s="167" t="s">
        <v>256</v>
      </c>
      <c r="C15" s="182" t="s">
        <v>257</v>
      </c>
      <c r="D15" s="168" t="s">
        <v>243</v>
      </c>
      <c r="E15" s="169">
        <v>1</v>
      </c>
      <c r="F15" s="170"/>
      <c r="G15" s="171">
        <f>ROUND(E15*F15,2)</f>
        <v>0</v>
      </c>
      <c r="H15" s="170"/>
      <c r="I15" s="171">
        <f>ROUND(E15*H15,2)</f>
        <v>0</v>
      </c>
      <c r="J15" s="170"/>
      <c r="K15" s="171">
        <f>ROUND(E15*J15,2)</f>
        <v>0</v>
      </c>
      <c r="L15" s="171">
        <v>21</v>
      </c>
      <c r="M15" s="171">
        <f>G15*(1+L15/100)</f>
        <v>0</v>
      </c>
      <c r="N15" s="169">
        <v>0</v>
      </c>
      <c r="O15" s="169">
        <f>ROUND(E15*N15,2)</f>
        <v>0</v>
      </c>
      <c r="P15" s="169">
        <v>0</v>
      </c>
      <c r="Q15" s="169">
        <f>ROUND(E15*P15,2)</f>
        <v>0</v>
      </c>
      <c r="R15" s="171"/>
      <c r="S15" s="171" t="s">
        <v>244</v>
      </c>
      <c r="T15" s="172" t="s">
        <v>245</v>
      </c>
      <c r="U15" s="157">
        <v>0</v>
      </c>
      <c r="V15" s="157">
        <f>ROUND(E15*U15,2)</f>
        <v>0</v>
      </c>
      <c r="W15" s="157"/>
      <c r="X15" s="157" t="s">
        <v>48</v>
      </c>
      <c r="Y15" s="157" t="s">
        <v>246</v>
      </c>
      <c r="Z15" s="147"/>
      <c r="AA15" s="147"/>
      <c r="AB15" s="147"/>
      <c r="AC15" s="147"/>
      <c r="AD15" s="147"/>
      <c r="AE15" s="147"/>
      <c r="AF15" s="147"/>
      <c r="AG15" s="147" t="s">
        <v>247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8" t="s">
        <v>258</v>
      </c>
      <c r="D16" s="259"/>
      <c r="E16" s="259"/>
      <c r="F16" s="259"/>
      <c r="G16" s="259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249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outlineLevel="1" x14ac:dyDescent="0.2">
      <c r="A17" s="174">
        <v>5</v>
      </c>
      <c r="B17" s="175" t="s">
        <v>259</v>
      </c>
      <c r="C17" s="183" t="s">
        <v>260</v>
      </c>
      <c r="D17" s="176" t="s">
        <v>261</v>
      </c>
      <c r="E17" s="177">
        <v>1</v>
      </c>
      <c r="F17" s="178"/>
      <c r="G17" s="179">
        <f>ROUND(E17*F17,2)</f>
        <v>0</v>
      </c>
      <c r="H17" s="178"/>
      <c r="I17" s="179">
        <f>ROUND(E17*H17,2)</f>
        <v>0</v>
      </c>
      <c r="J17" s="178"/>
      <c r="K17" s="179">
        <f>ROUND(E17*J17,2)</f>
        <v>0</v>
      </c>
      <c r="L17" s="179">
        <v>21</v>
      </c>
      <c r="M17" s="179">
        <f>G17*(1+L17/100)</f>
        <v>0</v>
      </c>
      <c r="N17" s="177">
        <v>0</v>
      </c>
      <c r="O17" s="177">
        <f>ROUND(E17*N17,2)</f>
        <v>0</v>
      </c>
      <c r="P17" s="177">
        <v>0</v>
      </c>
      <c r="Q17" s="177">
        <f>ROUND(E17*P17,2)</f>
        <v>0</v>
      </c>
      <c r="R17" s="179"/>
      <c r="S17" s="179" t="s">
        <v>262</v>
      </c>
      <c r="T17" s="180" t="s">
        <v>245</v>
      </c>
      <c r="U17" s="157">
        <v>0</v>
      </c>
      <c r="V17" s="157">
        <f>ROUND(E17*U17,2)</f>
        <v>0</v>
      </c>
      <c r="W17" s="157"/>
      <c r="X17" s="157" t="s">
        <v>48</v>
      </c>
      <c r="Y17" s="157" t="s">
        <v>246</v>
      </c>
      <c r="Z17" s="147"/>
      <c r="AA17" s="147"/>
      <c r="AB17" s="147"/>
      <c r="AC17" s="147"/>
      <c r="AD17" s="147"/>
      <c r="AE17" s="147"/>
      <c r="AF17" s="147"/>
      <c r="AG17" s="147" t="s">
        <v>247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59" t="s">
        <v>239</v>
      </c>
      <c r="B18" s="160" t="s">
        <v>212</v>
      </c>
      <c r="C18" s="181" t="s">
        <v>30</v>
      </c>
      <c r="D18" s="161"/>
      <c r="E18" s="162"/>
      <c r="F18" s="163"/>
      <c r="G18" s="163">
        <f>SUMIF(AG19:AG28,"&lt;&gt;NOR",G19:G28)</f>
        <v>0</v>
      </c>
      <c r="H18" s="163"/>
      <c r="I18" s="163">
        <f>SUM(I19:I28)</f>
        <v>0</v>
      </c>
      <c r="J18" s="163"/>
      <c r="K18" s="163">
        <f>SUM(K19:K28)</f>
        <v>0</v>
      </c>
      <c r="L18" s="163"/>
      <c r="M18" s="163">
        <f>SUM(M19:M28)</f>
        <v>0</v>
      </c>
      <c r="N18" s="162"/>
      <c r="O18" s="162">
        <f>SUM(O19:O28)</f>
        <v>0</v>
      </c>
      <c r="P18" s="162"/>
      <c r="Q18" s="162">
        <f>SUM(Q19:Q28)</f>
        <v>0</v>
      </c>
      <c r="R18" s="163"/>
      <c r="S18" s="163"/>
      <c r="T18" s="164"/>
      <c r="U18" s="158"/>
      <c r="V18" s="158">
        <f>SUM(V19:V28)</f>
        <v>0</v>
      </c>
      <c r="W18" s="158"/>
      <c r="X18" s="158"/>
      <c r="Y18" s="158"/>
      <c r="AG18" t="s">
        <v>240</v>
      </c>
    </row>
    <row r="19" spans="1:60" outlineLevel="1" x14ac:dyDescent="0.2">
      <c r="A19" s="166">
        <v>6</v>
      </c>
      <c r="B19" s="167" t="s">
        <v>263</v>
      </c>
      <c r="C19" s="182" t="s">
        <v>264</v>
      </c>
      <c r="D19" s="168" t="s">
        <v>243</v>
      </c>
      <c r="E19" s="169">
        <v>1</v>
      </c>
      <c r="F19" s="170"/>
      <c r="G19" s="171">
        <f>ROUND(E19*F19,2)</f>
        <v>0</v>
      </c>
      <c r="H19" s="170"/>
      <c r="I19" s="171">
        <f>ROUND(E19*H19,2)</f>
        <v>0</v>
      </c>
      <c r="J19" s="170"/>
      <c r="K19" s="171">
        <f>ROUND(E19*J19,2)</f>
        <v>0</v>
      </c>
      <c r="L19" s="171">
        <v>21</v>
      </c>
      <c r="M19" s="171">
        <f>G19*(1+L19/100)</f>
        <v>0</v>
      </c>
      <c r="N19" s="169">
        <v>0</v>
      </c>
      <c r="O19" s="169">
        <f>ROUND(E19*N19,2)</f>
        <v>0</v>
      </c>
      <c r="P19" s="169">
        <v>0</v>
      </c>
      <c r="Q19" s="169">
        <f>ROUND(E19*P19,2)</f>
        <v>0</v>
      </c>
      <c r="R19" s="171"/>
      <c r="S19" s="171" t="s">
        <v>244</v>
      </c>
      <c r="T19" s="172" t="s">
        <v>245</v>
      </c>
      <c r="U19" s="157">
        <v>0</v>
      </c>
      <c r="V19" s="157">
        <f>ROUND(E19*U19,2)</f>
        <v>0</v>
      </c>
      <c r="W19" s="157"/>
      <c r="X19" s="157" t="s">
        <v>48</v>
      </c>
      <c r="Y19" s="157" t="s">
        <v>246</v>
      </c>
      <c r="Z19" s="147"/>
      <c r="AA19" s="147"/>
      <c r="AB19" s="147"/>
      <c r="AC19" s="147"/>
      <c r="AD19" s="147"/>
      <c r="AE19" s="147"/>
      <c r="AF19" s="147"/>
      <c r="AG19" s="147" t="s">
        <v>247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33.75" outlineLevel="2" x14ac:dyDescent="0.2">
      <c r="A20" s="154"/>
      <c r="B20" s="155"/>
      <c r="C20" s="258" t="s">
        <v>281</v>
      </c>
      <c r="D20" s="259"/>
      <c r="E20" s="259"/>
      <c r="F20" s="259"/>
      <c r="G20" s="259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249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73" t="str">
        <f>C20</f>
        <v>Náklady a poplatky spojené s užíváním veřejných ploch a prostranství, pokud jsou stavebními pracemi nebo souvisejícími činnostmi dotčeny, a to včetně užívání ploch v souvislosti s uložením stavebního materiálu nebo stavebního odpadu.</v>
      </c>
      <c r="BB20" s="147"/>
      <c r="BC20" s="147"/>
      <c r="BD20" s="147"/>
      <c r="BE20" s="147"/>
      <c r="BF20" s="147"/>
      <c r="BG20" s="147"/>
      <c r="BH20" s="147"/>
    </row>
    <row r="21" spans="1:60" outlineLevel="3" x14ac:dyDescent="0.2">
      <c r="A21" s="154"/>
      <c r="B21" s="155"/>
      <c r="C21" s="260" t="s">
        <v>265</v>
      </c>
      <c r="D21" s="261"/>
      <c r="E21" s="261"/>
      <c r="F21" s="261"/>
      <c r="G21" s="261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249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66">
        <v>7</v>
      </c>
      <c r="B22" s="167" t="s">
        <v>266</v>
      </c>
      <c r="C22" s="182" t="s">
        <v>267</v>
      </c>
      <c r="D22" s="168" t="s">
        <v>243</v>
      </c>
      <c r="E22" s="169">
        <v>1</v>
      </c>
      <c r="F22" s="170"/>
      <c r="G22" s="171">
        <f>ROUND(E22*F22,2)</f>
        <v>0</v>
      </c>
      <c r="H22" s="170"/>
      <c r="I22" s="171">
        <f>ROUND(E22*H22,2)</f>
        <v>0</v>
      </c>
      <c r="J22" s="170"/>
      <c r="K22" s="171">
        <f>ROUND(E22*J22,2)</f>
        <v>0</v>
      </c>
      <c r="L22" s="171">
        <v>21</v>
      </c>
      <c r="M22" s="171">
        <f>G22*(1+L22/100)</f>
        <v>0</v>
      </c>
      <c r="N22" s="169">
        <v>0</v>
      </c>
      <c r="O22" s="169">
        <f>ROUND(E22*N22,2)</f>
        <v>0</v>
      </c>
      <c r="P22" s="169">
        <v>0</v>
      </c>
      <c r="Q22" s="169">
        <f>ROUND(E22*P22,2)</f>
        <v>0</v>
      </c>
      <c r="R22" s="171"/>
      <c r="S22" s="171" t="s">
        <v>244</v>
      </c>
      <c r="T22" s="172" t="s">
        <v>245</v>
      </c>
      <c r="U22" s="157">
        <v>0</v>
      </c>
      <c r="V22" s="157">
        <f>ROUND(E22*U22,2)</f>
        <v>0</v>
      </c>
      <c r="W22" s="157"/>
      <c r="X22" s="157" t="s">
        <v>48</v>
      </c>
      <c r="Y22" s="157" t="s">
        <v>246</v>
      </c>
      <c r="Z22" s="147"/>
      <c r="AA22" s="147"/>
      <c r="AB22" s="147"/>
      <c r="AC22" s="147"/>
      <c r="AD22" s="147"/>
      <c r="AE22" s="147"/>
      <c r="AF22" s="147"/>
      <c r="AG22" s="147" t="s">
        <v>247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45" outlineLevel="2" x14ac:dyDescent="0.2">
      <c r="A23" s="154"/>
      <c r="B23" s="155"/>
      <c r="C23" s="258" t="s">
        <v>268</v>
      </c>
      <c r="D23" s="259"/>
      <c r="E23" s="259"/>
      <c r="F23" s="259"/>
      <c r="G23" s="259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249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73" t="str">
        <f>C23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66">
        <v>8</v>
      </c>
      <c r="B24" s="167" t="s">
        <v>269</v>
      </c>
      <c r="C24" s="182" t="s">
        <v>270</v>
      </c>
      <c r="D24" s="168" t="s">
        <v>243</v>
      </c>
      <c r="E24" s="169">
        <v>1</v>
      </c>
      <c r="F24" s="170"/>
      <c r="G24" s="171">
        <f>ROUND(E24*F24,2)</f>
        <v>0</v>
      </c>
      <c r="H24" s="170"/>
      <c r="I24" s="171">
        <f>ROUND(E24*H24,2)</f>
        <v>0</v>
      </c>
      <c r="J24" s="170"/>
      <c r="K24" s="171">
        <f>ROUND(E24*J24,2)</f>
        <v>0</v>
      </c>
      <c r="L24" s="171">
        <v>21</v>
      </c>
      <c r="M24" s="171">
        <f>G24*(1+L24/100)</f>
        <v>0</v>
      </c>
      <c r="N24" s="169">
        <v>0</v>
      </c>
      <c r="O24" s="169">
        <f>ROUND(E24*N24,2)</f>
        <v>0</v>
      </c>
      <c r="P24" s="169">
        <v>0</v>
      </c>
      <c r="Q24" s="169">
        <f>ROUND(E24*P24,2)</f>
        <v>0</v>
      </c>
      <c r="R24" s="171"/>
      <c r="S24" s="171" t="s">
        <v>244</v>
      </c>
      <c r="T24" s="172" t="s">
        <v>245</v>
      </c>
      <c r="U24" s="157">
        <v>0</v>
      </c>
      <c r="V24" s="157">
        <f>ROUND(E24*U24,2)</f>
        <v>0</v>
      </c>
      <c r="W24" s="157"/>
      <c r="X24" s="157" t="s">
        <v>48</v>
      </c>
      <c r="Y24" s="157" t="s">
        <v>246</v>
      </c>
      <c r="Z24" s="147"/>
      <c r="AA24" s="147"/>
      <c r="AB24" s="147"/>
      <c r="AC24" s="147"/>
      <c r="AD24" s="147"/>
      <c r="AE24" s="147"/>
      <c r="AF24" s="147"/>
      <c r="AG24" s="147" t="s">
        <v>247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2" x14ac:dyDescent="0.2">
      <c r="A25" s="154"/>
      <c r="B25" s="155"/>
      <c r="C25" s="258" t="s">
        <v>271</v>
      </c>
      <c r="D25" s="259"/>
      <c r="E25" s="259"/>
      <c r="F25" s="259"/>
      <c r="G25" s="259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249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73" t="str">
        <f>C25</f>
        <v>Náklady na vyhotovení dokumentace skutečného provedení stavby a její předání objednateli v požadované formě a požadovaném počtu.</v>
      </c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4">
        <v>9</v>
      </c>
      <c r="B26" s="175" t="s">
        <v>272</v>
      </c>
      <c r="C26" s="183" t="s">
        <v>273</v>
      </c>
      <c r="D26" s="176" t="s">
        <v>261</v>
      </c>
      <c r="E26" s="177">
        <v>1</v>
      </c>
      <c r="F26" s="178"/>
      <c r="G26" s="179">
        <f>ROUND(E26*F26,2)</f>
        <v>0</v>
      </c>
      <c r="H26" s="178"/>
      <c r="I26" s="179">
        <f>ROUND(E26*H26,2)</f>
        <v>0</v>
      </c>
      <c r="J26" s="178"/>
      <c r="K26" s="179">
        <f>ROUND(E26*J26,2)</f>
        <v>0</v>
      </c>
      <c r="L26" s="179">
        <v>21</v>
      </c>
      <c r="M26" s="179">
        <f>G26*(1+L26/100)</f>
        <v>0</v>
      </c>
      <c r="N26" s="177">
        <v>0</v>
      </c>
      <c r="O26" s="177">
        <f>ROUND(E26*N26,2)</f>
        <v>0</v>
      </c>
      <c r="P26" s="177">
        <v>0</v>
      </c>
      <c r="Q26" s="177">
        <f>ROUND(E26*P26,2)</f>
        <v>0</v>
      </c>
      <c r="R26" s="179"/>
      <c r="S26" s="179" t="s">
        <v>262</v>
      </c>
      <c r="T26" s="180" t="s">
        <v>245</v>
      </c>
      <c r="U26" s="157">
        <v>0</v>
      </c>
      <c r="V26" s="157">
        <f>ROUND(E26*U26,2)</f>
        <v>0</v>
      </c>
      <c r="W26" s="157"/>
      <c r="X26" s="157" t="s">
        <v>48</v>
      </c>
      <c r="Y26" s="157" t="s">
        <v>246</v>
      </c>
      <c r="Z26" s="147"/>
      <c r="AA26" s="147"/>
      <c r="AB26" s="147"/>
      <c r="AC26" s="147"/>
      <c r="AD26" s="147"/>
      <c r="AE26" s="147"/>
      <c r="AF26" s="147"/>
      <c r="AG26" s="147" t="s">
        <v>247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 x14ac:dyDescent="0.2">
      <c r="A27" s="174">
        <v>10</v>
      </c>
      <c r="B27" s="175" t="s">
        <v>274</v>
      </c>
      <c r="C27" s="183" t="s">
        <v>275</v>
      </c>
      <c r="D27" s="176" t="s">
        <v>261</v>
      </c>
      <c r="E27" s="177">
        <v>1</v>
      </c>
      <c r="F27" s="178"/>
      <c r="G27" s="179">
        <f>ROUND(E27*F27,2)</f>
        <v>0</v>
      </c>
      <c r="H27" s="178"/>
      <c r="I27" s="179">
        <f>ROUND(E27*H27,2)</f>
        <v>0</v>
      </c>
      <c r="J27" s="178"/>
      <c r="K27" s="179">
        <f>ROUND(E27*J27,2)</f>
        <v>0</v>
      </c>
      <c r="L27" s="179">
        <v>21</v>
      </c>
      <c r="M27" s="179">
        <f>G27*(1+L27/100)</f>
        <v>0</v>
      </c>
      <c r="N27" s="177">
        <v>0</v>
      </c>
      <c r="O27" s="177">
        <f>ROUND(E27*N27,2)</f>
        <v>0</v>
      </c>
      <c r="P27" s="177">
        <v>0</v>
      </c>
      <c r="Q27" s="177">
        <f>ROUND(E27*P27,2)</f>
        <v>0</v>
      </c>
      <c r="R27" s="179"/>
      <c r="S27" s="179" t="s">
        <v>262</v>
      </c>
      <c r="T27" s="180" t="s">
        <v>245</v>
      </c>
      <c r="U27" s="157">
        <v>0</v>
      </c>
      <c r="V27" s="157">
        <f>ROUND(E27*U27,2)</f>
        <v>0</v>
      </c>
      <c r="W27" s="157"/>
      <c r="X27" s="157" t="s">
        <v>48</v>
      </c>
      <c r="Y27" s="157" t="s">
        <v>246</v>
      </c>
      <c r="Z27" s="147"/>
      <c r="AA27" s="147"/>
      <c r="AB27" s="147"/>
      <c r="AC27" s="147"/>
      <c r="AD27" s="147"/>
      <c r="AE27" s="147"/>
      <c r="AF27" s="147"/>
      <c r="AG27" s="147" t="s">
        <v>247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1" x14ac:dyDescent="0.2">
      <c r="A28" s="166">
        <v>11</v>
      </c>
      <c r="B28" s="167" t="s">
        <v>276</v>
      </c>
      <c r="C28" s="182" t="s">
        <v>277</v>
      </c>
      <c r="D28" s="168" t="s">
        <v>261</v>
      </c>
      <c r="E28" s="169">
        <v>1</v>
      </c>
      <c r="F28" s="170"/>
      <c r="G28" s="171">
        <f>ROUND(E28*F28,2)</f>
        <v>0</v>
      </c>
      <c r="H28" s="170"/>
      <c r="I28" s="171">
        <f>ROUND(E28*H28,2)</f>
        <v>0</v>
      </c>
      <c r="J28" s="170"/>
      <c r="K28" s="171">
        <f>ROUND(E28*J28,2)</f>
        <v>0</v>
      </c>
      <c r="L28" s="171">
        <v>21</v>
      </c>
      <c r="M28" s="171">
        <f>G28*(1+L28/100)</f>
        <v>0</v>
      </c>
      <c r="N28" s="169">
        <v>0</v>
      </c>
      <c r="O28" s="169">
        <f>ROUND(E28*N28,2)</f>
        <v>0</v>
      </c>
      <c r="P28" s="169">
        <v>0</v>
      </c>
      <c r="Q28" s="169">
        <f>ROUND(E28*P28,2)</f>
        <v>0</v>
      </c>
      <c r="R28" s="171"/>
      <c r="S28" s="171" t="s">
        <v>262</v>
      </c>
      <c r="T28" s="172" t="s">
        <v>245</v>
      </c>
      <c r="U28" s="157">
        <v>0</v>
      </c>
      <c r="V28" s="157">
        <f>ROUND(E28*U28,2)</f>
        <v>0</v>
      </c>
      <c r="W28" s="157"/>
      <c r="X28" s="157" t="s">
        <v>48</v>
      </c>
      <c r="Y28" s="157" t="s">
        <v>246</v>
      </c>
      <c r="Z28" s="147"/>
      <c r="AA28" s="147"/>
      <c r="AB28" s="147"/>
      <c r="AC28" s="147"/>
      <c r="AD28" s="147"/>
      <c r="AE28" s="147"/>
      <c r="AF28" s="147"/>
      <c r="AG28" s="147" t="s">
        <v>247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3"/>
      <c r="B29" s="4"/>
      <c r="C29" s="184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v>12</v>
      </c>
      <c r="AF29">
        <v>21</v>
      </c>
      <c r="AG29" t="s">
        <v>225</v>
      </c>
    </row>
    <row r="30" spans="1:60" x14ac:dyDescent="0.2">
      <c r="A30" s="150"/>
      <c r="B30" s="151" t="s">
        <v>31</v>
      </c>
      <c r="C30" s="185"/>
      <c r="D30" s="152"/>
      <c r="E30" s="153"/>
      <c r="F30" s="153"/>
      <c r="G30" s="165">
        <f>G8+G18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f>SUMIF(L7:L28,AE29,G7:G28)</f>
        <v>0</v>
      </c>
      <c r="AF30">
        <f>SUMIF(L7:L28,AF29,G7:G28)</f>
        <v>0</v>
      </c>
      <c r="AG30" t="s">
        <v>278</v>
      </c>
    </row>
    <row r="31" spans="1:60" x14ac:dyDescent="0.2">
      <c r="A31" s="3"/>
      <c r="B31" s="4"/>
      <c r="C31" s="184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3"/>
      <c r="B32" s="4"/>
      <c r="C32" s="184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69" t="s">
        <v>279</v>
      </c>
      <c r="B33" s="269"/>
      <c r="C33" s="270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46"/>
      <c r="B34" s="247"/>
      <c r="C34" s="248"/>
      <c r="D34" s="247"/>
      <c r="E34" s="247"/>
      <c r="F34" s="247"/>
      <c r="G34" s="249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G34" t="s">
        <v>280</v>
      </c>
    </row>
    <row r="35" spans="1:33" x14ac:dyDescent="0.2">
      <c r="A35" s="250"/>
      <c r="B35" s="251"/>
      <c r="C35" s="252"/>
      <c r="D35" s="251"/>
      <c r="E35" s="251"/>
      <c r="F35" s="251"/>
      <c r="G35" s="25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50"/>
      <c r="B36" s="251"/>
      <c r="C36" s="252"/>
      <c r="D36" s="251"/>
      <c r="E36" s="251"/>
      <c r="F36" s="251"/>
      <c r="G36" s="25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50"/>
      <c r="B37" s="251"/>
      <c r="C37" s="252"/>
      <c r="D37" s="251"/>
      <c r="E37" s="251"/>
      <c r="F37" s="251"/>
      <c r="G37" s="25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254"/>
      <c r="B38" s="255"/>
      <c r="C38" s="256"/>
      <c r="D38" s="255"/>
      <c r="E38" s="255"/>
      <c r="F38" s="255"/>
      <c r="G38" s="257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3"/>
      <c r="B39" s="4"/>
      <c r="C39" s="184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C40" s="186"/>
      <c r="D40" s="10"/>
      <c r="AG40" t="s">
        <v>282</v>
      </c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woJOJf7CEw0C7ziXIVsBx4g35ZchDZWlgwZ5BHNHZxMCdEdOShJIOGvaWfjk4pzgi4l1leJrZiSvtERkcJWng==" saltValue="rPHWeDy//oH8yUZpcLn7Yg==" spinCount="100000" sheet="1" formatRows="0"/>
  <mergeCells count="14">
    <mergeCell ref="A1:G1"/>
    <mergeCell ref="C2:G2"/>
    <mergeCell ref="C3:G3"/>
    <mergeCell ref="C4:G4"/>
    <mergeCell ref="A33:C33"/>
    <mergeCell ref="A34:G38"/>
    <mergeCell ref="C10:G10"/>
    <mergeCell ref="C12:G12"/>
    <mergeCell ref="C14:G14"/>
    <mergeCell ref="C16:G16"/>
    <mergeCell ref="C20:G20"/>
    <mergeCell ref="C21:G21"/>
    <mergeCell ref="C23:G23"/>
    <mergeCell ref="C25:G25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8" sqref="A8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G1" t="s">
        <v>213</v>
      </c>
    </row>
    <row r="2" spans="1:60" ht="24.95" customHeight="1" x14ac:dyDescent="0.2">
      <c r="A2" s="139" t="s">
        <v>8</v>
      </c>
      <c r="B2" s="49" t="s">
        <v>43</v>
      </c>
      <c r="C2" s="263" t="s">
        <v>44</v>
      </c>
      <c r="D2" s="264"/>
      <c r="E2" s="264"/>
      <c r="F2" s="264"/>
      <c r="G2" s="265"/>
      <c r="AG2" t="s">
        <v>214</v>
      </c>
    </row>
    <row r="3" spans="1:60" ht="24.95" customHeight="1" x14ac:dyDescent="0.2">
      <c r="A3" s="139" t="s">
        <v>9</v>
      </c>
      <c r="B3" s="49" t="s">
        <v>49</v>
      </c>
      <c r="C3" s="263" t="s">
        <v>50</v>
      </c>
      <c r="D3" s="264"/>
      <c r="E3" s="264"/>
      <c r="F3" s="264"/>
      <c r="G3" s="265"/>
      <c r="AC3" s="120" t="s">
        <v>214</v>
      </c>
      <c r="AG3" t="s">
        <v>215</v>
      </c>
    </row>
    <row r="4" spans="1:60" ht="24.95" customHeight="1" x14ac:dyDescent="0.2">
      <c r="A4" s="140" t="s">
        <v>10</v>
      </c>
      <c r="B4" s="141" t="s">
        <v>49</v>
      </c>
      <c r="C4" s="266" t="s">
        <v>51</v>
      </c>
      <c r="D4" s="267"/>
      <c r="E4" s="267"/>
      <c r="F4" s="267"/>
      <c r="G4" s="268"/>
      <c r="AG4" t="s">
        <v>216</v>
      </c>
    </row>
    <row r="5" spans="1:60" x14ac:dyDescent="0.2">
      <c r="D5" s="10"/>
    </row>
    <row r="6" spans="1:60" ht="38.25" x14ac:dyDescent="0.2">
      <c r="A6" s="143" t="s">
        <v>217</v>
      </c>
      <c r="B6" s="145" t="s">
        <v>218</v>
      </c>
      <c r="C6" s="145" t="s">
        <v>219</v>
      </c>
      <c r="D6" s="144" t="s">
        <v>220</v>
      </c>
      <c r="E6" s="143" t="s">
        <v>221</v>
      </c>
      <c r="F6" s="142" t="s">
        <v>222</v>
      </c>
      <c r="G6" s="143" t="s">
        <v>31</v>
      </c>
      <c r="H6" s="146" t="s">
        <v>32</v>
      </c>
      <c r="I6" s="146" t="s">
        <v>223</v>
      </c>
      <c r="J6" s="146" t="s">
        <v>33</v>
      </c>
      <c r="K6" s="146" t="s">
        <v>224</v>
      </c>
      <c r="L6" s="146" t="s">
        <v>225</v>
      </c>
      <c r="M6" s="146" t="s">
        <v>226</v>
      </c>
      <c r="N6" s="146" t="s">
        <v>227</v>
      </c>
      <c r="O6" s="146" t="s">
        <v>228</v>
      </c>
      <c r="P6" s="146" t="s">
        <v>229</v>
      </c>
      <c r="Q6" s="146" t="s">
        <v>230</v>
      </c>
      <c r="R6" s="146" t="s">
        <v>231</v>
      </c>
      <c r="S6" s="146" t="s">
        <v>232</v>
      </c>
      <c r="T6" s="146" t="s">
        <v>233</v>
      </c>
      <c r="U6" s="146" t="s">
        <v>234</v>
      </c>
      <c r="V6" s="146" t="s">
        <v>235</v>
      </c>
      <c r="W6" s="146" t="s">
        <v>236</v>
      </c>
      <c r="X6" s="146" t="s">
        <v>237</v>
      </c>
      <c r="Y6" s="146" t="s">
        <v>238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239</v>
      </c>
      <c r="B8" s="160" t="s">
        <v>55</v>
      </c>
      <c r="C8" s="181" t="s">
        <v>152</v>
      </c>
      <c r="D8" s="161"/>
      <c r="E8" s="162"/>
      <c r="F8" s="163"/>
      <c r="G8" s="163">
        <f>SUMIF(AG9:AG31,"&lt;&gt;NOR",G9:G31)</f>
        <v>0</v>
      </c>
      <c r="H8" s="163"/>
      <c r="I8" s="163">
        <f>SUM(I9:I31)</f>
        <v>0</v>
      </c>
      <c r="J8" s="163"/>
      <c r="K8" s="163">
        <f>SUM(K9:K31)</f>
        <v>0</v>
      </c>
      <c r="L8" s="163"/>
      <c r="M8" s="163">
        <f>SUM(M9:M31)</f>
        <v>0</v>
      </c>
      <c r="N8" s="162"/>
      <c r="O8" s="162">
        <f>SUM(O9:O31)</f>
        <v>5.8299999999999992</v>
      </c>
      <c r="P8" s="162"/>
      <c r="Q8" s="162">
        <f>SUM(Q9:Q31)</f>
        <v>0</v>
      </c>
      <c r="R8" s="163"/>
      <c r="S8" s="163"/>
      <c r="T8" s="164"/>
      <c r="U8" s="158"/>
      <c r="V8" s="158">
        <f>SUM(V9:V31)</f>
        <v>18.709999999999997</v>
      </c>
      <c r="W8" s="158"/>
      <c r="X8" s="158"/>
      <c r="Y8" s="158"/>
      <c r="AG8" t="s">
        <v>240</v>
      </c>
    </row>
    <row r="9" spans="1:60" ht="22.5" outlineLevel="1" x14ac:dyDescent="0.2">
      <c r="A9" s="166">
        <v>1</v>
      </c>
      <c r="B9" s="167" t="s">
        <v>283</v>
      </c>
      <c r="C9" s="182" t="s">
        <v>284</v>
      </c>
      <c r="D9" s="168" t="s">
        <v>285</v>
      </c>
      <c r="E9" s="169">
        <v>14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21</v>
      </c>
      <c r="M9" s="171">
        <f>G9*(1+L9/100)</f>
        <v>0</v>
      </c>
      <c r="N9" s="169">
        <v>7.2929999999999995E-2</v>
      </c>
      <c r="O9" s="169">
        <f>ROUND(E9*N9,2)</f>
        <v>1.02</v>
      </c>
      <c r="P9" s="169">
        <v>0</v>
      </c>
      <c r="Q9" s="169">
        <f>ROUND(E9*P9,2)</f>
        <v>0</v>
      </c>
      <c r="R9" s="171"/>
      <c r="S9" s="171" t="s">
        <v>244</v>
      </c>
      <c r="T9" s="172" t="s">
        <v>244</v>
      </c>
      <c r="U9" s="157">
        <v>0.34510999999999997</v>
      </c>
      <c r="V9" s="157">
        <f>ROUND(E9*U9,2)</f>
        <v>4.83</v>
      </c>
      <c r="W9" s="157"/>
      <c r="X9" s="157" t="s">
        <v>286</v>
      </c>
      <c r="Y9" s="157" t="s">
        <v>246</v>
      </c>
      <c r="Z9" s="147"/>
      <c r="AA9" s="147"/>
      <c r="AB9" s="147"/>
      <c r="AC9" s="147"/>
      <c r="AD9" s="147"/>
      <c r="AE9" s="147"/>
      <c r="AF9" s="147"/>
      <c r="AG9" s="147" t="s">
        <v>287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9" t="s">
        <v>288</v>
      </c>
      <c r="D10" s="187"/>
      <c r="E10" s="188">
        <v>14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289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outlineLevel="1" x14ac:dyDescent="0.2">
      <c r="A11" s="166">
        <v>2</v>
      </c>
      <c r="B11" s="167" t="s">
        <v>290</v>
      </c>
      <c r="C11" s="182" t="s">
        <v>291</v>
      </c>
      <c r="D11" s="168" t="s">
        <v>285</v>
      </c>
      <c r="E11" s="169">
        <v>1</v>
      </c>
      <c r="F11" s="170"/>
      <c r="G11" s="171">
        <f>ROUND(E11*F11,2)</f>
        <v>0</v>
      </c>
      <c r="H11" s="170"/>
      <c r="I11" s="171">
        <f>ROUND(E11*H11,2)</f>
        <v>0</v>
      </c>
      <c r="J11" s="170"/>
      <c r="K11" s="171">
        <f>ROUND(E11*J11,2)</f>
        <v>0</v>
      </c>
      <c r="L11" s="171">
        <v>21</v>
      </c>
      <c r="M11" s="171">
        <f>G11*(1+L11/100)</f>
        <v>0</v>
      </c>
      <c r="N11" s="169">
        <v>0.23455999999999999</v>
      </c>
      <c r="O11" s="169">
        <f>ROUND(E11*N11,2)</f>
        <v>0.23</v>
      </c>
      <c r="P11" s="169">
        <v>0</v>
      </c>
      <c r="Q11" s="169">
        <f>ROUND(E11*P11,2)</f>
        <v>0</v>
      </c>
      <c r="R11" s="171"/>
      <c r="S11" s="171" t="s">
        <v>244</v>
      </c>
      <c r="T11" s="172" t="s">
        <v>244</v>
      </c>
      <c r="U11" s="157">
        <v>0.98640000000000005</v>
      </c>
      <c r="V11" s="157">
        <f>ROUND(E11*U11,2)</f>
        <v>0.99</v>
      </c>
      <c r="W11" s="157"/>
      <c r="X11" s="157" t="s">
        <v>286</v>
      </c>
      <c r="Y11" s="157" t="s">
        <v>246</v>
      </c>
      <c r="Z11" s="147"/>
      <c r="AA11" s="147"/>
      <c r="AB11" s="147"/>
      <c r="AC11" s="147"/>
      <c r="AD11" s="147"/>
      <c r="AE11" s="147"/>
      <c r="AF11" s="147"/>
      <c r="AG11" s="147" t="s">
        <v>287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189" t="s">
        <v>292</v>
      </c>
      <c r="D12" s="187"/>
      <c r="E12" s="188">
        <v>1</v>
      </c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289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66">
        <v>3</v>
      </c>
      <c r="B13" s="167" t="s">
        <v>293</v>
      </c>
      <c r="C13" s="182" t="s">
        <v>294</v>
      </c>
      <c r="D13" s="168" t="s">
        <v>295</v>
      </c>
      <c r="E13" s="169">
        <v>0.42399999999999999</v>
      </c>
      <c r="F13" s="170"/>
      <c r="G13" s="171">
        <f>ROUND(E13*F13,2)</f>
        <v>0</v>
      </c>
      <c r="H13" s="170"/>
      <c r="I13" s="171">
        <f>ROUND(E13*H13,2)</f>
        <v>0</v>
      </c>
      <c r="J13" s="170"/>
      <c r="K13" s="171">
        <f>ROUND(E13*J13,2)</f>
        <v>0</v>
      </c>
      <c r="L13" s="171">
        <v>21</v>
      </c>
      <c r="M13" s="171">
        <f>G13*(1+L13/100)</f>
        <v>0</v>
      </c>
      <c r="N13" s="169">
        <v>1.9245399999999999</v>
      </c>
      <c r="O13" s="169">
        <f>ROUND(E13*N13,2)</f>
        <v>0.82</v>
      </c>
      <c r="P13" s="169">
        <v>0</v>
      </c>
      <c r="Q13" s="169">
        <f>ROUND(E13*P13,2)</f>
        <v>0</v>
      </c>
      <c r="R13" s="171"/>
      <c r="S13" s="171" t="s">
        <v>244</v>
      </c>
      <c r="T13" s="172" t="s">
        <v>244</v>
      </c>
      <c r="U13" s="157">
        <v>4.7939999999999996</v>
      </c>
      <c r="V13" s="157">
        <f>ROUND(E13*U13,2)</f>
        <v>2.0299999999999998</v>
      </c>
      <c r="W13" s="157"/>
      <c r="X13" s="157" t="s">
        <v>286</v>
      </c>
      <c r="Y13" s="157" t="s">
        <v>246</v>
      </c>
      <c r="Z13" s="147"/>
      <c r="AA13" s="147"/>
      <c r="AB13" s="147"/>
      <c r="AC13" s="147"/>
      <c r="AD13" s="147"/>
      <c r="AE13" s="147"/>
      <c r="AF13" s="147"/>
      <c r="AG13" s="147" t="s">
        <v>287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9" t="s">
        <v>296</v>
      </c>
      <c r="D14" s="187"/>
      <c r="E14" s="188">
        <v>0.189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289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9" t="s">
        <v>297</v>
      </c>
      <c r="D15" s="187"/>
      <c r="E15" s="188">
        <v>0.105</v>
      </c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289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9" t="s">
        <v>298</v>
      </c>
      <c r="D16" s="187"/>
      <c r="E16" s="188">
        <v>0.13</v>
      </c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289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66">
        <v>4</v>
      </c>
      <c r="B17" s="167" t="s">
        <v>299</v>
      </c>
      <c r="C17" s="182" t="s">
        <v>300</v>
      </c>
      <c r="D17" s="168" t="s">
        <v>295</v>
      </c>
      <c r="E17" s="169">
        <v>0.38438</v>
      </c>
      <c r="F17" s="170"/>
      <c r="G17" s="171">
        <f>ROUND(E17*F17,2)</f>
        <v>0</v>
      </c>
      <c r="H17" s="170"/>
      <c r="I17" s="171">
        <f>ROUND(E17*H17,2)</f>
        <v>0</v>
      </c>
      <c r="J17" s="170"/>
      <c r="K17" s="171">
        <f>ROUND(E17*J17,2)</f>
        <v>0</v>
      </c>
      <c r="L17" s="171">
        <v>21</v>
      </c>
      <c r="M17" s="171">
        <f>G17*(1+L17/100)</f>
        <v>0</v>
      </c>
      <c r="N17" s="169">
        <v>1.9245399999999999</v>
      </c>
      <c r="O17" s="169">
        <f>ROUND(E17*N17,2)</f>
        <v>0.74</v>
      </c>
      <c r="P17" s="169">
        <v>0</v>
      </c>
      <c r="Q17" s="169">
        <f>ROUND(E17*P17,2)</f>
        <v>0</v>
      </c>
      <c r="R17" s="171"/>
      <c r="S17" s="171" t="s">
        <v>244</v>
      </c>
      <c r="T17" s="172" t="s">
        <v>244</v>
      </c>
      <c r="U17" s="157">
        <v>3.8420000000000001</v>
      </c>
      <c r="V17" s="157">
        <f>ROUND(E17*U17,2)</f>
        <v>1.48</v>
      </c>
      <c r="W17" s="157"/>
      <c r="X17" s="157" t="s">
        <v>286</v>
      </c>
      <c r="Y17" s="157" t="s">
        <v>246</v>
      </c>
      <c r="Z17" s="147"/>
      <c r="AA17" s="147"/>
      <c r="AB17" s="147"/>
      <c r="AC17" s="147"/>
      <c r="AD17" s="147"/>
      <c r="AE17" s="147"/>
      <c r="AF17" s="147"/>
      <c r="AG17" s="147" t="s">
        <v>287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189" t="s">
        <v>301</v>
      </c>
      <c r="D18" s="187"/>
      <c r="E18" s="188">
        <v>0.38438</v>
      </c>
      <c r="F18" s="157"/>
      <c r="G18" s="15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289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2.5" outlineLevel="1" x14ac:dyDescent="0.2">
      <c r="A19" s="166">
        <v>5</v>
      </c>
      <c r="B19" s="167" t="s">
        <v>302</v>
      </c>
      <c r="C19" s="182" t="s">
        <v>303</v>
      </c>
      <c r="D19" s="168" t="s">
        <v>304</v>
      </c>
      <c r="E19" s="169">
        <v>5.625</v>
      </c>
      <c r="F19" s="170"/>
      <c r="G19" s="171">
        <f>ROUND(E19*F19,2)</f>
        <v>0</v>
      </c>
      <c r="H19" s="170"/>
      <c r="I19" s="171">
        <f>ROUND(E19*H19,2)</f>
        <v>0</v>
      </c>
      <c r="J19" s="170"/>
      <c r="K19" s="171">
        <f>ROUND(E19*J19,2)</f>
        <v>0</v>
      </c>
      <c r="L19" s="171">
        <v>21</v>
      </c>
      <c r="M19" s="171">
        <f>G19*(1+L19/100)</f>
        <v>0</v>
      </c>
      <c r="N19" s="169">
        <v>0.37564999999999998</v>
      </c>
      <c r="O19" s="169">
        <f>ROUND(E19*N19,2)</f>
        <v>2.11</v>
      </c>
      <c r="P19" s="169">
        <v>0</v>
      </c>
      <c r="Q19" s="169">
        <f>ROUND(E19*P19,2)</f>
        <v>0</v>
      </c>
      <c r="R19" s="171"/>
      <c r="S19" s="171" t="s">
        <v>244</v>
      </c>
      <c r="T19" s="172" t="s">
        <v>244</v>
      </c>
      <c r="U19" s="157">
        <v>0.59599999999999997</v>
      </c>
      <c r="V19" s="157">
        <f>ROUND(E19*U19,2)</f>
        <v>3.35</v>
      </c>
      <c r="W19" s="157"/>
      <c r="X19" s="157" t="s">
        <v>286</v>
      </c>
      <c r="Y19" s="157" t="s">
        <v>246</v>
      </c>
      <c r="Z19" s="147"/>
      <c r="AA19" s="147"/>
      <c r="AB19" s="147"/>
      <c r="AC19" s="147"/>
      <c r="AD19" s="147"/>
      <c r="AE19" s="147"/>
      <c r="AF19" s="147"/>
      <c r="AG19" s="147" t="s">
        <v>287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89" t="s">
        <v>305</v>
      </c>
      <c r="D20" s="187"/>
      <c r="E20" s="188">
        <v>5.625</v>
      </c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289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66">
        <v>6</v>
      </c>
      <c r="B21" s="167" t="s">
        <v>306</v>
      </c>
      <c r="C21" s="182" t="s">
        <v>307</v>
      </c>
      <c r="D21" s="168" t="s">
        <v>308</v>
      </c>
      <c r="E21" s="169">
        <v>5.7829999999999999E-2</v>
      </c>
      <c r="F21" s="170"/>
      <c r="G21" s="171">
        <f>ROUND(E21*F21,2)</f>
        <v>0</v>
      </c>
      <c r="H21" s="170"/>
      <c r="I21" s="171">
        <f>ROUND(E21*H21,2)</f>
        <v>0</v>
      </c>
      <c r="J21" s="170"/>
      <c r="K21" s="171">
        <f>ROUND(E21*J21,2)</f>
        <v>0</v>
      </c>
      <c r="L21" s="171">
        <v>21</v>
      </c>
      <c r="M21" s="171">
        <f>G21*(1+L21/100)</f>
        <v>0</v>
      </c>
      <c r="N21" s="169">
        <v>1.0210999999999999</v>
      </c>
      <c r="O21" s="169">
        <f>ROUND(E21*N21,2)</f>
        <v>0.06</v>
      </c>
      <c r="P21" s="169">
        <v>0</v>
      </c>
      <c r="Q21" s="169">
        <f>ROUND(E21*P21,2)</f>
        <v>0</v>
      </c>
      <c r="R21" s="171"/>
      <c r="S21" s="171" t="s">
        <v>244</v>
      </c>
      <c r="T21" s="172" t="s">
        <v>244</v>
      </c>
      <c r="U21" s="157">
        <v>25.271000000000001</v>
      </c>
      <c r="V21" s="157">
        <f>ROUND(E21*U21,2)</f>
        <v>1.46</v>
      </c>
      <c r="W21" s="157"/>
      <c r="X21" s="157" t="s">
        <v>286</v>
      </c>
      <c r="Y21" s="157" t="s">
        <v>246</v>
      </c>
      <c r="Z21" s="147"/>
      <c r="AA21" s="147"/>
      <c r="AB21" s="147"/>
      <c r="AC21" s="147"/>
      <c r="AD21" s="147"/>
      <c r="AE21" s="147"/>
      <c r="AF21" s="147"/>
      <c r="AG21" s="147" t="s">
        <v>287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9" t="s">
        <v>309</v>
      </c>
      <c r="D22" s="187"/>
      <c r="E22" s="188">
        <v>5.7829999999999999E-2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289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1" x14ac:dyDescent="0.2">
      <c r="A23" s="166">
        <v>7</v>
      </c>
      <c r="B23" s="167" t="s">
        <v>310</v>
      </c>
      <c r="C23" s="182" t="s">
        <v>311</v>
      </c>
      <c r="D23" s="168" t="s">
        <v>285</v>
      </c>
      <c r="E23" s="169">
        <v>3</v>
      </c>
      <c r="F23" s="170"/>
      <c r="G23" s="171">
        <f>ROUND(E23*F23,2)</f>
        <v>0</v>
      </c>
      <c r="H23" s="170"/>
      <c r="I23" s="171">
        <f>ROUND(E23*H23,2)</f>
        <v>0</v>
      </c>
      <c r="J23" s="170"/>
      <c r="K23" s="171">
        <f>ROUND(E23*J23,2)</f>
        <v>0</v>
      </c>
      <c r="L23" s="171">
        <v>21</v>
      </c>
      <c r="M23" s="171">
        <f>G23*(1+L23/100)</f>
        <v>0</v>
      </c>
      <c r="N23" s="169">
        <v>4.7070000000000001E-2</v>
      </c>
      <c r="O23" s="169">
        <f>ROUND(E23*N23,2)</f>
        <v>0.14000000000000001</v>
      </c>
      <c r="P23" s="169">
        <v>0</v>
      </c>
      <c r="Q23" s="169">
        <f>ROUND(E23*P23,2)</f>
        <v>0</v>
      </c>
      <c r="R23" s="171"/>
      <c r="S23" s="171" t="s">
        <v>244</v>
      </c>
      <c r="T23" s="172" t="s">
        <v>244</v>
      </c>
      <c r="U23" s="157">
        <v>0.42325000000000002</v>
      </c>
      <c r="V23" s="157">
        <f>ROUND(E23*U23,2)</f>
        <v>1.27</v>
      </c>
      <c r="W23" s="157"/>
      <c r="X23" s="157" t="s">
        <v>286</v>
      </c>
      <c r="Y23" s="157" t="s">
        <v>246</v>
      </c>
      <c r="Z23" s="147"/>
      <c r="AA23" s="147"/>
      <c r="AB23" s="147"/>
      <c r="AC23" s="147"/>
      <c r="AD23" s="147"/>
      <c r="AE23" s="147"/>
      <c r="AF23" s="147"/>
      <c r="AG23" s="147" t="s">
        <v>287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189" t="s">
        <v>312</v>
      </c>
      <c r="D24" s="187"/>
      <c r="E24" s="188">
        <v>2</v>
      </c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289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89" t="s">
        <v>313</v>
      </c>
      <c r="D25" s="187"/>
      <c r="E25" s="188">
        <v>1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289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66">
        <v>8</v>
      </c>
      <c r="B26" s="167" t="s">
        <v>314</v>
      </c>
      <c r="C26" s="182" t="s">
        <v>315</v>
      </c>
      <c r="D26" s="168" t="s">
        <v>304</v>
      </c>
      <c r="E26" s="169">
        <v>1.41</v>
      </c>
      <c r="F26" s="170"/>
      <c r="G26" s="171">
        <f>ROUND(E26*F26,2)</f>
        <v>0</v>
      </c>
      <c r="H26" s="170"/>
      <c r="I26" s="171">
        <f>ROUND(E26*H26,2)</f>
        <v>0</v>
      </c>
      <c r="J26" s="170"/>
      <c r="K26" s="171">
        <f>ROUND(E26*J26,2)</f>
        <v>0</v>
      </c>
      <c r="L26" s="171">
        <v>21</v>
      </c>
      <c r="M26" s="171">
        <f>G26*(1+L26/100)</f>
        <v>0</v>
      </c>
      <c r="N26" s="169">
        <v>0.49897999999999998</v>
      </c>
      <c r="O26" s="169">
        <f>ROUND(E26*N26,2)</f>
        <v>0.7</v>
      </c>
      <c r="P26" s="169">
        <v>0</v>
      </c>
      <c r="Q26" s="169">
        <f>ROUND(E26*P26,2)</f>
        <v>0</v>
      </c>
      <c r="R26" s="171"/>
      <c r="S26" s="171" t="s">
        <v>244</v>
      </c>
      <c r="T26" s="172" t="s">
        <v>244</v>
      </c>
      <c r="U26" s="157">
        <v>2.2360000000000002</v>
      </c>
      <c r="V26" s="157">
        <f>ROUND(E26*U26,2)</f>
        <v>3.15</v>
      </c>
      <c r="W26" s="157"/>
      <c r="X26" s="157" t="s">
        <v>286</v>
      </c>
      <c r="Y26" s="157" t="s">
        <v>246</v>
      </c>
      <c r="Z26" s="147"/>
      <c r="AA26" s="147"/>
      <c r="AB26" s="147"/>
      <c r="AC26" s="147"/>
      <c r="AD26" s="147"/>
      <c r="AE26" s="147"/>
      <c r="AF26" s="147"/>
      <c r="AG26" s="147" t="s">
        <v>287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189" t="s">
        <v>316</v>
      </c>
      <c r="D27" s="187"/>
      <c r="E27" s="188">
        <v>0.78</v>
      </c>
      <c r="F27" s="157"/>
      <c r="G27" s="157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289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">
      <c r="A28" s="154"/>
      <c r="B28" s="155"/>
      <c r="C28" s="189" t="s">
        <v>317</v>
      </c>
      <c r="D28" s="187"/>
      <c r="E28" s="188">
        <v>0.63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289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66">
        <v>9</v>
      </c>
      <c r="B29" s="167" t="s">
        <v>318</v>
      </c>
      <c r="C29" s="182" t="s">
        <v>319</v>
      </c>
      <c r="D29" s="168" t="s">
        <v>320</v>
      </c>
      <c r="E29" s="169">
        <v>1.5</v>
      </c>
      <c r="F29" s="170"/>
      <c r="G29" s="171">
        <f>ROUND(E29*F29,2)</f>
        <v>0</v>
      </c>
      <c r="H29" s="170"/>
      <c r="I29" s="171">
        <f>ROUND(E29*H29,2)</f>
        <v>0</v>
      </c>
      <c r="J29" s="170"/>
      <c r="K29" s="171">
        <f>ROUND(E29*J29,2)</f>
        <v>0</v>
      </c>
      <c r="L29" s="171">
        <v>21</v>
      </c>
      <c r="M29" s="171">
        <f>G29*(1+L29/100)</f>
        <v>0</v>
      </c>
      <c r="N29" s="169">
        <v>3.4099999999999998E-3</v>
      </c>
      <c r="O29" s="169">
        <f>ROUND(E29*N29,2)</f>
        <v>0.01</v>
      </c>
      <c r="P29" s="169">
        <v>0</v>
      </c>
      <c r="Q29" s="169">
        <f>ROUND(E29*P29,2)</f>
        <v>0</v>
      </c>
      <c r="R29" s="171"/>
      <c r="S29" s="171" t="s">
        <v>262</v>
      </c>
      <c r="T29" s="172" t="s">
        <v>321</v>
      </c>
      <c r="U29" s="157">
        <v>0.10100000000000001</v>
      </c>
      <c r="V29" s="157">
        <f>ROUND(E29*U29,2)</f>
        <v>0.15</v>
      </c>
      <c r="W29" s="157"/>
      <c r="X29" s="157" t="s">
        <v>286</v>
      </c>
      <c r="Y29" s="157" t="s">
        <v>246</v>
      </c>
      <c r="Z29" s="147"/>
      <c r="AA29" s="147"/>
      <c r="AB29" s="147"/>
      <c r="AC29" s="147"/>
      <c r="AD29" s="147"/>
      <c r="AE29" s="147"/>
      <c r="AF29" s="147"/>
      <c r="AG29" s="147" t="s">
        <v>287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58" t="s">
        <v>322</v>
      </c>
      <c r="D30" s="259"/>
      <c r="E30" s="259"/>
      <c r="F30" s="259"/>
      <c r="G30" s="259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249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189" t="s">
        <v>323</v>
      </c>
      <c r="D31" s="187"/>
      <c r="E31" s="188">
        <v>1.5</v>
      </c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289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x14ac:dyDescent="0.2">
      <c r="A32" s="159" t="s">
        <v>239</v>
      </c>
      <c r="B32" s="160" t="s">
        <v>57</v>
      </c>
      <c r="C32" s="181" t="s">
        <v>154</v>
      </c>
      <c r="D32" s="161"/>
      <c r="E32" s="162"/>
      <c r="F32" s="163"/>
      <c r="G32" s="163">
        <f>SUMIF(AG33:AG34,"&lt;&gt;NOR",G33:G34)</f>
        <v>0</v>
      </c>
      <c r="H32" s="163"/>
      <c r="I32" s="163">
        <f>SUM(I33:I34)</f>
        <v>0</v>
      </c>
      <c r="J32" s="163"/>
      <c r="K32" s="163">
        <f>SUM(K33:K34)</f>
        <v>0</v>
      </c>
      <c r="L32" s="163"/>
      <c r="M32" s="163">
        <f>SUM(M33:M34)</f>
        <v>0</v>
      </c>
      <c r="N32" s="162"/>
      <c r="O32" s="162">
        <f>SUM(O33:O34)</f>
        <v>0.33</v>
      </c>
      <c r="P32" s="162"/>
      <c r="Q32" s="162">
        <f>SUM(Q33:Q34)</f>
        <v>0</v>
      </c>
      <c r="R32" s="163"/>
      <c r="S32" s="163"/>
      <c r="T32" s="164"/>
      <c r="U32" s="158"/>
      <c r="V32" s="158">
        <f>SUM(V33:V34)</f>
        <v>2.5299999999999998</v>
      </c>
      <c r="W32" s="158"/>
      <c r="X32" s="158"/>
      <c r="Y32" s="158"/>
      <c r="AG32" t="s">
        <v>240</v>
      </c>
    </row>
    <row r="33" spans="1:60" ht="22.5" outlineLevel="1" x14ac:dyDescent="0.2">
      <c r="A33" s="166">
        <v>10</v>
      </c>
      <c r="B33" s="167" t="s">
        <v>324</v>
      </c>
      <c r="C33" s="182" t="s">
        <v>325</v>
      </c>
      <c r="D33" s="168" t="s">
        <v>285</v>
      </c>
      <c r="E33" s="169">
        <v>4</v>
      </c>
      <c r="F33" s="170"/>
      <c r="G33" s="171">
        <f>ROUND(E33*F33,2)</f>
        <v>0</v>
      </c>
      <c r="H33" s="170"/>
      <c r="I33" s="171">
        <f>ROUND(E33*H33,2)</f>
        <v>0</v>
      </c>
      <c r="J33" s="170"/>
      <c r="K33" s="171">
        <f>ROUND(E33*J33,2)</f>
        <v>0</v>
      </c>
      <c r="L33" s="171">
        <v>21</v>
      </c>
      <c r="M33" s="171">
        <f>G33*(1+L33/100)</f>
        <v>0</v>
      </c>
      <c r="N33" s="169">
        <v>8.2519999999999996E-2</v>
      </c>
      <c r="O33" s="169">
        <f>ROUND(E33*N33,2)</f>
        <v>0.33</v>
      </c>
      <c r="P33" s="169">
        <v>0</v>
      </c>
      <c r="Q33" s="169">
        <f>ROUND(E33*P33,2)</f>
        <v>0</v>
      </c>
      <c r="R33" s="171"/>
      <c r="S33" s="171" t="s">
        <v>244</v>
      </c>
      <c r="T33" s="172" t="s">
        <v>244</v>
      </c>
      <c r="U33" s="157">
        <v>0.63200000000000001</v>
      </c>
      <c r="V33" s="157">
        <f>ROUND(E33*U33,2)</f>
        <v>2.5299999999999998</v>
      </c>
      <c r="W33" s="157"/>
      <c r="X33" s="157" t="s">
        <v>286</v>
      </c>
      <c r="Y33" s="157" t="s">
        <v>246</v>
      </c>
      <c r="Z33" s="147"/>
      <c r="AA33" s="147"/>
      <c r="AB33" s="147"/>
      <c r="AC33" s="147"/>
      <c r="AD33" s="147"/>
      <c r="AE33" s="147"/>
      <c r="AF33" s="147"/>
      <c r="AG33" s="147" t="s">
        <v>287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189" t="s">
        <v>326</v>
      </c>
      <c r="D34" s="187"/>
      <c r="E34" s="188">
        <v>4</v>
      </c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289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5.5" x14ac:dyDescent="0.2">
      <c r="A35" s="159" t="s">
        <v>239</v>
      </c>
      <c r="B35" s="160" t="s">
        <v>155</v>
      </c>
      <c r="C35" s="181" t="s">
        <v>156</v>
      </c>
      <c r="D35" s="161"/>
      <c r="E35" s="162"/>
      <c r="F35" s="163"/>
      <c r="G35" s="163">
        <f>SUMIF(AG36:AG52,"&lt;&gt;NOR",G36:G52)</f>
        <v>0</v>
      </c>
      <c r="H35" s="163"/>
      <c r="I35" s="163">
        <f>SUM(I36:I52)</f>
        <v>0</v>
      </c>
      <c r="J35" s="163"/>
      <c r="K35" s="163">
        <f>SUM(K36:K52)</f>
        <v>0</v>
      </c>
      <c r="L35" s="163"/>
      <c r="M35" s="163">
        <f>SUM(M36:M52)</f>
        <v>0</v>
      </c>
      <c r="N35" s="162"/>
      <c r="O35" s="162">
        <f>SUM(O36:O52)</f>
        <v>0.41</v>
      </c>
      <c r="P35" s="162"/>
      <c r="Q35" s="162">
        <f>SUM(Q36:Q52)</f>
        <v>0</v>
      </c>
      <c r="R35" s="163"/>
      <c r="S35" s="163"/>
      <c r="T35" s="164"/>
      <c r="U35" s="158"/>
      <c r="V35" s="158">
        <f>SUM(V36:V52)</f>
        <v>26.639999999999997</v>
      </c>
      <c r="W35" s="158"/>
      <c r="X35" s="158"/>
      <c r="Y35" s="158"/>
      <c r="AG35" t="s">
        <v>240</v>
      </c>
    </row>
    <row r="36" spans="1:60" ht="22.5" outlineLevel="1" x14ac:dyDescent="0.2">
      <c r="A36" s="166">
        <v>11</v>
      </c>
      <c r="B36" s="167" t="s">
        <v>327</v>
      </c>
      <c r="C36" s="182" t="s">
        <v>328</v>
      </c>
      <c r="D36" s="168" t="s">
        <v>304</v>
      </c>
      <c r="E36" s="169">
        <v>6.97</v>
      </c>
      <c r="F36" s="170"/>
      <c r="G36" s="171">
        <f>ROUND(E36*F36,2)</f>
        <v>0</v>
      </c>
      <c r="H36" s="170"/>
      <c r="I36" s="171">
        <f>ROUND(E36*H36,2)</f>
        <v>0</v>
      </c>
      <c r="J36" s="170"/>
      <c r="K36" s="171">
        <f>ROUND(E36*J36,2)</f>
        <v>0</v>
      </c>
      <c r="L36" s="171">
        <v>21</v>
      </c>
      <c r="M36" s="171">
        <f>G36*(1+L36/100)</f>
        <v>0</v>
      </c>
      <c r="N36" s="169">
        <v>1.2149999999999999E-2</v>
      </c>
      <c r="O36" s="169">
        <f>ROUND(E36*N36,2)</f>
        <v>0.08</v>
      </c>
      <c r="P36" s="169">
        <v>0</v>
      </c>
      <c r="Q36" s="169">
        <f>ROUND(E36*P36,2)</f>
        <v>0</v>
      </c>
      <c r="R36" s="171"/>
      <c r="S36" s="171" t="s">
        <v>244</v>
      </c>
      <c r="T36" s="172" t="s">
        <v>244</v>
      </c>
      <c r="U36" s="157">
        <v>1.0109999999999999</v>
      </c>
      <c r="V36" s="157">
        <f>ROUND(E36*U36,2)</f>
        <v>7.05</v>
      </c>
      <c r="W36" s="157"/>
      <c r="X36" s="157" t="s">
        <v>286</v>
      </c>
      <c r="Y36" s="157" t="s">
        <v>246</v>
      </c>
      <c r="Z36" s="147"/>
      <c r="AA36" s="147"/>
      <c r="AB36" s="147"/>
      <c r="AC36" s="147"/>
      <c r="AD36" s="147"/>
      <c r="AE36" s="147"/>
      <c r="AF36" s="147"/>
      <c r="AG36" s="147" t="s">
        <v>287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9" t="s">
        <v>329</v>
      </c>
      <c r="D37" s="187"/>
      <c r="E37" s="188">
        <v>6.97</v>
      </c>
      <c r="F37" s="15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289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66">
        <v>12</v>
      </c>
      <c r="B38" s="167" t="s">
        <v>330</v>
      </c>
      <c r="C38" s="182" t="s">
        <v>331</v>
      </c>
      <c r="D38" s="168" t="s">
        <v>304</v>
      </c>
      <c r="E38" s="169">
        <v>1.075</v>
      </c>
      <c r="F38" s="170"/>
      <c r="G38" s="171">
        <f>ROUND(E38*F38,2)</f>
        <v>0</v>
      </c>
      <c r="H38" s="170"/>
      <c r="I38" s="171">
        <f>ROUND(E38*H38,2)</f>
        <v>0</v>
      </c>
      <c r="J38" s="170"/>
      <c r="K38" s="171">
        <f>ROUND(E38*J38,2)</f>
        <v>0</v>
      </c>
      <c r="L38" s="171">
        <v>21</v>
      </c>
      <c r="M38" s="171">
        <f>G38*(1+L38/100)</f>
        <v>0</v>
      </c>
      <c r="N38" s="169">
        <v>3.4619999999999998E-2</v>
      </c>
      <c r="O38" s="169">
        <f>ROUND(E38*N38,2)</f>
        <v>0.04</v>
      </c>
      <c r="P38" s="169">
        <v>0</v>
      </c>
      <c r="Q38" s="169">
        <f>ROUND(E38*P38,2)</f>
        <v>0</v>
      </c>
      <c r="R38" s="171"/>
      <c r="S38" s="171" t="s">
        <v>244</v>
      </c>
      <c r="T38" s="172" t="s">
        <v>244</v>
      </c>
      <c r="U38" s="157">
        <v>1.21</v>
      </c>
      <c r="V38" s="157">
        <f>ROUND(E38*U38,2)</f>
        <v>1.3</v>
      </c>
      <c r="W38" s="157"/>
      <c r="X38" s="157" t="s">
        <v>286</v>
      </c>
      <c r="Y38" s="157" t="s">
        <v>246</v>
      </c>
      <c r="Z38" s="147"/>
      <c r="AA38" s="147"/>
      <c r="AB38" s="147"/>
      <c r="AC38" s="147"/>
      <c r="AD38" s="147"/>
      <c r="AE38" s="147"/>
      <c r="AF38" s="147"/>
      <c r="AG38" s="147" t="s">
        <v>287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9" t="s">
        <v>332</v>
      </c>
      <c r="D39" s="187"/>
      <c r="E39" s="188">
        <v>1.075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289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66">
        <v>13</v>
      </c>
      <c r="B40" s="167" t="s">
        <v>333</v>
      </c>
      <c r="C40" s="182" t="s">
        <v>334</v>
      </c>
      <c r="D40" s="168" t="s">
        <v>304</v>
      </c>
      <c r="E40" s="169">
        <v>5.26675</v>
      </c>
      <c r="F40" s="170"/>
      <c r="G40" s="171">
        <f>ROUND(E40*F40,2)</f>
        <v>0</v>
      </c>
      <c r="H40" s="170"/>
      <c r="I40" s="171">
        <f>ROUND(E40*H40,2)</f>
        <v>0</v>
      </c>
      <c r="J40" s="170"/>
      <c r="K40" s="171">
        <f>ROUND(E40*J40,2)</f>
        <v>0</v>
      </c>
      <c r="L40" s="171">
        <v>21</v>
      </c>
      <c r="M40" s="171">
        <f>G40*(1+L40/100)</f>
        <v>0</v>
      </c>
      <c r="N40" s="169">
        <v>3.9890000000000002E-2</v>
      </c>
      <c r="O40" s="169">
        <f>ROUND(E40*N40,2)</f>
        <v>0.21</v>
      </c>
      <c r="P40" s="169">
        <v>0</v>
      </c>
      <c r="Q40" s="169">
        <f>ROUND(E40*P40,2)</f>
        <v>0</v>
      </c>
      <c r="R40" s="171"/>
      <c r="S40" s="171" t="s">
        <v>244</v>
      </c>
      <c r="T40" s="172" t="s">
        <v>244</v>
      </c>
      <c r="U40" s="157">
        <v>1.41</v>
      </c>
      <c r="V40" s="157">
        <f>ROUND(E40*U40,2)</f>
        <v>7.43</v>
      </c>
      <c r="W40" s="157"/>
      <c r="X40" s="157" t="s">
        <v>286</v>
      </c>
      <c r="Y40" s="157" t="s">
        <v>246</v>
      </c>
      <c r="Z40" s="147"/>
      <c r="AA40" s="147"/>
      <c r="AB40" s="147"/>
      <c r="AC40" s="147"/>
      <c r="AD40" s="147"/>
      <c r="AE40" s="147"/>
      <c r="AF40" s="147"/>
      <c r="AG40" s="147" t="s">
        <v>287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9" t="s">
        <v>335</v>
      </c>
      <c r="D41" s="187"/>
      <c r="E41" s="188">
        <v>5.26675</v>
      </c>
      <c r="F41" s="15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289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66">
        <v>14</v>
      </c>
      <c r="B42" s="167" t="s">
        <v>336</v>
      </c>
      <c r="C42" s="182" t="s">
        <v>337</v>
      </c>
      <c r="D42" s="168" t="s">
        <v>304</v>
      </c>
      <c r="E42" s="169">
        <v>6.05</v>
      </c>
      <c r="F42" s="170"/>
      <c r="G42" s="171">
        <f>ROUND(E42*F42,2)</f>
        <v>0</v>
      </c>
      <c r="H42" s="170"/>
      <c r="I42" s="171">
        <f>ROUND(E42*H42,2)</f>
        <v>0</v>
      </c>
      <c r="J42" s="170"/>
      <c r="K42" s="171">
        <f>ROUND(E42*J42,2)</f>
        <v>0</v>
      </c>
      <c r="L42" s="171">
        <v>21</v>
      </c>
      <c r="M42" s="171">
        <f>G42*(1+L42/100)</f>
        <v>0</v>
      </c>
      <c r="N42" s="169">
        <v>1.2019999999999999E-2</v>
      </c>
      <c r="O42" s="169">
        <f>ROUND(E42*N42,2)</f>
        <v>7.0000000000000007E-2</v>
      </c>
      <c r="P42" s="169">
        <v>0</v>
      </c>
      <c r="Q42" s="169">
        <f>ROUND(E42*P42,2)</f>
        <v>0</v>
      </c>
      <c r="R42" s="171"/>
      <c r="S42" s="171" t="s">
        <v>244</v>
      </c>
      <c r="T42" s="172" t="s">
        <v>244</v>
      </c>
      <c r="U42" s="157">
        <v>0.85</v>
      </c>
      <c r="V42" s="157">
        <f>ROUND(E42*U42,2)</f>
        <v>5.14</v>
      </c>
      <c r="W42" s="157"/>
      <c r="X42" s="157" t="s">
        <v>286</v>
      </c>
      <c r="Y42" s="157" t="s">
        <v>246</v>
      </c>
      <c r="Z42" s="147"/>
      <c r="AA42" s="147"/>
      <c r="AB42" s="147"/>
      <c r="AC42" s="147"/>
      <c r="AD42" s="147"/>
      <c r="AE42" s="147"/>
      <c r="AF42" s="147"/>
      <c r="AG42" s="147" t="s">
        <v>287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58" t="s">
        <v>338</v>
      </c>
      <c r="D43" s="259"/>
      <c r="E43" s="259"/>
      <c r="F43" s="259"/>
      <c r="G43" s="259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249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189" t="s">
        <v>339</v>
      </c>
      <c r="D44" s="187"/>
      <c r="E44" s="188">
        <v>6.05</v>
      </c>
      <c r="F44" s="157"/>
      <c r="G44" s="15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7"/>
      <c r="AA44" s="147"/>
      <c r="AB44" s="147"/>
      <c r="AC44" s="147"/>
      <c r="AD44" s="147"/>
      <c r="AE44" s="147"/>
      <c r="AF44" s="147"/>
      <c r="AG44" s="147" t="s">
        <v>289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66">
        <v>15</v>
      </c>
      <c r="B45" s="167" t="s">
        <v>340</v>
      </c>
      <c r="C45" s="182" t="s">
        <v>341</v>
      </c>
      <c r="D45" s="168" t="s">
        <v>304</v>
      </c>
      <c r="E45" s="169">
        <v>4.12</v>
      </c>
      <c r="F45" s="170"/>
      <c r="G45" s="171">
        <f>ROUND(E45*F45,2)</f>
        <v>0</v>
      </c>
      <c r="H45" s="170"/>
      <c r="I45" s="171">
        <f>ROUND(E45*H45,2)</f>
        <v>0</v>
      </c>
      <c r="J45" s="170"/>
      <c r="K45" s="171">
        <f>ROUND(E45*J45,2)</f>
        <v>0</v>
      </c>
      <c r="L45" s="171">
        <v>21</v>
      </c>
      <c r="M45" s="171">
        <f>G45*(1+L45/100)</f>
        <v>0</v>
      </c>
      <c r="N45" s="169">
        <v>0</v>
      </c>
      <c r="O45" s="169">
        <f>ROUND(E45*N45,2)</f>
        <v>0</v>
      </c>
      <c r="P45" s="169">
        <v>0</v>
      </c>
      <c r="Q45" s="169">
        <f>ROUND(E45*P45,2)</f>
        <v>0</v>
      </c>
      <c r="R45" s="171"/>
      <c r="S45" s="171" t="s">
        <v>244</v>
      </c>
      <c r="T45" s="172" t="s">
        <v>244</v>
      </c>
      <c r="U45" s="157">
        <v>0.57999999999999996</v>
      </c>
      <c r="V45" s="157">
        <f>ROUND(E45*U45,2)</f>
        <v>2.39</v>
      </c>
      <c r="W45" s="157"/>
      <c r="X45" s="157" t="s">
        <v>286</v>
      </c>
      <c r="Y45" s="157" t="s">
        <v>246</v>
      </c>
      <c r="Z45" s="147"/>
      <c r="AA45" s="147"/>
      <c r="AB45" s="147"/>
      <c r="AC45" s="147"/>
      <c r="AD45" s="147"/>
      <c r="AE45" s="147"/>
      <c r="AF45" s="147"/>
      <c r="AG45" s="147" t="s">
        <v>287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189" t="s">
        <v>342</v>
      </c>
      <c r="D46" s="187"/>
      <c r="E46" s="188">
        <v>3.5750000000000002</v>
      </c>
      <c r="F46" s="15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289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">
      <c r="A47" s="154"/>
      <c r="B47" s="155"/>
      <c r="C47" s="189" t="s">
        <v>343</v>
      </c>
      <c r="D47" s="187"/>
      <c r="E47" s="188">
        <v>0.54500000000000004</v>
      </c>
      <c r="F47" s="15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289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66">
        <v>16</v>
      </c>
      <c r="B48" s="167" t="s">
        <v>344</v>
      </c>
      <c r="C48" s="182" t="s">
        <v>345</v>
      </c>
      <c r="D48" s="168" t="s">
        <v>285</v>
      </c>
      <c r="E48" s="169">
        <v>1</v>
      </c>
      <c r="F48" s="170"/>
      <c r="G48" s="171">
        <f>ROUND(E48*F48,2)</f>
        <v>0</v>
      </c>
      <c r="H48" s="170"/>
      <c r="I48" s="171">
        <f>ROUND(E48*H48,2)</f>
        <v>0</v>
      </c>
      <c r="J48" s="170"/>
      <c r="K48" s="171">
        <f>ROUND(E48*J48,2)</f>
        <v>0</v>
      </c>
      <c r="L48" s="171">
        <v>21</v>
      </c>
      <c r="M48" s="171">
        <f>G48*(1+L48/100)</f>
        <v>0</v>
      </c>
      <c r="N48" s="169">
        <v>2.4000000000000001E-4</v>
      </c>
      <c r="O48" s="169">
        <f>ROUND(E48*N48,2)</f>
        <v>0</v>
      </c>
      <c r="P48" s="169">
        <v>0</v>
      </c>
      <c r="Q48" s="169">
        <f>ROUND(E48*P48,2)</f>
        <v>0</v>
      </c>
      <c r="R48" s="171"/>
      <c r="S48" s="171" t="s">
        <v>262</v>
      </c>
      <c r="T48" s="172" t="s">
        <v>245</v>
      </c>
      <c r="U48" s="157">
        <v>1.54</v>
      </c>
      <c r="V48" s="157">
        <f>ROUND(E48*U48,2)</f>
        <v>1.54</v>
      </c>
      <c r="W48" s="157"/>
      <c r="X48" s="157" t="s">
        <v>286</v>
      </c>
      <c r="Y48" s="157" t="s">
        <v>246</v>
      </c>
      <c r="Z48" s="147"/>
      <c r="AA48" s="147"/>
      <c r="AB48" s="147"/>
      <c r="AC48" s="147"/>
      <c r="AD48" s="147"/>
      <c r="AE48" s="147"/>
      <c r="AF48" s="147"/>
      <c r="AG48" s="147" t="s">
        <v>287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258" t="s">
        <v>346</v>
      </c>
      <c r="D49" s="259"/>
      <c r="E49" s="259"/>
      <c r="F49" s="259"/>
      <c r="G49" s="259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249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189" t="s">
        <v>347</v>
      </c>
      <c r="D50" s="187"/>
      <c r="E50" s="188">
        <v>1</v>
      </c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289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outlineLevel="1" x14ac:dyDescent="0.2">
      <c r="A51" s="166">
        <v>17</v>
      </c>
      <c r="B51" s="167" t="s">
        <v>348</v>
      </c>
      <c r="C51" s="182" t="s">
        <v>349</v>
      </c>
      <c r="D51" s="168" t="s">
        <v>285</v>
      </c>
      <c r="E51" s="169">
        <v>1</v>
      </c>
      <c r="F51" s="170"/>
      <c r="G51" s="171">
        <f>ROUND(E51*F51,2)</f>
        <v>0</v>
      </c>
      <c r="H51" s="170"/>
      <c r="I51" s="171">
        <f>ROUND(E51*H51,2)</f>
        <v>0</v>
      </c>
      <c r="J51" s="170"/>
      <c r="K51" s="171">
        <f>ROUND(E51*J51,2)</f>
        <v>0</v>
      </c>
      <c r="L51" s="171">
        <v>21</v>
      </c>
      <c r="M51" s="171">
        <f>G51*(1+L51/100)</f>
        <v>0</v>
      </c>
      <c r="N51" s="169">
        <v>1.354E-2</v>
      </c>
      <c r="O51" s="169">
        <f>ROUND(E51*N51,2)</f>
        <v>0.01</v>
      </c>
      <c r="P51" s="169">
        <v>0</v>
      </c>
      <c r="Q51" s="169">
        <f>ROUND(E51*P51,2)</f>
        <v>0</v>
      </c>
      <c r="R51" s="171"/>
      <c r="S51" s="171" t="s">
        <v>262</v>
      </c>
      <c r="T51" s="172" t="s">
        <v>321</v>
      </c>
      <c r="U51" s="157">
        <v>1.79</v>
      </c>
      <c r="V51" s="157">
        <f>ROUND(E51*U51,2)</f>
        <v>1.79</v>
      </c>
      <c r="W51" s="157"/>
      <c r="X51" s="157" t="s">
        <v>286</v>
      </c>
      <c r="Y51" s="157" t="s">
        <v>246</v>
      </c>
      <c r="Z51" s="147"/>
      <c r="AA51" s="147"/>
      <c r="AB51" s="147"/>
      <c r="AC51" s="147"/>
      <c r="AD51" s="147"/>
      <c r="AE51" s="147"/>
      <c r="AF51" s="147"/>
      <c r="AG51" s="147" t="s">
        <v>287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189" t="s">
        <v>350</v>
      </c>
      <c r="D52" s="187"/>
      <c r="E52" s="188">
        <v>1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289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x14ac:dyDescent="0.2">
      <c r="A53" s="159" t="s">
        <v>239</v>
      </c>
      <c r="B53" s="160" t="s">
        <v>157</v>
      </c>
      <c r="C53" s="181" t="s">
        <v>158</v>
      </c>
      <c r="D53" s="161"/>
      <c r="E53" s="162"/>
      <c r="F53" s="163"/>
      <c r="G53" s="163">
        <f>SUMIF(AG54:AG72,"&lt;&gt;NOR",G54:G72)</f>
        <v>0</v>
      </c>
      <c r="H53" s="163"/>
      <c r="I53" s="163">
        <f>SUM(I54:I72)</f>
        <v>0</v>
      </c>
      <c r="J53" s="163"/>
      <c r="K53" s="163">
        <f>SUM(K54:K72)</f>
        <v>0</v>
      </c>
      <c r="L53" s="163"/>
      <c r="M53" s="163">
        <f>SUM(M54:M72)</f>
        <v>0</v>
      </c>
      <c r="N53" s="162"/>
      <c r="O53" s="162">
        <f>SUM(O54:O72)</f>
        <v>8.0200000000000014</v>
      </c>
      <c r="P53" s="162"/>
      <c r="Q53" s="162">
        <f>SUM(Q54:Q72)</f>
        <v>0</v>
      </c>
      <c r="R53" s="163"/>
      <c r="S53" s="163"/>
      <c r="T53" s="164"/>
      <c r="U53" s="158"/>
      <c r="V53" s="158">
        <f>SUM(V54:V72)</f>
        <v>164.19</v>
      </c>
      <c r="W53" s="158"/>
      <c r="X53" s="158"/>
      <c r="Y53" s="158"/>
      <c r="AG53" t="s">
        <v>240</v>
      </c>
    </row>
    <row r="54" spans="1:60" outlineLevel="1" x14ac:dyDescent="0.2">
      <c r="A54" s="166">
        <v>18</v>
      </c>
      <c r="B54" s="167" t="s">
        <v>351</v>
      </c>
      <c r="C54" s="182" t="s">
        <v>352</v>
      </c>
      <c r="D54" s="168" t="s">
        <v>304</v>
      </c>
      <c r="E54" s="169">
        <v>29.1</v>
      </c>
      <c r="F54" s="170"/>
      <c r="G54" s="171">
        <f>ROUND(E54*F54,2)</f>
        <v>0</v>
      </c>
      <c r="H54" s="170"/>
      <c r="I54" s="171">
        <f>ROUND(E54*H54,2)</f>
        <v>0</v>
      </c>
      <c r="J54" s="170"/>
      <c r="K54" s="171">
        <f>ROUND(E54*J54,2)</f>
        <v>0</v>
      </c>
      <c r="L54" s="171">
        <v>21</v>
      </c>
      <c r="M54" s="171">
        <f>G54*(1+L54/100)</f>
        <v>0</v>
      </c>
      <c r="N54" s="169">
        <v>5.1229999999999998E-2</v>
      </c>
      <c r="O54" s="169">
        <f>ROUND(E54*N54,2)</f>
        <v>1.49</v>
      </c>
      <c r="P54" s="169">
        <v>0</v>
      </c>
      <c r="Q54" s="169">
        <f>ROUND(E54*P54,2)</f>
        <v>0</v>
      </c>
      <c r="R54" s="171"/>
      <c r="S54" s="171" t="s">
        <v>244</v>
      </c>
      <c r="T54" s="172" t="s">
        <v>244</v>
      </c>
      <c r="U54" s="157">
        <v>0.90800000000000003</v>
      </c>
      <c r="V54" s="157">
        <f>ROUND(E54*U54,2)</f>
        <v>26.42</v>
      </c>
      <c r="W54" s="157"/>
      <c r="X54" s="157" t="s">
        <v>286</v>
      </c>
      <c r="Y54" s="157" t="s">
        <v>246</v>
      </c>
      <c r="Z54" s="147"/>
      <c r="AA54" s="147"/>
      <c r="AB54" s="147"/>
      <c r="AC54" s="147"/>
      <c r="AD54" s="147"/>
      <c r="AE54" s="147"/>
      <c r="AF54" s="147"/>
      <c r="AG54" s="147" t="s">
        <v>287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189" t="s">
        <v>353</v>
      </c>
      <c r="D55" s="187"/>
      <c r="E55" s="188">
        <v>29.1</v>
      </c>
      <c r="F55" s="157"/>
      <c r="G55" s="157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289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2.5" outlineLevel="1" x14ac:dyDescent="0.2">
      <c r="A56" s="166">
        <v>19</v>
      </c>
      <c r="B56" s="167" t="s">
        <v>354</v>
      </c>
      <c r="C56" s="182" t="s">
        <v>355</v>
      </c>
      <c r="D56" s="168" t="s">
        <v>304</v>
      </c>
      <c r="E56" s="169">
        <v>6.5</v>
      </c>
      <c r="F56" s="170"/>
      <c r="G56" s="171">
        <f>ROUND(E56*F56,2)</f>
        <v>0</v>
      </c>
      <c r="H56" s="170"/>
      <c r="I56" s="171">
        <f>ROUND(E56*H56,2)</f>
        <v>0</v>
      </c>
      <c r="J56" s="170"/>
      <c r="K56" s="171">
        <f>ROUND(E56*J56,2)</f>
        <v>0</v>
      </c>
      <c r="L56" s="171">
        <v>21</v>
      </c>
      <c r="M56" s="171">
        <f>G56*(1+L56/100)</f>
        <v>0</v>
      </c>
      <c r="N56" s="169">
        <v>4.1099999999999999E-3</v>
      </c>
      <c r="O56" s="169">
        <f>ROUND(E56*N56,2)</f>
        <v>0.03</v>
      </c>
      <c r="P56" s="169">
        <v>0</v>
      </c>
      <c r="Q56" s="169">
        <f>ROUND(E56*P56,2)</f>
        <v>0</v>
      </c>
      <c r="R56" s="171"/>
      <c r="S56" s="171" t="s">
        <v>244</v>
      </c>
      <c r="T56" s="172" t="s">
        <v>244</v>
      </c>
      <c r="U56" s="157">
        <v>0.48399999999999999</v>
      </c>
      <c r="V56" s="157">
        <f>ROUND(E56*U56,2)</f>
        <v>3.15</v>
      </c>
      <c r="W56" s="157"/>
      <c r="X56" s="157" t="s">
        <v>286</v>
      </c>
      <c r="Y56" s="157" t="s">
        <v>246</v>
      </c>
      <c r="Z56" s="147"/>
      <c r="AA56" s="147"/>
      <c r="AB56" s="147"/>
      <c r="AC56" s="147"/>
      <c r="AD56" s="147"/>
      <c r="AE56" s="147"/>
      <c r="AF56" s="147"/>
      <c r="AG56" s="147" t="s">
        <v>287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189" t="s">
        <v>356</v>
      </c>
      <c r="D57" s="187"/>
      <c r="E57" s="188">
        <v>6.5</v>
      </c>
      <c r="F57" s="15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289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2.5" outlineLevel="1" x14ac:dyDescent="0.2">
      <c r="A58" s="166">
        <v>20</v>
      </c>
      <c r="B58" s="167" t="s">
        <v>357</v>
      </c>
      <c r="C58" s="182" t="s">
        <v>358</v>
      </c>
      <c r="D58" s="168" t="s">
        <v>285</v>
      </c>
      <c r="E58" s="169">
        <v>10</v>
      </c>
      <c r="F58" s="170"/>
      <c r="G58" s="171">
        <f>ROUND(E58*F58,2)</f>
        <v>0</v>
      </c>
      <c r="H58" s="170"/>
      <c r="I58" s="171">
        <f>ROUND(E58*H58,2)</f>
        <v>0</v>
      </c>
      <c r="J58" s="170"/>
      <c r="K58" s="171">
        <f>ROUND(E58*J58,2)</f>
        <v>0</v>
      </c>
      <c r="L58" s="171">
        <v>21</v>
      </c>
      <c r="M58" s="171">
        <f>G58*(1+L58/100)</f>
        <v>0</v>
      </c>
      <c r="N58" s="169">
        <v>8.8699999999999994E-3</v>
      </c>
      <c r="O58" s="169">
        <f>ROUND(E58*N58,2)</f>
        <v>0.09</v>
      </c>
      <c r="P58" s="169">
        <v>0</v>
      </c>
      <c r="Q58" s="169">
        <f>ROUND(E58*P58,2)</f>
        <v>0</v>
      </c>
      <c r="R58" s="171"/>
      <c r="S58" s="171" t="s">
        <v>244</v>
      </c>
      <c r="T58" s="172" t="s">
        <v>244</v>
      </c>
      <c r="U58" s="157">
        <v>0.35974</v>
      </c>
      <c r="V58" s="157">
        <f>ROUND(E58*U58,2)</f>
        <v>3.6</v>
      </c>
      <c r="W58" s="157"/>
      <c r="X58" s="157" t="s">
        <v>286</v>
      </c>
      <c r="Y58" s="157" t="s">
        <v>246</v>
      </c>
      <c r="Z58" s="147"/>
      <c r="AA58" s="147"/>
      <c r="AB58" s="147"/>
      <c r="AC58" s="147"/>
      <c r="AD58" s="147"/>
      <c r="AE58" s="147"/>
      <c r="AF58" s="147"/>
      <c r="AG58" s="147" t="s">
        <v>287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189" t="s">
        <v>359</v>
      </c>
      <c r="D59" s="187"/>
      <c r="E59" s="188">
        <v>4</v>
      </c>
      <c r="F59" s="15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289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3" x14ac:dyDescent="0.2">
      <c r="A60" s="154"/>
      <c r="B60" s="155"/>
      <c r="C60" s="189" t="s">
        <v>360</v>
      </c>
      <c r="D60" s="187"/>
      <c r="E60" s="188">
        <v>1</v>
      </c>
      <c r="F60" s="157"/>
      <c r="G60" s="157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57"/>
      <c r="Z60" s="147"/>
      <c r="AA60" s="147"/>
      <c r="AB60" s="147"/>
      <c r="AC60" s="147"/>
      <c r="AD60" s="147"/>
      <c r="AE60" s="147"/>
      <c r="AF60" s="147"/>
      <c r="AG60" s="147" t="s">
        <v>289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89" t="s">
        <v>361</v>
      </c>
      <c r="D61" s="187"/>
      <c r="E61" s="188">
        <v>1</v>
      </c>
      <c r="F61" s="15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289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9" t="s">
        <v>362</v>
      </c>
      <c r="D62" s="187"/>
      <c r="E62" s="188">
        <v>4</v>
      </c>
      <c r="F62" s="15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289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66">
        <v>21</v>
      </c>
      <c r="B63" s="167" t="s">
        <v>363</v>
      </c>
      <c r="C63" s="182" t="s">
        <v>364</v>
      </c>
      <c r="D63" s="168" t="s">
        <v>304</v>
      </c>
      <c r="E63" s="169">
        <v>102.95</v>
      </c>
      <c r="F63" s="170"/>
      <c r="G63" s="171">
        <f>ROUND(E63*F63,2)</f>
        <v>0</v>
      </c>
      <c r="H63" s="170"/>
      <c r="I63" s="171">
        <f>ROUND(E63*H63,2)</f>
        <v>0</v>
      </c>
      <c r="J63" s="170"/>
      <c r="K63" s="171">
        <f>ROUND(E63*J63,2)</f>
        <v>0</v>
      </c>
      <c r="L63" s="171">
        <v>21</v>
      </c>
      <c r="M63" s="171">
        <f>G63*(1+L63/100)</f>
        <v>0</v>
      </c>
      <c r="N63" s="169">
        <v>4.7660000000000001E-2</v>
      </c>
      <c r="O63" s="169">
        <f>ROUND(E63*N63,2)</f>
        <v>4.91</v>
      </c>
      <c r="P63" s="169">
        <v>0</v>
      </c>
      <c r="Q63" s="169">
        <f>ROUND(E63*P63,2)</f>
        <v>0</v>
      </c>
      <c r="R63" s="171"/>
      <c r="S63" s="171" t="s">
        <v>244</v>
      </c>
      <c r="T63" s="172" t="s">
        <v>244</v>
      </c>
      <c r="U63" s="157">
        <v>0.84</v>
      </c>
      <c r="V63" s="157">
        <f>ROUND(E63*U63,2)</f>
        <v>86.48</v>
      </c>
      <c r="W63" s="157"/>
      <c r="X63" s="157" t="s">
        <v>286</v>
      </c>
      <c r="Y63" s="157" t="s">
        <v>246</v>
      </c>
      <c r="Z63" s="147"/>
      <c r="AA63" s="147"/>
      <c r="AB63" s="147"/>
      <c r="AC63" s="147"/>
      <c r="AD63" s="147"/>
      <c r="AE63" s="147"/>
      <c r="AF63" s="147"/>
      <c r="AG63" s="147" t="s">
        <v>287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189" t="s">
        <v>365</v>
      </c>
      <c r="D64" s="187"/>
      <c r="E64" s="188">
        <v>99.875</v>
      </c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289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89" t="s">
        <v>366</v>
      </c>
      <c r="D65" s="187"/>
      <c r="E65" s="188">
        <v>3.0750000000000002</v>
      </c>
      <c r="F65" s="157"/>
      <c r="G65" s="157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7"/>
      <c r="AA65" s="147"/>
      <c r="AB65" s="147"/>
      <c r="AC65" s="147"/>
      <c r="AD65" s="147"/>
      <c r="AE65" s="147"/>
      <c r="AF65" s="147"/>
      <c r="AG65" s="147" t="s">
        <v>289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66">
        <v>22</v>
      </c>
      <c r="B66" s="167" t="s">
        <v>367</v>
      </c>
      <c r="C66" s="182" t="s">
        <v>368</v>
      </c>
      <c r="D66" s="168" t="s">
        <v>304</v>
      </c>
      <c r="E66" s="169">
        <v>68.13</v>
      </c>
      <c r="F66" s="170"/>
      <c r="G66" s="171">
        <f>ROUND(E66*F66,2)</f>
        <v>0</v>
      </c>
      <c r="H66" s="170"/>
      <c r="I66" s="171">
        <f>ROUND(E66*H66,2)</f>
        <v>0</v>
      </c>
      <c r="J66" s="170"/>
      <c r="K66" s="171">
        <f>ROUND(E66*J66,2)</f>
        <v>0</v>
      </c>
      <c r="L66" s="171">
        <v>21</v>
      </c>
      <c r="M66" s="171">
        <f>G66*(1+L66/100)</f>
        <v>0</v>
      </c>
      <c r="N66" s="169">
        <v>1.5740000000000001E-2</v>
      </c>
      <c r="O66" s="169">
        <f>ROUND(E66*N66,2)</f>
        <v>1.07</v>
      </c>
      <c r="P66" s="169">
        <v>0</v>
      </c>
      <c r="Q66" s="169">
        <f>ROUND(E66*P66,2)</f>
        <v>0</v>
      </c>
      <c r="R66" s="171"/>
      <c r="S66" s="171" t="s">
        <v>244</v>
      </c>
      <c r="T66" s="172" t="s">
        <v>244</v>
      </c>
      <c r="U66" s="157">
        <v>0.33481</v>
      </c>
      <c r="V66" s="157">
        <f>ROUND(E66*U66,2)</f>
        <v>22.81</v>
      </c>
      <c r="W66" s="157"/>
      <c r="X66" s="157" t="s">
        <v>286</v>
      </c>
      <c r="Y66" s="157" t="s">
        <v>246</v>
      </c>
      <c r="Z66" s="147"/>
      <c r="AA66" s="147"/>
      <c r="AB66" s="147"/>
      <c r="AC66" s="147"/>
      <c r="AD66" s="147"/>
      <c r="AE66" s="147"/>
      <c r="AF66" s="147"/>
      <c r="AG66" s="147" t="s">
        <v>287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258" t="s">
        <v>369</v>
      </c>
      <c r="D67" s="259"/>
      <c r="E67" s="259"/>
      <c r="F67" s="259"/>
      <c r="G67" s="259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249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189" t="s">
        <v>370</v>
      </c>
      <c r="D68" s="187"/>
      <c r="E68" s="188">
        <v>68.13</v>
      </c>
      <c r="F68" s="157"/>
      <c r="G68" s="157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289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66">
        <v>23</v>
      </c>
      <c r="B69" s="167" t="s">
        <v>371</v>
      </c>
      <c r="C69" s="182" t="s">
        <v>372</v>
      </c>
      <c r="D69" s="168" t="s">
        <v>304</v>
      </c>
      <c r="E69" s="169">
        <v>68.13</v>
      </c>
      <c r="F69" s="170"/>
      <c r="G69" s="171">
        <f>ROUND(E69*F69,2)</f>
        <v>0</v>
      </c>
      <c r="H69" s="170"/>
      <c r="I69" s="171">
        <f>ROUND(E69*H69,2)</f>
        <v>0</v>
      </c>
      <c r="J69" s="170"/>
      <c r="K69" s="171">
        <f>ROUND(E69*J69,2)</f>
        <v>0</v>
      </c>
      <c r="L69" s="171">
        <v>21</v>
      </c>
      <c r="M69" s="171">
        <f>G69*(1+L69/100)</f>
        <v>0</v>
      </c>
      <c r="N69" s="169">
        <v>6.3499999999999997E-3</v>
      </c>
      <c r="O69" s="169">
        <f>ROUND(E69*N69,2)</f>
        <v>0.43</v>
      </c>
      <c r="P69" s="169">
        <v>0</v>
      </c>
      <c r="Q69" s="169">
        <f>ROUND(E69*P69,2)</f>
        <v>0</v>
      </c>
      <c r="R69" s="171"/>
      <c r="S69" s="171" t="s">
        <v>244</v>
      </c>
      <c r="T69" s="172" t="s">
        <v>244</v>
      </c>
      <c r="U69" s="157">
        <v>0.31900000000000001</v>
      </c>
      <c r="V69" s="157">
        <f>ROUND(E69*U69,2)</f>
        <v>21.73</v>
      </c>
      <c r="W69" s="157"/>
      <c r="X69" s="157" t="s">
        <v>286</v>
      </c>
      <c r="Y69" s="157" t="s">
        <v>246</v>
      </c>
      <c r="Z69" s="147"/>
      <c r="AA69" s="147"/>
      <c r="AB69" s="147"/>
      <c r="AC69" s="147"/>
      <c r="AD69" s="147"/>
      <c r="AE69" s="147"/>
      <c r="AF69" s="147"/>
      <c r="AG69" s="147" t="s">
        <v>287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189" t="s">
        <v>370</v>
      </c>
      <c r="D70" s="187"/>
      <c r="E70" s="188">
        <v>68.13</v>
      </c>
      <c r="F70" s="157"/>
      <c r="G70" s="157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7"/>
      <c r="AA70" s="147"/>
      <c r="AB70" s="147"/>
      <c r="AC70" s="147"/>
      <c r="AD70" s="147"/>
      <c r="AE70" s="147"/>
      <c r="AF70" s="147"/>
      <c r="AG70" s="147" t="s">
        <v>289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66">
        <v>24</v>
      </c>
      <c r="B71" s="167" t="s">
        <v>373</v>
      </c>
      <c r="C71" s="182" t="s">
        <v>374</v>
      </c>
      <c r="D71" s="168" t="s">
        <v>375</v>
      </c>
      <c r="E71" s="169">
        <v>1</v>
      </c>
      <c r="F71" s="170"/>
      <c r="G71" s="171">
        <f>ROUND(E71*F71,2)</f>
        <v>0</v>
      </c>
      <c r="H71" s="170"/>
      <c r="I71" s="171">
        <f>ROUND(E71*H71,2)</f>
        <v>0</v>
      </c>
      <c r="J71" s="170"/>
      <c r="K71" s="171">
        <f>ROUND(E71*J71,2)</f>
        <v>0</v>
      </c>
      <c r="L71" s="171">
        <v>21</v>
      </c>
      <c r="M71" s="171">
        <f>G71*(1+L71/100)</f>
        <v>0</v>
      </c>
      <c r="N71" s="169">
        <v>0</v>
      </c>
      <c r="O71" s="169">
        <f>ROUND(E71*N71,2)</f>
        <v>0</v>
      </c>
      <c r="P71" s="169">
        <v>0</v>
      </c>
      <c r="Q71" s="169">
        <f>ROUND(E71*P71,2)</f>
        <v>0</v>
      </c>
      <c r="R71" s="171"/>
      <c r="S71" s="171" t="s">
        <v>262</v>
      </c>
      <c r="T71" s="172" t="s">
        <v>376</v>
      </c>
      <c r="U71" s="157">
        <v>0</v>
      </c>
      <c r="V71" s="157">
        <f>ROUND(E71*U71,2)</f>
        <v>0</v>
      </c>
      <c r="W71" s="157"/>
      <c r="X71" s="157" t="s">
        <v>286</v>
      </c>
      <c r="Y71" s="157" t="s">
        <v>246</v>
      </c>
      <c r="Z71" s="147"/>
      <c r="AA71" s="147"/>
      <c r="AB71" s="147"/>
      <c r="AC71" s="147"/>
      <c r="AD71" s="147"/>
      <c r="AE71" s="147"/>
      <c r="AF71" s="147"/>
      <c r="AG71" s="147" t="s">
        <v>287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189" t="s">
        <v>377</v>
      </c>
      <c r="D72" s="187"/>
      <c r="E72" s="188">
        <v>1</v>
      </c>
      <c r="F72" s="157"/>
      <c r="G72" s="157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7"/>
      <c r="AA72" s="147"/>
      <c r="AB72" s="147"/>
      <c r="AC72" s="147"/>
      <c r="AD72" s="147"/>
      <c r="AE72" s="147"/>
      <c r="AF72" s="147"/>
      <c r="AG72" s="147" t="s">
        <v>289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x14ac:dyDescent="0.2">
      <c r="A73" s="159" t="s">
        <v>239</v>
      </c>
      <c r="B73" s="160" t="s">
        <v>159</v>
      </c>
      <c r="C73" s="181" t="s">
        <v>160</v>
      </c>
      <c r="D73" s="161"/>
      <c r="E73" s="162"/>
      <c r="F73" s="163"/>
      <c r="G73" s="163">
        <f>SUMIF(AG74:AG76,"&lt;&gt;NOR",G74:G76)</f>
        <v>0</v>
      </c>
      <c r="H73" s="163"/>
      <c r="I73" s="163">
        <f>SUM(I74:I76)</f>
        <v>0</v>
      </c>
      <c r="J73" s="163"/>
      <c r="K73" s="163">
        <f>SUM(K74:K76)</f>
        <v>0</v>
      </c>
      <c r="L73" s="163"/>
      <c r="M73" s="163">
        <f>SUM(M74:M76)</f>
        <v>0</v>
      </c>
      <c r="N73" s="162"/>
      <c r="O73" s="162">
        <f>SUM(O74:O76)</f>
        <v>0.01</v>
      </c>
      <c r="P73" s="162"/>
      <c r="Q73" s="162">
        <f>SUM(Q74:Q76)</f>
        <v>0</v>
      </c>
      <c r="R73" s="163"/>
      <c r="S73" s="163"/>
      <c r="T73" s="164"/>
      <c r="U73" s="158"/>
      <c r="V73" s="158">
        <f>SUM(V74:V76)</f>
        <v>2.66</v>
      </c>
      <c r="W73" s="158"/>
      <c r="X73" s="158"/>
      <c r="Y73" s="158"/>
      <c r="AG73" t="s">
        <v>240</v>
      </c>
    </row>
    <row r="74" spans="1:60" outlineLevel="1" x14ac:dyDescent="0.2">
      <c r="A74" s="166">
        <v>25</v>
      </c>
      <c r="B74" s="167" t="s">
        <v>378</v>
      </c>
      <c r="C74" s="182" t="s">
        <v>379</v>
      </c>
      <c r="D74" s="168" t="s">
        <v>304</v>
      </c>
      <c r="E74" s="169">
        <v>11.573</v>
      </c>
      <c r="F74" s="170"/>
      <c r="G74" s="171">
        <f>ROUND(E74*F74,2)</f>
        <v>0</v>
      </c>
      <c r="H74" s="170"/>
      <c r="I74" s="171">
        <f>ROUND(E74*H74,2)</f>
        <v>0</v>
      </c>
      <c r="J74" s="170"/>
      <c r="K74" s="171">
        <f>ROUND(E74*J74,2)</f>
        <v>0</v>
      </c>
      <c r="L74" s="171">
        <v>21</v>
      </c>
      <c r="M74" s="171">
        <f>G74*(1+L74/100)</f>
        <v>0</v>
      </c>
      <c r="N74" s="169">
        <v>8.0000000000000004E-4</v>
      </c>
      <c r="O74" s="169">
        <f>ROUND(E74*N74,2)</f>
        <v>0.01</v>
      </c>
      <c r="P74" s="169">
        <v>0</v>
      </c>
      <c r="Q74" s="169">
        <f>ROUND(E74*P74,2)</f>
        <v>0</v>
      </c>
      <c r="R74" s="171"/>
      <c r="S74" s="171" t="s">
        <v>244</v>
      </c>
      <c r="T74" s="172" t="s">
        <v>244</v>
      </c>
      <c r="U74" s="157">
        <v>0.23</v>
      </c>
      <c r="V74" s="157">
        <f>ROUND(E74*U74,2)</f>
        <v>2.66</v>
      </c>
      <c r="W74" s="157"/>
      <c r="X74" s="157" t="s">
        <v>286</v>
      </c>
      <c r="Y74" s="157" t="s">
        <v>246</v>
      </c>
      <c r="Z74" s="147"/>
      <c r="AA74" s="147"/>
      <c r="AB74" s="147"/>
      <c r="AC74" s="147"/>
      <c r="AD74" s="147"/>
      <c r="AE74" s="147"/>
      <c r="AF74" s="147"/>
      <c r="AG74" s="147" t="s">
        <v>287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58" t="s">
        <v>380</v>
      </c>
      <c r="D75" s="259"/>
      <c r="E75" s="259"/>
      <c r="F75" s="259"/>
      <c r="G75" s="259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7"/>
      <c r="AA75" s="147"/>
      <c r="AB75" s="147"/>
      <c r="AC75" s="147"/>
      <c r="AD75" s="147"/>
      <c r="AE75" s="147"/>
      <c r="AF75" s="147"/>
      <c r="AG75" s="147" t="s">
        <v>249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189" t="s">
        <v>381</v>
      </c>
      <c r="D76" s="187"/>
      <c r="E76" s="188">
        <v>11.573</v>
      </c>
      <c r="F76" s="157"/>
      <c r="G76" s="157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7"/>
      <c r="AA76" s="147"/>
      <c r="AB76" s="147"/>
      <c r="AC76" s="147"/>
      <c r="AD76" s="147"/>
      <c r="AE76" s="147"/>
      <c r="AF76" s="147"/>
      <c r="AG76" s="147" t="s">
        <v>289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x14ac:dyDescent="0.2">
      <c r="A77" s="159" t="s">
        <v>239</v>
      </c>
      <c r="B77" s="160" t="s">
        <v>161</v>
      </c>
      <c r="C77" s="181" t="s">
        <v>162</v>
      </c>
      <c r="D77" s="161"/>
      <c r="E77" s="162"/>
      <c r="F77" s="163"/>
      <c r="G77" s="163">
        <f>SUMIF(AG78:AG87,"&lt;&gt;NOR",G78:G87)</f>
        <v>0</v>
      </c>
      <c r="H77" s="163"/>
      <c r="I77" s="163">
        <f>SUM(I78:I87)</f>
        <v>0</v>
      </c>
      <c r="J77" s="163"/>
      <c r="K77" s="163">
        <f>SUM(K78:K87)</f>
        <v>0</v>
      </c>
      <c r="L77" s="163"/>
      <c r="M77" s="163">
        <f>SUM(M78:M87)</f>
        <v>0</v>
      </c>
      <c r="N77" s="162"/>
      <c r="O77" s="162">
        <f>SUM(O78:O87)</f>
        <v>7.64</v>
      </c>
      <c r="P77" s="162"/>
      <c r="Q77" s="162">
        <f>SUM(Q78:Q87)</f>
        <v>0</v>
      </c>
      <c r="R77" s="163"/>
      <c r="S77" s="163"/>
      <c r="T77" s="164"/>
      <c r="U77" s="158"/>
      <c r="V77" s="158">
        <f>SUM(V78:V87)</f>
        <v>16.610000000000003</v>
      </c>
      <c r="W77" s="158"/>
      <c r="X77" s="158"/>
      <c r="Y77" s="158"/>
      <c r="AG77" t="s">
        <v>240</v>
      </c>
    </row>
    <row r="78" spans="1:60" outlineLevel="1" x14ac:dyDescent="0.2">
      <c r="A78" s="166">
        <v>26</v>
      </c>
      <c r="B78" s="167" t="s">
        <v>382</v>
      </c>
      <c r="C78" s="182" t="s">
        <v>383</v>
      </c>
      <c r="D78" s="168" t="s">
        <v>295</v>
      </c>
      <c r="E78" s="169">
        <v>3.0529099999999998</v>
      </c>
      <c r="F78" s="170"/>
      <c r="G78" s="171">
        <f>ROUND(E78*F78,2)</f>
        <v>0</v>
      </c>
      <c r="H78" s="170"/>
      <c r="I78" s="171">
        <f>ROUND(E78*H78,2)</f>
        <v>0</v>
      </c>
      <c r="J78" s="170"/>
      <c r="K78" s="171">
        <f>ROUND(E78*J78,2)</f>
        <v>0</v>
      </c>
      <c r="L78" s="171">
        <v>21</v>
      </c>
      <c r="M78" s="171">
        <f>G78*(1+L78/100)</f>
        <v>0</v>
      </c>
      <c r="N78" s="169">
        <v>2.5</v>
      </c>
      <c r="O78" s="169">
        <f>ROUND(E78*N78,2)</f>
        <v>7.63</v>
      </c>
      <c r="P78" s="169">
        <v>0</v>
      </c>
      <c r="Q78" s="169">
        <f>ROUND(E78*P78,2)</f>
        <v>0</v>
      </c>
      <c r="R78" s="171"/>
      <c r="S78" s="171" t="s">
        <v>244</v>
      </c>
      <c r="T78" s="172" t="s">
        <v>244</v>
      </c>
      <c r="U78" s="157">
        <v>5.33</v>
      </c>
      <c r="V78" s="157">
        <f>ROUND(E78*U78,2)</f>
        <v>16.27</v>
      </c>
      <c r="W78" s="157"/>
      <c r="X78" s="157" t="s">
        <v>286</v>
      </c>
      <c r="Y78" s="157" t="s">
        <v>246</v>
      </c>
      <c r="Z78" s="147"/>
      <c r="AA78" s="147"/>
      <c r="AB78" s="147"/>
      <c r="AC78" s="147"/>
      <c r="AD78" s="147"/>
      <c r="AE78" s="147"/>
      <c r="AF78" s="147"/>
      <c r="AG78" s="147" t="s">
        <v>287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2" x14ac:dyDescent="0.2">
      <c r="A79" s="154"/>
      <c r="B79" s="155"/>
      <c r="C79" s="189" t="s">
        <v>384</v>
      </c>
      <c r="D79" s="187"/>
      <c r="E79" s="188">
        <v>1.62141</v>
      </c>
      <c r="F79" s="157"/>
      <c r="G79" s="157"/>
      <c r="H79" s="157"/>
      <c r="I79" s="157"/>
      <c r="J79" s="157"/>
      <c r="K79" s="157"/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Z79" s="147"/>
      <c r="AA79" s="147"/>
      <c r="AB79" s="147"/>
      <c r="AC79" s="147"/>
      <c r="AD79" s="147"/>
      <c r="AE79" s="147"/>
      <c r="AF79" s="147"/>
      <c r="AG79" s="147" t="s">
        <v>289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">
      <c r="A80" s="154"/>
      <c r="B80" s="155"/>
      <c r="C80" s="189" t="s">
        <v>385</v>
      </c>
      <c r="D80" s="187"/>
      <c r="E80" s="188">
        <v>3.7499999999999999E-2</v>
      </c>
      <c r="F80" s="157"/>
      <c r="G80" s="157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7"/>
      <c r="AA80" s="147"/>
      <c r="AB80" s="147"/>
      <c r="AC80" s="147"/>
      <c r="AD80" s="147"/>
      <c r="AE80" s="147"/>
      <c r="AF80" s="147"/>
      <c r="AG80" s="147" t="s">
        <v>289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3" x14ac:dyDescent="0.2">
      <c r="A81" s="154"/>
      <c r="B81" s="155"/>
      <c r="C81" s="189" t="s">
        <v>386</v>
      </c>
      <c r="D81" s="187"/>
      <c r="E81" s="188">
        <v>1.3939999999999999</v>
      </c>
      <c r="F81" s="157"/>
      <c r="G81" s="157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7"/>
      <c r="AA81" s="147"/>
      <c r="AB81" s="147"/>
      <c r="AC81" s="147"/>
      <c r="AD81" s="147"/>
      <c r="AE81" s="147"/>
      <c r="AF81" s="147"/>
      <c r="AG81" s="147" t="s">
        <v>289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2.5" outlineLevel="1" x14ac:dyDescent="0.2">
      <c r="A82" s="166">
        <v>27</v>
      </c>
      <c r="B82" s="167" t="s">
        <v>387</v>
      </c>
      <c r="C82" s="182" t="s">
        <v>388</v>
      </c>
      <c r="D82" s="168" t="s">
        <v>295</v>
      </c>
      <c r="E82" s="169">
        <v>3.7499999999999999E-2</v>
      </c>
      <c r="F82" s="170"/>
      <c r="G82" s="171">
        <f>ROUND(E82*F82,2)</f>
        <v>0</v>
      </c>
      <c r="H82" s="170"/>
      <c r="I82" s="171">
        <f>ROUND(E82*H82,2)</f>
        <v>0</v>
      </c>
      <c r="J82" s="170"/>
      <c r="K82" s="171">
        <f>ROUND(E82*J82,2)</f>
        <v>0</v>
      </c>
      <c r="L82" s="171">
        <v>21</v>
      </c>
      <c r="M82" s="171">
        <f>G82*(1+L82/100)</f>
        <v>0</v>
      </c>
      <c r="N82" s="169">
        <v>-0.2626</v>
      </c>
      <c r="O82" s="169">
        <f>ROUND(E82*N82,2)</f>
        <v>-0.01</v>
      </c>
      <c r="P82" s="169">
        <v>0</v>
      </c>
      <c r="Q82" s="169">
        <f>ROUND(E82*P82,2)</f>
        <v>0</v>
      </c>
      <c r="R82" s="171"/>
      <c r="S82" s="171" t="s">
        <v>244</v>
      </c>
      <c r="T82" s="172" t="s">
        <v>244</v>
      </c>
      <c r="U82" s="157">
        <v>4.5129299999999999</v>
      </c>
      <c r="V82" s="157">
        <f>ROUND(E82*U82,2)</f>
        <v>0.17</v>
      </c>
      <c r="W82" s="157"/>
      <c r="X82" s="157" t="s">
        <v>286</v>
      </c>
      <c r="Y82" s="157" t="s">
        <v>246</v>
      </c>
      <c r="Z82" s="147"/>
      <c r="AA82" s="147"/>
      <c r="AB82" s="147"/>
      <c r="AC82" s="147"/>
      <c r="AD82" s="147"/>
      <c r="AE82" s="147"/>
      <c r="AF82" s="147"/>
      <c r="AG82" s="147" t="s">
        <v>287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189" t="s">
        <v>385</v>
      </c>
      <c r="D83" s="187"/>
      <c r="E83" s="188">
        <v>3.7499999999999999E-2</v>
      </c>
      <c r="F83" s="157"/>
      <c r="G83" s="157"/>
      <c r="H83" s="157"/>
      <c r="I83" s="157"/>
      <c r="J83" s="157"/>
      <c r="K83" s="157"/>
      <c r="L83" s="157"/>
      <c r="M83" s="157"/>
      <c r="N83" s="156"/>
      <c r="O83" s="156"/>
      <c r="P83" s="156"/>
      <c r="Q83" s="156"/>
      <c r="R83" s="157"/>
      <c r="S83" s="157"/>
      <c r="T83" s="157"/>
      <c r="U83" s="157"/>
      <c r="V83" s="157"/>
      <c r="W83" s="157"/>
      <c r="X83" s="157"/>
      <c r="Y83" s="157"/>
      <c r="Z83" s="147"/>
      <c r="AA83" s="147"/>
      <c r="AB83" s="147"/>
      <c r="AC83" s="147"/>
      <c r="AD83" s="147"/>
      <c r="AE83" s="147"/>
      <c r="AF83" s="147"/>
      <c r="AG83" s="147" t="s">
        <v>289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22.5" outlineLevel="1" x14ac:dyDescent="0.2">
      <c r="A84" s="166">
        <v>28</v>
      </c>
      <c r="B84" s="167" t="s">
        <v>389</v>
      </c>
      <c r="C84" s="182" t="s">
        <v>390</v>
      </c>
      <c r="D84" s="168" t="s">
        <v>320</v>
      </c>
      <c r="E84" s="169">
        <v>11.03</v>
      </c>
      <c r="F84" s="170"/>
      <c r="G84" s="171">
        <f>ROUND(E84*F84,2)</f>
        <v>0</v>
      </c>
      <c r="H84" s="170"/>
      <c r="I84" s="171">
        <f>ROUND(E84*H84,2)</f>
        <v>0</v>
      </c>
      <c r="J84" s="170"/>
      <c r="K84" s="171">
        <f>ROUND(E84*J84,2)</f>
        <v>0</v>
      </c>
      <c r="L84" s="171">
        <v>21</v>
      </c>
      <c r="M84" s="171">
        <f>G84*(1+L84/100)</f>
        <v>0</v>
      </c>
      <c r="N84" s="169">
        <v>0</v>
      </c>
      <c r="O84" s="169">
        <f>ROUND(E84*N84,2)</f>
        <v>0</v>
      </c>
      <c r="P84" s="169">
        <v>0</v>
      </c>
      <c r="Q84" s="169">
        <f>ROUND(E84*P84,2)</f>
        <v>0</v>
      </c>
      <c r="R84" s="171"/>
      <c r="S84" s="171" t="s">
        <v>262</v>
      </c>
      <c r="T84" s="172" t="s">
        <v>376</v>
      </c>
      <c r="U84" s="157">
        <v>0</v>
      </c>
      <c r="V84" s="157">
        <f>ROUND(E84*U84,2)</f>
        <v>0</v>
      </c>
      <c r="W84" s="157"/>
      <c r="X84" s="157" t="s">
        <v>286</v>
      </c>
      <c r="Y84" s="157" t="s">
        <v>246</v>
      </c>
      <c r="Z84" s="147"/>
      <c r="AA84" s="147"/>
      <c r="AB84" s="147"/>
      <c r="AC84" s="147"/>
      <c r="AD84" s="147"/>
      <c r="AE84" s="147"/>
      <c r="AF84" s="147"/>
      <c r="AG84" s="147" t="s">
        <v>287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189" t="s">
        <v>391</v>
      </c>
      <c r="D85" s="187"/>
      <c r="E85" s="188">
        <v>11.03</v>
      </c>
      <c r="F85" s="157"/>
      <c r="G85" s="157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289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66">
        <v>29</v>
      </c>
      <c r="B86" s="167" t="s">
        <v>392</v>
      </c>
      <c r="C86" s="182" t="s">
        <v>393</v>
      </c>
      <c r="D86" s="168" t="s">
        <v>304</v>
      </c>
      <c r="E86" s="169">
        <v>0.58499999999999996</v>
      </c>
      <c r="F86" s="170"/>
      <c r="G86" s="171">
        <f>ROUND(E86*F86,2)</f>
        <v>0</v>
      </c>
      <c r="H86" s="170"/>
      <c r="I86" s="171">
        <f>ROUND(E86*H86,2)</f>
        <v>0</v>
      </c>
      <c r="J86" s="170"/>
      <c r="K86" s="171">
        <f>ROUND(E86*J86,2)</f>
        <v>0</v>
      </c>
      <c r="L86" s="171">
        <v>21</v>
      </c>
      <c r="M86" s="171">
        <f>G86*(1+L86/100)</f>
        <v>0</v>
      </c>
      <c r="N86" s="169">
        <v>2.6780000000000002E-2</v>
      </c>
      <c r="O86" s="169">
        <f>ROUND(E86*N86,2)</f>
        <v>0.02</v>
      </c>
      <c r="P86" s="169">
        <v>0</v>
      </c>
      <c r="Q86" s="169">
        <f>ROUND(E86*P86,2)</f>
        <v>0</v>
      </c>
      <c r="R86" s="171"/>
      <c r="S86" s="171" t="s">
        <v>262</v>
      </c>
      <c r="T86" s="172" t="s">
        <v>321</v>
      </c>
      <c r="U86" s="157">
        <v>0.29749999999999999</v>
      </c>
      <c r="V86" s="157">
        <f>ROUND(E86*U86,2)</f>
        <v>0.17</v>
      </c>
      <c r="W86" s="157"/>
      <c r="X86" s="157" t="s">
        <v>286</v>
      </c>
      <c r="Y86" s="157" t="s">
        <v>246</v>
      </c>
      <c r="Z86" s="147"/>
      <c r="AA86" s="147"/>
      <c r="AB86" s="147"/>
      <c r="AC86" s="147"/>
      <c r="AD86" s="147"/>
      <c r="AE86" s="147"/>
      <c r="AF86" s="147"/>
      <c r="AG86" s="147" t="s">
        <v>287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189" t="s">
        <v>394</v>
      </c>
      <c r="D87" s="187"/>
      <c r="E87" s="188">
        <v>0.58499999999999996</v>
      </c>
      <c r="F87" s="157"/>
      <c r="G87" s="157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289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x14ac:dyDescent="0.2">
      <c r="A88" s="159" t="s">
        <v>239</v>
      </c>
      <c r="B88" s="160" t="s">
        <v>163</v>
      </c>
      <c r="C88" s="181" t="s">
        <v>164</v>
      </c>
      <c r="D88" s="161"/>
      <c r="E88" s="162"/>
      <c r="F88" s="163"/>
      <c r="G88" s="163">
        <f>SUMIF(AG89:AG90,"&lt;&gt;NOR",G89:G90)</f>
        <v>0</v>
      </c>
      <c r="H88" s="163"/>
      <c r="I88" s="163">
        <f>SUM(I89:I90)</f>
        <v>0</v>
      </c>
      <c r="J88" s="163"/>
      <c r="K88" s="163">
        <f>SUM(K89:K90)</f>
        <v>0</v>
      </c>
      <c r="L88" s="163"/>
      <c r="M88" s="163">
        <f>SUM(M89:M90)</f>
        <v>0</v>
      </c>
      <c r="N88" s="162"/>
      <c r="O88" s="162">
        <f>SUM(O89:O90)</f>
        <v>0.02</v>
      </c>
      <c r="P88" s="162"/>
      <c r="Q88" s="162">
        <f>SUM(Q89:Q90)</f>
        <v>0</v>
      </c>
      <c r="R88" s="163"/>
      <c r="S88" s="163"/>
      <c r="T88" s="164"/>
      <c r="U88" s="158"/>
      <c r="V88" s="158">
        <f>SUM(V89:V90)</f>
        <v>2.4300000000000002</v>
      </c>
      <c r="W88" s="158"/>
      <c r="X88" s="158"/>
      <c r="Y88" s="158"/>
      <c r="AG88" t="s">
        <v>240</v>
      </c>
    </row>
    <row r="89" spans="1:60" ht="22.5" outlineLevel="1" x14ac:dyDescent="0.2">
      <c r="A89" s="166">
        <v>30</v>
      </c>
      <c r="B89" s="167" t="s">
        <v>395</v>
      </c>
      <c r="C89" s="182" t="s">
        <v>396</v>
      </c>
      <c r="D89" s="168" t="s">
        <v>285</v>
      </c>
      <c r="E89" s="169">
        <v>1</v>
      </c>
      <c r="F89" s="170"/>
      <c r="G89" s="171">
        <f>ROUND(E89*F89,2)</f>
        <v>0</v>
      </c>
      <c r="H89" s="170"/>
      <c r="I89" s="171">
        <f>ROUND(E89*H89,2)</f>
        <v>0</v>
      </c>
      <c r="J89" s="170"/>
      <c r="K89" s="171">
        <f>ROUND(E89*J89,2)</f>
        <v>0</v>
      </c>
      <c r="L89" s="171">
        <v>21</v>
      </c>
      <c r="M89" s="171">
        <f>G89*(1+L89/100)</f>
        <v>0</v>
      </c>
      <c r="N89" s="169">
        <v>2.291E-2</v>
      </c>
      <c r="O89" s="169">
        <f>ROUND(E89*N89,2)</f>
        <v>0.02</v>
      </c>
      <c r="P89" s="169">
        <v>0</v>
      </c>
      <c r="Q89" s="169">
        <f>ROUND(E89*P89,2)</f>
        <v>0</v>
      </c>
      <c r="R89" s="171"/>
      <c r="S89" s="171" t="s">
        <v>244</v>
      </c>
      <c r="T89" s="172" t="s">
        <v>244</v>
      </c>
      <c r="U89" s="157">
        <v>2.4249999999999998</v>
      </c>
      <c r="V89" s="157">
        <f>ROUND(E89*U89,2)</f>
        <v>2.4300000000000002</v>
      </c>
      <c r="W89" s="157"/>
      <c r="X89" s="157" t="s">
        <v>286</v>
      </c>
      <c r="Y89" s="157" t="s">
        <v>246</v>
      </c>
      <c r="Z89" s="147"/>
      <c r="AA89" s="147"/>
      <c r="AB89" s="147"/>
      <c r="AC89" s="147"/>
      <c r="AD89" s="147"/>
      <c r="AE89" s="147"/>
      <c r="AF89" s="147"/>
      <c r="AG89" s="147" t="s">
        <v>287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189" t="s">
        <v>397</v>
      </c>
      <c r="D90" s="187"/>
      <c r="E90" s="188">
        <v>1</v>
      </c>
      <c r="F90" s="157"/>
      <c r="G90" s="157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289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x14ac:dyDescent="0.2">
      <c r="A91" s="159" t="s">
        <v>239</v>
      </c>
      <c r="B91" s="160" t="s">
        <v>165</v>
      </c>
      <c r="C91" s="181" t="s">
        <v>166</v>
      </c>
      <c r="D91" s="161"/>
      <c r="E91" s="162"/>
      <c r="F91" s="163"/>
      <c r="G91" s="163">
        <f>SUMIF(AG92:AG93,"&lt;&gt;NOR",G92:G93)</f>
        <v>0</v>
      </c>
      <c r="H91" s="163"/>
      <c r="I91" s="163">
        <f>SUM(I92:I93)</f>
        <v>0</v>
      </c>
      <c r="J91" s="163"/>
      <c r="K91" s="163">
        <f>SUM(K92:K93)</f>
        <v>0</v>
      </c>
      <c r="L91" s="163"/>
      <c r="M91" s="163">
        <f>SUM(M92:M93)</f>
        <v>0</v>
      </c>
      <c r="N91" s="162"/>
      <c r="O91" s="162">
        <f>SUM(O92:O93)</f>
        <v>0.32</v>
      </c>
      <c r="P91" s="162"/>
      <c r="Q91" s="162">
        <f>SUM(Q92:Q93)</f>
        <v>0</v>
      </c>
      <c r="R91" s="163"/>
      <c r="S91" s="163"/>
      <c r="T91" s="164"/>
      <c r="U91" s="158"/>
      <c r="V91" s="158">
        <f>SUM(V92:V93)</f>
        <v>14.15</v>
      </c>
      <c r="W91" s="158"/>
      <c r="X91" s="158"/>
      <c r="Y91" s="158"/>
      <c r="AG91" t="s">
        <v>240</v>
      </c>
    </row>
    <row r="92" spans="1:60" outlineLevel="1" x14ac:dyDescent="0.2">
      <c r="A92" s="166">
        <v>31</v>
      </c>
      <c r="B92" s="167" t="s">
        <v>398</v>
      </c>
      <c r="C92" s="182" t="s">
        <v>399</v>
      </c>
      <c r="D92" s="168" t="s">
        <v>304</v>
      </c>
      <c r="E92" s="169">
        <v>54.42</v>
      </c>
      <c r="F92" s="170"/>
      <c r="G92" s="171">
        <f>ROUND(E92*F92,2)</f>
        <v>0</v>
      </c>
      <c r="H92" s="170"/>
      <c r="I92" s="171">
        <f>ROUND(E92*H92,2)</f>
        <v>0</v>
      </c>
      <c r="J92" s="170"/>
      <c r="K92" s="171">
        <f>ROUND(E92*J92,2)</f>
        <v>0</v>
      </c>
      <c r="L92" s="171">
        <v>21</v>
      </c>
      <c r="M92" s="171">
        <f>G92*(1+L92/100)</f>
        <v>0</v>
      </c>
      <c r="N92" s="169">
        <v>5.9100000000000003E-3</v>
      </c>
      <c r="O92" s="169">
        <f>ROUND(E92*N92,2)</f>
        <v>0.32</v>
      </c>
      <c r="P92" s="169">
        <v>0</v>
      </c>
      <c r="Q92" s="169">
        <f>ROUND(E92*P92,2)</f>
        <v>0</v>
      </c>
      <c r="R92" s="171"/>
      <c r="S92" s="171" t="s">
        <v>244</v>
      </c>
      <c r="T92" s="172" t="s">
        <v>244</v>
      </c>
      <c r="U92" s="157">
        <v>0.26</v>
      </c>
      <c r="V92" s="157">
        <f>ROUND(E92*U92,2)</f>
        <v>14.15</v>
      </c>
      <c r="W92" s="157"/>
      <c r="X92" s="157" t="s">
        <v>286</v>
      </c>
      <c r="Y92" s="157" t="s">
        <v>246</v>
      </c>
      <c r="Z92" s="147"/>
      <c r="AA92" s="147"/>
      <c r="AB92" s="147"/>
      <c r="AC92" s="147"/>
      <c r="AD92" s="147"/>
      <c r="AE92" s="147"/>
      <c r="AF92" s="147"/>
      <c r="AG92" s="147" t="s">
        <v>287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189" t="s">
        <v>400</v>
      </c>
      <c r="D93" s="187"/>
      <c r="E93" s="188">
        <v>54.42</v>
      </c>
      <c r="F93" s="157"/>
      <c r="G93" s="157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289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5.5" x14ac:dyDescent="0.2">
      <c r="A94" s="159" t="s">
        <v>239</v>
      </c>
      <c r="B94" s="160" t="s">
        <v>167</v>
      </c>
      <c r="C94" s="181" t="s">
        <v>168</v>
      </c>
      <c r="D94" s="161"/>
      <c r="E94" s="162"/>
      <c r="F94" s="163"/>
      <c r="G94" s="163">
        <f>SUMIF(AG95:AG100,"&lt;&gt;NOR",G95:G100)</f>
        <v>0</v>
      </c>
      <c r="H94" s="163"/>
      <c r="I94" s="163">
        <f>SUM(I95:I100)</f>
        <v>0</v>
      </c>
      <c r="J94" s="163"/>
      <c r="K94" s="163">
        <f>SUM(K95:K100)</f>
        <v>0</v>
      </c>
      <c r="L94" s="163"/>
      <c r="M94" s="163">
        <f>SUM(M95:M100)</f>
        <v>0</v>
      </c>
      <c r="N94" s="162"/>
      <c r="O94" s="162">
        <f>SUM(O95:O100)</f>
        <v>0.01</v>
      </c>
      <c r="P94" s="162"/>
      <c r="Q94" s="162">
        <f>SUM(Q95:Q100)</f>
        <v>0</v>
      </c>
      <c r="R94" s="163"/>
      <c r="S94" s="163"/>
      <c r="T94" s="164"/>
      <c r="U94" s="158"/>
      <c r="V94" s="158">
        <f>SUM(V95:V100)</f>
        <v>92.4</v>
      </c>
      <c r="W94" s="158"/>
      <c r="X94" s="158"/>
      <c r="Y94" s="158"/>
      <c r="AG94" t="s">
        <v>240</v>
      </c>
    </row>
    <row r="95" spans="1:60" outlineLevel="1" x14ac:dyDescent="0.2">
      <c r="A95" s="174">
        <v>32</v>
      </c>
      <c r="B95" s="175" t="s">
        <v>401</v>
      </c>
      <c r="C95" s="183" t="s">
        <v>402</v>
      </c>
      <c r="D95" s="176" t="s">
        <v>304</v>
      </c>
      <c r="E95" s="177">
        <v>300</v>
      </c>
      <c r="F95" s="178"/>
      <c r="G95" s="179">
        <f>ROUND(E95*F95,2)</f>
        <v>0</v>
      </c>
      <c r="H95" s="178"/>
      <c r="I95" s="179">
        <f>ROUND(E95*H95,2)</f>
        <v>0</v>
      </c>
      <c r="J95" s="178"/>
      <c r="K95" s="179">
        <f>ROUND(E95*J95,2)</f>
        <v>0</v>
      </c>
      <c r="L95" s="179">
        <v>21</v>
      </c>
      <c r="M95" s="179">
        <f>G95*(1+L95/100)</f>
        <v>0</v>
      </c>
      <c r="N95" s="177">
        <v>4.0000000000000003E-5</v>
      </c>
      <c r="O95" s="177">
        <f>ROUND(E95*N95,2)</f>
        <v>0.01</v>
      </c>
      <c r="P95" s="177">
        <v>0</v>
      </c>
      <c r="Q95" s="177">
        <f>ROUND(E95*P95,2)</f>
        <v>0</v>
      </c>
      <c r="R95" s="179"/>
      <c r="S95" s="179" t="s">
        <v>244</v>
      </c>
      <c r="T95" s="180" t="s">
        <v>244</v>
      </c>
      <c r="U95" s="157">
        <v>0.308</v>
      </c>
      <c r="V95" s="157">
        <f>ROUND(E95*U95,2)</f>
        <v>92.4</v>
      </c>
      <c r="W95" s="157"/>
      <c r="X95" s="157" t="s">
        <v>286</v>
      </c>
      <c r="Y95" s="157" t="s">
        <v>246</v>
      </c>
      <c r="Z95" s="147"/>
      <c r="AA95" s="147"/>
      <c r="AB95" s="147"/>
      <c r="AC95" s="147"/>
      <c r="AD95" s="147"/>
      <c r="AE95" s="147"/>
      <c r="AF95" s="147"/>
      <c r="AG95" s="147" t="s">
        <v>287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74">
        <v>33</v>
      </c>
      <c r="B96" s="175" t="s">
        <v>403</v>
      </c>
      <c r="C96" s="183" t="s">
        <v>404</v>
      </c>
      <c r="D96" s="176" t="s">
        <v>375</v>
      </c>
      <c r="E96" s="177">
        <v>1</v>
      </c>
      <c r="F96" s="178"/>
      <c r="G96" s="179">
        <f>ROUND(E96*F96,2)</f>
        <v>0</v>
      </c>
      <c r="H96" s="178"/>
      <c r="I96" s="179">
        <f>ROUND(E96*H96,2)</f>
        <v>0</v>
      </c>
      <c r="J96" s="178"/>
      <c r="K96" s="179">
        <f>ROUND(E96*J96,2)</f>
        <v>0</v>
      </c>
      <c r="L96" s="179">
        <v>21</v>
      </c>
      <c r="M96" s="179">
        <f>G96*(1+L96/100)</f>
        <v>0</v>
      </c>
      <c r="N96" s="177">
        <v>0</v>
      </c>
      <c r="O96" s="177">
        <f>ROUND(E96*N96,2)</f>
        <v>0</v>
      </c>
      <c r="P96" s="177">
        <v>0</v>
      </c>
      <c r="Q96" s="177">
        <f>ROUND(E96*P96,2)</f>
        <v>0</v>
      </c>
      <c r="R96" s="179"/>
      <c r="S96" s="179" t="s">
        <v>262</v>
      </c>
      <c r="T96" s="180" t="s">
        <v>376</v>
      </c>
      <c r="U96" s="157">
        <v>0</v>
      </c>
      <c r="V96" s="157">
        <f>ROUND(E96*U96,2)</f>
        <v>0</v>
      </c>
      <c r="W96" s="157"/>
      <c r="X96" s="157" t="s">
        <v>286</v>
      </c>
      <c r="Y96" s="157" t="s">
        <v>246</v>
      </c>
      <c r="Z96" s="147"/>
      <c r="AA96" s="147"/>
      <c r="AB96" s="147"/>
      <c r="AC96" s="147"/>
      <c r="AD96" s="147"/>
      <c r="AE96" s="147"/>
      <c r="AF96" s="147"/>
      <c r="AG96" s="147" t="s">
        <v>287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ht="22.5" outlineLevel="1" x14ac:dyDescent="0.2">
      <c r="A97" s="166">
        <v>34</v>
      </c>
      <c r="B97" s="167" t="s">
        <v>405</v>
      </c>
      <c r="C97" s="182" t="s">
        <v>406</v>
      </c>
      <c r="D97" s="168" t="s">
        <v>285</v>
      </c>
      <c r="E97" s="169">
        <v>1</v>
      </c>
      <c r="F97" s="170"/>
      <c r="G97" s="171">
        <f>ROUND(E97*F97,2)</f>
        <v>0</v>
      </c>
      <c r="H97" s="170"/>
      <c r="I97" s="171">
        <f>ROUND(E97*H97,2)</f>
        <v>0</v>
      </c>
      <c r="J97" s="170"/>
      <c r="K97" s="171">
        <f>ROUND(E97*J97,2)</f>
        <v>0</v>
      </c>
      <c r="L97" s="171">
        <v>21</v>
      </c>
      <c r="M97" s="171">
        <f>G97*(1+L97/100)</f>
        <v>0</v>
      </c>
      <c r="N97" s="169">
        <v>0</v>
      </c>
      <c r="O97" s="169">
        <f>ROUND(E97*N97,2)</f>
        <v>0</v>
      </c>
      <c r="P97" s="169">
        <v>0</v>
      </c>
      <c r="Q97" s="169">
        <f>ROUND(E97*P97,2)</f>
        <v>0</v>
      </c>
      <c r="R97" s="171"/>
      <c r="S97" s="171" t="s">
        <v>262</v>
      </c>
      <c r="T97" s="172" t="s">
        <v>376</v>
      </c>
      <c r="U97" s="157">
        <v>0</v>
      </c>
      <c r="V97" s="157">
        <f>ROUND(E97*U97,2)</f>
        <v>0</v>
      </c>
      <c r="W97" s="157"/>
      <c r="X97" s="157" t="s">
        <v>286</v>
      </c>
      <c r="Y97" s="157" t="s">
        <v>246</v>
      </c>
      <c r="Z97" s="147"/>
      <c r="AA97" s="147"/>
      <c r="AB97" s="147"/>
      <c r="AC97" s="147"/>
      <c r="AD97" s="147"/>
      <c r="AE97" s="147"/>
      <c r="AF97" s="147"/>
      <c r="AG97" s="147" t="s">
        <v>287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2" x14ac:dyDescent="0.2">
      <c r="A98" s="154"/>
      <c r="B98" s="155"/>
      <c r="C98" s="189" t="s">
        <v>407</v>
      </c>
      <c r="D98" s="187"/>
      <c r="E98" s="188">
        <v>1</v>
      </c>
      <c r="F98" s="157"/>
      <c r="G98" s="157"/>
      <c r="H98" s="157"/>
      <c r="I98" s="157"/>
      <c r="J98" s="157"/>
      <c r="K98" s="157"/>
      <c r="L98" s="157"/>
      <c r="M98" s="157"/>
      <c r="N98" s="156"/>
      <c r="O98" s="156"/>
      <c r="P98" s="156"/>
      <c r="Q98" s="156"/>
      <c r="R98" s="157"/>
      <c r="S98" s="157"/>
      <c r="T98" s="157"/>
      <c r="U98" s="157"/>
      <c r="V98" s="157"/>
      <c r="W98" s="157"/>
      <c r="X98" s="157"/>
      <c r="Y98" s="157"/>
      <c r="Z98" s="147"/>
      <c r="AA98" s="147"/>
      <c r="AB98" s="147"/>
      <c r="AC98" s="147"/>
      <c r="AD98" s="147"/>
      <c r="AE98" s="147"/>
      <c r="AF98" s="147"/>
      <c r="AG98" s="147" t="s">
        <v>289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66">
        <v>35</v>
      </c>
      <c r="B99" s="167" t="s">
        <v>408</v>
      </c>
      <c r="C99" s="182" t="s">
        <v>409</v>
      </c>
      <c r="D99" s="168" t="s">
        <v>285</v>
      </c>
      <c r="E99" s="169">
        <v>1</v>
      </c>
      <c r="F99" s="170"/>
      <c r="G99" s="171">
        <f>ROUND(E99*F99,2)</f>
        <v>0</v>
      </c>
      <c r="H99" s="170"/>
      <c r="I99" s="171">
        <f>ROUND(E99*H99,2)</f>
        <v>0</v>
      </c>
      <c r="J99" s="170"/>
      <c r="K99" s="171">
        <f>ROUND(E99*J99,2)</f>
        <v>0</v>
      </c>
      <c r="L99" s="171">
        <v>21</v>
      </c>
      <c r="M99" s="171">
        <f>G99*(1+L99/100)</f>
        <v>0</v>
      </c>
      <c r="N99" s="169">
        <v>0</v>
      </c>
      <c r="O99" s="169">
        <f>ROUND(E99*N99,2)</f>
        <v>0</v>
      </c>
      <c r="P99" s="169">
        <v>0</v>
      </c>
      <c r="Q99" s="169">
        <f>ROUND(E99*P99,2)</f>
        <v>0</v>
      </c>
      <c r="R99" s="171"/>
      <c r="S99" s="171" t="s">
        <v>262</v>
      </c>
      <c r="T99" s="172" t="s">
        <v>245</v>
      </c>
      <c r="U99" s="157">
        <v>0</v>
      </c>
      <c r="V99" s="157">
        <f>ROUND(E99*U99,2)</f>
        <v>0</v>
      </c>
      <c r="W99" s="157"/>
      <c r="X99" s="157" t="s">
        <v>286</v>
      </c>
      <c r="Y99" s="157" t="s">
        <v>246</v>
      </c>
      <c r="Z99" s="147"/>
      <c r="AA99" s="147"/>
      <c r="AB99" s="147"/>
      <c r="AC99" s="147"/>
      <c r="AD99" s="147"/>
      <c r="AE99" s="147"/>
      <c r="AF99" s="147"/>
      <c r="AG99" s="147" t="s">
        <v>287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189" t="s">
        <v>410</v>
      </c>
      <c r="D100" s="187"/>
      <c r="E100" s="188">
        <v>1</v>
      </c>
      <c r="F100" s="157"/>
      <c r="G100" s="157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7"/>
      <c r="AA100" s="147"/>
      <c r="AB100" s="147"/>
      <c r="AC100" s="147"/>
      <c r="AD100" s="147"/>
      <c r="AE100" s="147"/>
      <c r="AF100" s="147"/>
      <c r="AG100" s="147" t="s">
        <v>289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x14ac:dyDescent="0.2">
      <c r="A101" s="159" t="s">
        <v>239</v>
      </c>
      <c r="B101" s="160" t="s">
        <v>169</v>
      </c>
      <c r="C101" s="181" t="s">
        <v>170</v>
      </c>
      <c r="D101" s="161"/>
      <c r="E101" s="162"/>
      <c r="F101" s="163"/>
      <c r="G101" s="163">
        <f>SUMIF(AG102:AG139,"&lt;&gt;NOR",G102:G139)</f>
        <v>0</v>
      </c>
      <c r="H101" s="163"/>
      <c r="I101" s="163">
        <f>SUM(I102:I139)</f>
        <v>0</v>
      </c>
      <c r="J101" s="163"/>
      <c r="K101" s="163">
        <f>SUM(K102:K139)</f>
        <v>0</v>
      </c>
      <c r="L101" s="163"/>
      <c r="M101" s="163">
        <f>SUM(M102:M139)</f>
        <v>0</v>
      </c>
      <c r="N101" s="162"/>
      <c r="O101" s="162">
        <f>SUM(O102:O139)</f>
        <v>0.04</v>
      </c>
      <c r="P101" s="162"/>
      <c r="Q101" s="162">
        <f>SUM(Q102:Q139)</f>
        <v>13.979999999999999</v>
      </c>
      <c r="R101" s="163"/>
      <c r="S101" s="163"/>
      <c r="T101" s="164"/>
      <c r="U101" s="158"/>
      <c r="V101" s="158">
        <f>SUM(V102:V139)</f>
        <v>94.789999999999992</v>
      </c>
      <c r="W101" s="158"/>
      <c r="X101" s="158"/>
      <c r="Y101" s="158"/>
      <c r="AG101" t="s">
        <v>240</v>
      </c>
    </row>
    <row r="102" spans="1:60" outlineLevel="1" x14ac:dyDescent="0.2">
      <c r="A102" s="166">
        <v>36</v>
      </c>
      <c r="B102" s="167" t="s">
        <v>411</v>
      </c>
      <c r="C102" s="182" t="s">
        <v>412</v>
      </c>
      <c r="D102" s="168" t="s">
        <v>304</v>
      </c>
      <c r="E102" s="169">
        <v>8.61</v>
      </c>
      <c r="F102" s="170"/>
      <c r="G102" s="171">
        <f>ROUND(E102*F102,2)</f>
        <v>0</v>
      </c>
      <c r="H102" s="170"/>
      <c r="I102" s="171">
        <f>ROUND(E102*H102,2)</f>
        <v>0</v>
      </c>
      <c r="J102" s="170"/>
      <c r="K102" s="171">
        <f>ROUND(E102*J102,2)</f>
        <v>0</v>
      </c>
      <c r="L102" s="171">
        <v>21</v>
      </c>
      <c r="M102" s="171">
        <f>G102*(1+L102/100)</f>
        <v>0</v>
      </c>
      <c r="N102" s="169">
        <v>6.7000000000000002E-4</v>
      </c>
      <c r="O102" s="169">
        <f>ROUND(E102*N102,2)</f>
        <v>0.01</v>
      </c>
      <c r="P102" s="169">
        <v>0.31900000000000001</v>
      </c>
      <c r="Q102" s="169">
        <f>ROUND(E102*P102,2)</f>
        <v>2.75</v>
      </c>
      <c r="R102" s="171"/>
      <c r="S102" s="171" t="s">
        <v>244</v>
      </c>
      <c r="T102" s="172" t="s">
        <v>244</v>
      </c>
      <c r="U102" s="157">
        <v>0.317</v>
      </c>
      <c r="V102" s="157">
        <f>ROUND(E102*U102,2)</f>
        <v>2.73</v>
      </c>
      <c r="W102" s="157"/>
      <c r="X102" s="157" t="s">
        <v>286</v>
      </c>
      <c r="Y102" s="157" t="s">
        <v>246</v>
      </c>
      <c r="Z102" s="147"/>
      <c r="AA102" s="147"/>
      <c r="AB102" s="147"/>
      <c r="AC102" s="147"/>
      <c r="AD102" s="147"/>
      <c r="AE102" s="147"/>
      <c r="AF102" s="147"/>
      <c r="AG102" s="147" t="s">
        <v>287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189" t="s">
        <v>413</v>
      </c>
      <c r="D103" s="187"/>
      <c r="E103" s="188">
        <v>8.61</v>
      </c>
      <c r="F103" s="157"/>
      <c r="G103" s="157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289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66">
        <v>37</v>
      </c>
      <c r="B104" s="167" t="s">
        <v>414</v>
      </c>
      <c r="C104" s="182" t="s">
        <v>415</v>
      </c>
      <c r="D104" s="168" t="s">
        <v>304</v>
      </c>
      <c r="E104" s="169">
        <v>0.67500000000000004</v>
      </c>
      <c r="F104" s="170"/>
      <c r="G104" s="171">
        <f>ROUND(E104*F104,2)</f>
        <v>0</v>
      </c>
      <c r="H104" s="170"/>
      <c r="I104" s="171">
        <f>ROUND(E104*H104,2)</f>
        <v>0</v>
      </c>
      <c r="J104" s="170"/>
      <c r="K104" s="171">
        <f>ROUND(E104*J104,2)</f>
        <v>0</v>
      </c>
      <c r="L104" s="171">
        <v>21</v>
      </c>
      <c r="M104" s="171">
        <f>G104*(1+L104/100)</f>
        <v>0</v>
      </c>
      <c r="N104" s="169">
        <v>6.7000000000000002E-4</v>
      </c>
      <c r="O104" s="169">
        <f>ROUND(E104*N104,2)</f>
        <v>0</v>
      </c>
      <c r="P104" s="169">
        <v>0.32400000000000001</v>
      </c>
      <c r="Q104" s="169">
        <f>ROUND(E104*P104,2)</f>
        <v>0.22</v>
      </c>
      <c r="R104" s="171"/>
      <c r="S104" s="171" t="s">
        <v>244</v>
      </c>
      <c r="T104" s="172" t="s">
        <v>244</v>
      </c>
      <c r="U104" s="157">
        <v>0.71099999999999997</v>
      </c>
      <c r="V104" s="157">
        <f>ROUND(E104*U104,2)</f>
        <v>0.48</v>
      </c>
      <c r="W104" s="157"/>
      <c r="X104" s="157" t="s">
        <v>286</v>
      </c>
      <c r="Y104" s="157" t="s">
        <v>246</v>
      </c>
      <c r="Z104" s="147"/>
      <c r="AA104" s="147"/>
      <c r="AB104" s="147"/>
      <c r="AC104" s="147"/>
      <c r="AD104" s="147"/>
      <c r="AE104" s="147"/>
      <c r="AF104" s="147"/>
      <c r="AG104" s="147" t="s">
        <v>287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189" t="s">
        <v>416</v>
      </c>
      <c r="D105" s="187"/>
      <c r="E105" s="188">
        <v>0.67500000000000004</v>
      </c>
      <c r="F105" s="157"/>
      <c r="G105" s="157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289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2.5" outlineLevel="1" x14ac:dyDescent="0.2">
      <c r="A106" s="166">
        <v>38</v>
      </c>
      <c r="B106" s="167" t="s">
        <v>417</v>
      </c>
      <c r="C106" s="182" t="s">
        <v>418</v>
      </c>
      <c r="D106" s="168" t="s">
        <v>304</v>
      </c>
      <c r="E106" s="169">
        <v>6.97</v>
      </c>
      <c r="F106" s="170"/>
      <c r="G106" s="171">
        <f>ROUND(E106*F106,2)</f>
        <v>0</v>
      </c>
      <c r="H106" s="170"/>
      <c r="I106" s="171">
        <f>ROUND(E106*H106,2)</f>
        <v>0</v>
      </c>
      <c r="J106" s="170"/>
      <c r="K106" s="171">
        <f>ROUND(E106*J106,2)</f>
        <v>0</v>
      </c>
      <c r="L106" s="171">
        <v>21</v>
      </c>
      <c r="M106" s="171">
        <f>G106*(1+L106/100)</f>
        <v>0</v>
      </c>
      <c r="N106" s="169">
        <v>3.3E-4</v>
      </c>
      <c r="O106" s="169">
        <f>ROUND(E106*N106,2)</f>
        <v>0</v>
      </c>
      <c r="P106" s="169">
        <v>1.183E-2</v>
      </c>
      <c r="Q106" s="169">
        <f>ROUND(E106*P106,2)</f>
        <v>0.08</v>
      </c>
      <c r="R106" s="171"/>
      <c r="S106" s="171" t="s">
        <v>244</v>
      </c>
      <c r="T106" s="172" t="s">
        <v>244</v>
      </c>
      <c r="U106" s="157">
        <v>0.34599999999999997</v>
      </c>
      <c r="V106" s="157">
        <f>ROUND(E106*U106,2)</f>
        <v>2.41</v>
      </c>
      <c r="W106" s="157"/>
      <c r="X106" s="157" t="s">
        <v>286</v>
      </c>
      <c r="Y106" s="157" t="s">
        <v>246</v>
      </c>
      <c r="Z106" s="147"/>
      <c r="AA106" s="147"/>
      <c r="AB106" s="147"/>
      <c r="AC106" s="147"/>
      <c r="AD106" s="147"/>
      <c r="AE106" s="147"/>
      <c r="AF106" s="147"/>
      <c r="AG106" s="147" t="s">
        <v>287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189" t="s">
        <v>419</v>
      </c>
      <c r="D107" s="187"/>
      <c r="E107" s="188">
        <v>6.97</v>
      </c>
      <c r="F107" s="157"/>
      <c r="G107" s="157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289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66">
        <v>39</v>
      </c>
      <c r="B108" s="167" t="s">
        <v>420</v>
      </c>
      <c r="C108" s="182" t="s">
        <v>421</v>
      </c>
      <c r="D108" s="168" t="s">
        <v>295</v>
      </c>
      <c r="E108" s="169">
        <v>0.62775000000000003</v>
      </c>
      <c r="F108" s="170"/>
      <c r="G108" s="171">
        <f>ROUND(E108*F108,2)</f>
        <v>0</v>
      </c>
      <c r="H108" s="170"/>
      <c r="I108" s="171">
        <f>ROUND(E108*H108,2)</f>
        <v>0</v>
      </c>
      <c r="J108" s="170"/>
      <c r="K108" s="171">
        <f>ROUND(E108*J108,2)</f>
        <v>0</v>
      </c>
      <c r="L108" s="171">
        <v>21</v>
      </c>
      <c r="M108" s="171">
        <f>G108*(1+L108/100)</f>
        <v>0</v>
      </c>
      <c r="N108" s="169">
        <v>6.6600000000000001E-3</v>
      </c>
      <c r="O108" s="169">
        <f>ROUND(E108*N108,2)</f>
        <v>0</v>
      </c>
      <c r="P108" s="169">
        <v>2.4</v>
      </c>
      <c r="Q108" s="169">
        <f>ROUND(E108*P108,2)</f>
        <v>1.51</v>
      </c>
      <c r="R108" s="171"/>
      <c r="S108" s="171" t="s">
        <v>244</v>
      </c>
      <c r="T108" s="172" t="s">
        <v>244</v>
      </c>
      <c r="U108" s="157">
        <v>6.72</v>
      </c>
      <c r="V108" s="157">
        <f>ROUND(E108*U108,2)</f>
        <v>4.22</v>
      </c>
      <c r="W108" s="157"/>
      <c r="X108" s="157" t="s">
        <v>286</v>
      </c>
      <c r="Y108" s="157" t="s">
        <v>246</v>
      </c>
      <c r="Z108" s="147"/>
      <c r="AA108" s="147"/>
      <c r="AB108" s="147"/>
      <c r="AC108" s="147"/>
      <c r="AD108" s="147"/>
      <c r="AE108" s="147"/>
      <c r="AF108" s="147"/>
      <c r="AG108" s="147" t="s">
        <v>287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189" t="s">
        <v>422</v>
      </c>
      <c r="D109" s="187"/>
      <c r="E109" s="188">
        <v>0.62775000000000003</v>
      </c>
      <c r="F109" s="157"/>
      <c r="G109" s="157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7"/>
      <c r="AA109" s="147"/>
      <c r="AB109" s="147"/>
      <c r="AC109" s="147"/>
      <c r="AD109" s="147"/>
      <c r="AE109" s="147"/>
      <c r="AF109" s="147"/>
      <c r="AG109" s="147" t="s">
        <v>289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ht="22.5" outlineLevel="1" x14ac:dyDescent="0.2">
      <c r="A110" s="166">
        <v>40</v>
      </c>
      <c r="B110" s="167" t="s">
        <v>423</v>
      </c>
      <c r="C110" s="182" t="s">
        <v>424</v>
      </c>
      <c r="D110" s="168" t="s">
        <v>295</v>
      </c>
      <c r="E110" s="169">
        <v>3.7499999999999999E-2</v>
      </c>
      <c r="F110" s="170"/>
      <c r="G110" s="171">
        <f>ROUND(E110*F110,2)</f>
        <v>0</v>
      </c>
      <c r="H110" s="170"/>
      <c r="I110" s="171">
        <f>ROUND(E110*H110,2)</f>
        <v>0</v>
      </c>
      <c r="J110" s="170"/>
      <c r="K110" s="171">
        <f>ROUND(E110*J110,2)</f>
        <v>0</v>
      </c>
      <c r="L110" s="171">
        <v>21</v>
      </c>
      <c r="M110" s="171">
        <f>G110*(1+L110/100)</f>
        <v>0</v>
      </c>
      <c r="N110" s="169">
        <v>0</v>
      </c>
      <c r="O110" s="169">
        <f>ROUND(E110*N110,2)</f>
        <v>0</v>
      </c>
      <c r="P110" s="169">
        <v>2.2000000000000002</v>
      </c>
      <c r="Q110" s="169">
        <f>ROUND(E110*P110,2)</f>
        <v>0.08</v>
      </c>
      <c r="R110" s="171"/>
      <c r="S110" s="171" t="s">
        <v>244</v>
      </c>
      <c r="T110" s="172" t="s">
        <v>244</v>
      </c>
      <c r="U110" s="157">
        <v>11.22</v>
      </c>
      <c r="V110" s="157">
        <f>ROUND(E110*U110,2)</f>
        <v>0.42</v>
      </c>
      <c r="W110" s="157"/>
      <c r="X110" s="157" t="s">
        <v>286</v>
      </c>
      <c r="Y110" s="157" t="s">
        <v>246</v>
      </c>
      <c r="Z110" s="147"/>
      <c r="AA110" s="147"/>
      <c r="AB110" s="147"/>
      <c r="AC110" s="147"/>
      <c r="AD110" s="147"/>
      <c r="AE110" s="147"/>
      <c r="AF110" s="147"/>
      <c r="AG110" s="147" t="s">
        <v>287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">
      <c r="A111" s="154"/>
      <c r="B111" s="155"/>
      <c r="C111" s="189" t="s">
        <v>425</v>
      </c>
      <c r="D111" s="187"/>
      <c r="E111" s="188">
        <v>3.7499999999999999E-2</v>
      </c>
      <c r="F111" s="157"/>
      <c r="G111" s="157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7"/>
      <c r="AA111" s="147"/>
      <c r="AB111" s="147"/>
      <c r="AC111" s="147"/>
      <c r="AD111" s="147"/>
      <c r="AE111" s="147"/>
      <c r="AF111" s="147"/>
      <c r="AG111" s="147" t="s">
        <v>289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22.5" outlineLevel="1" x14ac:dyDescent="0.2">
      <c r="A112" s="166">
        <v>41</v>
      </c>
      <c r="B112" s="167" t="s">
        <v>426</v>
      </c>
      <c r="C112" s="182" t="s">
        <v>427</v>
      </c>
      <c r="D112" s="168" t="s">
        <v>285</v>
      </c>
      <c r="E112" s="169">
        <v>2</v>
      </c>
      <c r="F112" s="170"/>
      <c r="G112" s="171">
        <f>ROUND(E112*F112,2)</f>
        <v>0</v>
      </c>
      <c r="H112" s="170"/>
      <c r="I112" s="171">
        <f>ROUND(E112*H112,2)</f>
        <v>0</v>
      </c>
      <c r="J112" s="170"/>
      <c r="K112" s="171">
        <f>ROUND(E112*J112,2)</f>
        <v>0</v>
      </c>
      <c r="L112" s="171">
        <v>21</v>
      </c>
      <c r="M112" s="171">
        <f>G112*(1+L112/100)</f>
        <v>0</v>
      </c>
      <c r="N112" s="169">
        <v>0</v>
      </c>
      <c r="O112" s="169">
        <f>ROUND(E112*N112,2)</f>
        <v>0</v>
      </c>
      <c r="P112" s="169">
        <v>0</v>
      </c>
      <c r="Q112" s="169">
        <f>ROUND(E112*P112,2)</f>
        <v>0</v>
      </c>
      <c r="R112" s="171"/>
      <c r="S112" s="171" t="s">
        <v>244</v>
      </c>
      <c r="T112" s="172" t="s">
        <v>244</v>
      </c>
      <c r="U112" s="157">
        <v>0.05</v>
      </c>
      <c r="V112" s="157">
        <f>ROUND(E112*U112,2)</f>
        <v>0.1</v>
      </c>
      <c r="W112" s="157"/>
      <c r="X112" s="157" t="s">
        <v>286</v>
      </c>
      <c r="Y112" s="157" t="s">
        <v>246</v>
      </c>
      <c r="Z112" s="147"/>
      <c r="AA112" s="147"/>
      <c r="AB112" s="147"/>
      <c r="AC112" s="147"/>
      <c r="AD112" s="147"/>
      <c r="AE112" s="147"/>
      <c r="AF112" s="147"/>
      <c r="AG112" s="147" t="s">
        <v>287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2" x14ac:dyDescent="0.2">
      <c r="A113" s="154"/>
      <c r="B113" s="155"/>
      <c r="C113" s="189" t="s">
        <v>428</v>
      </c>
      <c r="D113" s="187"/>
      <c r="E113" s="188">
        <v>2</v>
      </c>
      <c r="F113" s="157"/>
      <c r="G113" s="157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7"/>
      <c r="AA113" s="147"/>
      <c r="AB113" s="147"/>
      <c r="AC113" s="147"/>
      <c r="AD113" s="147"/>
      <c r="AE113" s="147"/>
      <c r="AF113" s="147"/>
      <c r="AG113" s="147" t="s">
        <v>289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66">
        <v>42</v>
      </c>
      <c r="B114" s="167" t="s">
        <v>429</v>
      </c>
      <c r="C114" s="182" t="s">
        <v>430</v>
      </c>
      <c r="D114" s="168" t="s">
        <v>304</v>
      </c>
      <c r="E114" s="169">
        <v>3</v>
      </c>
      <c r="F114" s="170"/>
      <c r="G114" s="171">
        <f>ROUND(E114*F114,2)</f>
        <v>0</v>
      </c>
      <c r="H114" s="170"/>
      <c r="I114" s="171">
        <f>ROUND(E114*H114,2)</f>
        <v>0</v>
      </c>
      <c r="J114" s="170"/>
      <c r="K114" s="171">
        <f>ROUND(E114*J114,2)</f>
        <v>0</v>
      </c>
      <c r="L114" s="171">
        <v>21</v>
      </c>
      <c r="M114" s="171">
        <f>G114*(1+L114/100)</f>
        <v>0</v>
      </c>
      <c r="N114" s="169">
        <v>1E-3</v>
      </c>
      <c r="O114" s="169">
        <f>ROUND(E114*N114,2)</f>
        <v>0</v>
      </c>
      <c r="P114" s="169">
        <v>6.3E-2</v>
      </c>
      <c r="Q114" s="169">
        <f>ROUND(E114*P114,2)</f>
        <v>0.19</v>
      </c>
      <c r="R114" s="171"/>
      <c r="S114" s="171" t="s">
        <v>244</v>
      </c>
      <c r="T114" s="172" t="s">
        <v>244</v>
      </c>
      <c r="U114" s="157">
        <v>0.71799999999999997</v>
      </c>
      <c r="V114" s="157">
        <f>ROUND(E114*U114,2)</f>
        <v>2.15</v>
      </c>
      <c r="W114" s="157"/>
      <c r="X114" s="157" t="s">
        <v>286</v>
      </c>
      <c r="Y114" s="157" t="s">
        <v>246</v>
      </c>
      <c r="Z114" s="147"/>
      <c r="AA114" s="147"/>
      <c r="AB114" s="147"/>
      <c r="AC114" s="147"/>
      <c r="AD114" s="147"/>
      <c r="AE114" s="147"/>
      <c r="AF114" s="147"/>
      <c r="AG114" s="147" t="s">
        <v>287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2" x14ac:dyDescent="0.2">
      <c r="A115" s="154"/>
      <c r="B115" s="155"/>
      <c r="C115" s="189" t="s">
        <v>431</v>
      </c>
      <c r="D115" s="187"/>
      <c r="E115" s="188">
        <v>3</v>
      </c>
      <c r="F115" s="157"/>
      <c r="G115" s="157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7"/>
      <c r="AA115" s="147"/>
      <c r="AB115" s="147"/>
      <c r="AC115" s="147"/>
      <c r="AD115" s="147"/>
      <c r="AE115" s="147"/>
      <c r="AF115" s="147"/>
      <c r="AG115" s="147" t="s">
        <v>289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66">
        <v>43</v>
      </c>
      <c r="B116" s="167" t="s">
        <v>432</v>
      </c>
      <c r="C116" s="182" t="s">
        <v>433</v>
      </c>
      <c r="D116" s="168" t="s">
        <v>320</v>
      </c>
      <c r="E116" s="169">
        <v>0.5</v>
      </c>
      <c r="F116" s="170"/>
      <c r="G116" s="171">
        <f>ROUND(E116*F116,2)</f>
        <v>0</v>
      </c>
      <c r="H116" s="170"/>
      <c r="I116" s="171">
        <f>ROUND(E116*H116,2)</f>
        <v>0</v>
      </c>
      <c r="J116" s="170"/>
      <c r="K116" s="171">
        <f>ROUND(E116*J116,2)</f>
        <v>0</v>
      </c>
      <c r="L116" s="171">
        <v>21</v>
      </c>
      <c r="M116" s="171">
        <f>G116*(1+L116/100)</f>
        <v>0</v>
      </c>
      <c r="N116" s="169">
        <v>1.5100000000000001E-3</v>
      </c>
      <c r="O116" s="169">
        <f>ROUND(E116*N116,2)</f>
        <v>0</v>
      </c>
      <c r="P116" s="169">
        <v>7.0699999999999999E-3</v>
      </c>
      <c r="Q116" s="169">
        <f>ROUND(E116*P116,2)</f>
        <v>0</v>
      </c>
      <c r="R116" s="171"/>
      <c r="S116" s="171" t="s">
        <v>244</v>
      </c>
      <c r="T116" s="172" t="s">
        <v>244</v>
      </c>
      <c r="U116" s="157">
        <v>2.5499999999999998</v>
      </c>
      <c r="V116" s="157">
        <f>ROUND(E116*U116,2)</f>
        <v>1.28</v>
      </c>
      <c r="W116" s="157"/>
      <c r="X116" s="157" t="s">
        <v>286</v>
      </c>
      <c r="Y116" s="157" t="s">
        <v>246</v>
      </c>
      <c r="Z116" s="147"/>
      <c r="AA116" s="147"/>
      <c r="AB116" s="147"/>
      <c r="AC116" s="147"/>
      <c r="AD116" s="147"/>
      <c r="AE116" s="147"/>
      <c r="AF116" s="147"/>
      <c r="AG116" s="147" t="s">
        <v>287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189" t="s">
        <v>434</v>
      </c>
      <c r="D117" s="187"/>
      <c r="E117" s="188">
        <v>0.5</v>
      </c>
      <c r="F117" s="157"/>
      <c r="G117" s="157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7"/>
      <c r="AA117" s="147"/>
      <c r="AB117" s="147"/>
      <c r="AC117" s="147"/>
      <c r="AD117" s="147"/>
      <c r="AE117" s="147"/>
      <c r="AF117" s="147"/>
      <c r="AG117" s="147" t="s">
        <v>289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66">
        <v>44</v>
      </c>
      <c r="B118" s="167" t="s">
        <v>435</v>
      </c>
      <c r="C118" s="182" t="s">
        <v>436</v>
      </c>
      <c r="D118" s="168" t="s">
        <v>320</v>
      </c>
      <c r="E118" s="169">
        <v>0.5</v>
      </c>
      <c r="F118" s="170"/>
      <c r="G118" s="171">
        <f>ROUND(E118*F118,2)</f>
        <v>0</v>
      </c>
      <c r="H118" s="170"/>
      <c r="I118" s="171">
        <f>ROUND(E118*H118,2)</f>
        <v>0</v>
      </c>
      <c r="J118" s="170"/>
      <c r="K118" s="171">
        <f>ROUND(E118*J118,2)</f>
        <v>0</v>
      </c>
      <c r="L118" s="171">
        <v>21</v>
      </c>
      <c r="M118" s="171">
        <f>G118*(1+L118/100)</f>
        <v>0</v>
      </c>
      <c r="N118" s="169">
        <v>4.1900000000000001E-3</v>
      </c>
      <c r="O118" s="169">
        <f>ROUND(E118*N118,2)</f>
        <v>0</v>
      </c>
      <c r="P118" s="169">
        <v>0.17663000000000001</v>
      </c>
      <c r="Q118" s="169">
        <f>ROUND(E118*P118,2)</f>
        <v>0.09</v>
      </c>
      <c r="R118" s="171"/>
      <c r="S118" s="171" t="s">
        <v>244</v>
      </c>
      <c r="T118" s="172" t="s">
        <v>244</v>
      </c>
      <c r="U118" s="157">
        <v>7.9</v>
      </c>
      <c r="V118" s="157">
        <f>ROUND(E118*U118,2)</f>
        <v>3.95</v>
      </c>
      <c r="W118" s="157"/>
      <c r="X118" s="157" t="s">
        <v>286</v>
      </c>
      <c r="Y118" s="157" t="s">
        <v>246</v>
      </c>
      <c r="Z118" s="147"/>
      <c r="AA118" s="147"/>
      <c r="AB118" s="147"/>
      <c r="AC118" s="147"/>
      <c r="AD118" s="147"/>
      <c r="AE118" s="147"/>
      <c r="AF118" s="147"/>
      <c r="AG118" s="147" t="s">
        <v>287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2" x14ac:dyDescent="0.2">
      <c r="A119" s="154"/>
      <c r="B119" s="155"/>
      <c r="C119" s="189" t="s">
        <v>437</v>
      </c>
      <c r="D119" s="187"/>
      <c r="E119" s="188">
        <v>0.5</v>
      </c>
      <c r="F119" s="157"/>
      <c r="G119" s="157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7"/>
      <c r="AA119" s="147"/>
      <c r="AB119" s="147"/>
      <c r="AC119" s="147"/>
      <c r="AD119" s="147"/>
      <c r="AE119" s="147"/>
      <c r="AF119" s="147"/>
      <c r="AG119" s="147" t="s">
        <v>289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66">
        <v>45</v>
      </c>
      <c r="B120" s="167" t="s">
        <v>438</v>
      </c>
      <c r="C120" s="182" t="s">
        <v>439</v>
      </c>
      <c r="D120" s="168" t="s">
        <v>285</v>
      </c>
      <c r="E120" s="169">
        <v>32</v>
      </c>
      <c r="F120" s="170"/>
      <c r="G120" s="171">
        <f>ROUND(E120*F120,2)</f>
        <v>0</v>
      </c>
      <c r="H120" s="170"/>
      <c r="I120" s="171">
        <f>ROUND(E120*H120,2)</f>
        <v>0</v>
      </c>
      <c r="J120" s="170"/>
      <c r="K120" s="171">
        <f>ROUND(E120*J120,2)</f>
        <v>0</v>
      </c>
      <c r="L120" s="171">
        <v>21</v>
      </c>
      <c r="M120" s="171">
        <f>G120*(1+L120/100)</f>
        <v>0</v>
      </c>
      <c r="N120" s="169">
        <v>6.7000000000000002E-4</v>
      </c>
      <c r="O120" s="169">
        <f>ROUND(E120*N120,2)</f>
        <v>0.02</v>
      </c>
      <c r="P120" s="169">
        <v>1.2E-2</v>
      </c>
      <c r="Q120" s="169">
        <f>ROUND(E120*P120,2)</f>
        <v>0.38</v>
      </c>
      <c r="R120" s="171"/>
      <c r="S120" s="171" t="s">
        <v>244</v>
      </c>
      <c r="T120" s="172" t="s">
        <v>244</v>
      </c>
      <c r="U120" s="157">
        <v>0.61399999999999999</v>
      </c>
      <c r="V120" s="157">
        <f>ROUND(E120*U120,2)</f>
        <v>19.649999999999999</v>
      </c>
      <c r="W120" s="157"/>
      <c r="X120" s="157" t="s">
        <v>286</v>
      </c>
      <c r="Y120" s="157" t="s">
        <v>246</v>
      </c>
      <c r="Z120" s="147"/>
      <c r="AA120" s="147"/>
      <c r="AB120" s="147"/>
      <c r="AC120" s="147"/>
      <c r="AD120" s="147"/>
      <c r="AE120" s="147"/>
      <c r="AF120" s="147"/>
      <c r="AG120" s="147" t="s">
        <v>287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258" t="s">
        <v>440</v>
      </c>
      <c r="D121" s="259"/>
      <c r="E121" s="259"/>
      <c r="F121" s="259"/>
      <c r="G121" s="259"/>
      <c r="H121" s="157"/>
      <c r="I121" s="157"/>
      <c r="J121" s="157"/>
      <c r="K121" s="157"/>
      <c r="L121" s="157"/>
      <c r="M121" s="157"/>
      <c r="N121" s="156"/>
      <c r="O121" s="156"/>
      <c r="P121" s="156"/>
      <c r="Q121" s="156"/>
      <c r="R121" s="157"/>
      <c r="S121" s="157"/>
      <c r="T121" s="157"/>
      <c r="U121" s="157"/>
      <c r="V121" s="157"/>
      <c r="W121" s="157"/>
      <c r="X121" s="157"/>
      <c r="Y121" s="157"/>
      <c r="Z121" s="147"/>
      <c r="AA121" s="147"/>
      <c r="AB121" s="147"/>
      <c r="AC121" s="147"/>
      <c r="AD121" s="147"/>
      <c r="AE121" s="147"/>
      <c r="AF121" s="147"/>
      <c r="AG121" s="147" t="s">
        <v>249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189" t="s">
        <v>441</v>
      </c>
      <c r="D122" s="187"/>
      <c r="E122" s="188">
        <v>32</v>
      </c>
      <c r="F122" s="157"/>
      <c r="G122" s="157"/>
      <c r="H122" s="157"/>
      <c r="I122" s="157"/>
      <c r="J122" s="157"/>
      <c r="K122" s="157"/>
      <c r="L122" s="157"/>
      <c r="M122" s="157"/>
      <c r="N122" s="156"/>
      <c r="O122" s="156"/>
      <c r="P122" s="156"/>
      <c r="Q122" s="156"/>
      <c r="R122" s="157"/>
      <c r="S122" s="157"/>
      <c r="T122" s="157"/>
      <c r="U122" s="157"/>
      <c r="V122" s="157"/>
      <c r="W122" s="157"/>
      <c r="X122" s="157"/>
      <c r="Y122" s="157"/>
      <c r="Z122" s="147"/>
      <c r="AA122" s="147"/>
      <c r="AB122" s="147"/>
      <c r="AC122" s="147"/>
      <c r="AD122" s="147"/>
      <c r="AE122" s="147"/>
      <c r="AF122" s="147"/>
      <c r="AG122" s="147" t="s">
        <v>289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66">
        <v>46</v>
      </c>
      <c r="B123" s="167" t="s">
        <v>442</v>
      </c>
      <c r="C123" s="182" t="s">
        <v>443</v>
      </c>
      <c r="D123" s="168" t="s">
        <v>285</v>
      </c>
      <c r="E123" s="169">
        <v>6</v>
      </c>
      <c r="F123" s="170"/>
      <c r="G123" s="171">
        <f>ROUND(E123*F123,2)</f>
        <v>0</v>
      </c>
      <c r="H123" s="170"/>
      <c r="I123" s="171">
        <f>ROUND(E123*H123,2)</f>
        <v>0</v>
      </c>
      <c r="J123" s="170"/>
      <c r="K123" s="171">
        <f>ROUND(E123*J123,2)</f>
        <v>0</v>
      </c>
      <c r="L123" s="171">
        <v>21</v>
      </c>
      <c r="M123" s="171">
        <f>G123*(1+L123/100)</f>
        <v>0</v>
      </c>
      <c r="N123" s="169">
        <v>1.33E-3</v>
      </c>
      <c r="O123" s="169">
        <f>ROUND(E123*N123,2)</f>
        <v>0.01</v>
      </c>
      <c r="P123" s="169">
        <v>0.20699999999999999</v>
      </c>
      <c r="Q123" s="169">
        <f>ROUND(E123*P123,2)</f>
        <v>1.24</v>
      </c>
      <c r="R123" s="171"/>
      <c r="S123" s="171" t="s">
        <v>244</v>
      </c>
      <c r="T123" s="172" t="s">
        <v>244</v>
      </c>
      <c r="U123" s="157">
        <v>1.538</v>
      </c>
      <c r="V123" s="157">
        <f>ROUND(E123*U123,2)</f>
        <v>9.23</v>
      </c>
      <c r="W123" s="157"/>
      <c r="X123" s="157" t="s">
        <v>286</v>
      </c>
      <c r="Y123" s="157" t="s">
        <v>246</v>
      </c>
      <c r="Z123" s="147"/>
      <c r="AA123" s="147"/>
      <c r="AB123" s="147"/>
      <c r="AC123" s="147"/>
      <c r="AD123" s="147"/>
      <c r="AE123" s="147"/>
      <c r="AF123" s="147"/>
      <c r="AG123" s="147" t="s">
        <v>287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258" t="s">
        <v>440</v>
      </c>
      <c r="D124" s="259"/>
      <c r="E124" s="259"/>
      <c r="F124" s="259"/>
      <c r="G124" s="259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249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189" t="s">
        <v>444</v>
      </c>
      <c r="D125" s="187"/>
      <c r="E125" s="188">
        <v>6</v>
      </c>
      <c r="F125" s="157"/>
      <c r="G125" s="157"/>
      <c r="H125" s="157"/>
      <c r="I125" s="157"/>
      <c r="J125" s="157"/>
      <c r="K125" s="157"/>
      <c r="L125" s="157"/>
      <c r="M125" s="157"/>
      <c r="N125" s="156"/>
      <c r="O125" s="156"/>
      <c r="P125" s="156"/>
      <c r="Q125" s="156"/>
      <c r="R125" s="157"/>
      <c r="S125" s="157"/>
      <c r="T125" s="157"/>
      <c r="U125" s="157"/>
      <c r="V125" s="157"/>
      <c r="W125" s="157"/>
      <c r="X125" s="157"/>
      <c r="Y125" s="157"/>
      <c r="Z125" s="147"/>
      <c r="AA125" s="147"/>
      <c r="AB125" s="147"/>
      <c r="AC125" s="147"/>
      <c r="AD125" s="147"/>
      <c r="AE125" s="147"/>
      <c r="AF125" s="147"/>
      <c r="AG125" s="147" t="s">
        <v>289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66">
        <v>47</v>
      </c>
      <c r="B126" s="167" t="s">
        <v>445</v>
      </c>
      <c r="C126" s="182" t="s">
        <v>446</v>
      </c>
      <c r="D126" s="168" t="s">
        <v>304</v>
      </c>
      <c r="E126" s="169">
        <v>0.9</v>
      </c>
      <c r="F126" s="170"/>
      <c r="G126" s="171">
        <f>ROUND(E126*F126,2)</f>
        <v>0</v>
      </c>
      <c r="H126" s="170"/>
      <c r="I126" s="171">
        <f>ROUND(E126*H126,2)</f>
        <v>0</v>
      </c>
      <c r="J126" s="170"/>
      <c r="K126" s="171">
        <f>ROUND(E126*J126,2)</f>
        <v>0</v>
      </c>
      <c r="L126" s="171">
        <v>21</v>
      </c>
      <c r="M126" s="171">
        <f>G126*(1+L126/100)</f>
        <v>0</v>
      </c>
      <c r="N126" s="169">
        <v>1.65E-3</v>
      </c>
      <c r="O126" s="169">
        <f>ROUND(E126*N126,2)</f>
        <v>0</v>
      </c>
      <c r="P126" s="169">
        <v>0.27</v>
      </c>
      <c r="Q126" s="169">
        <f>ROUND(E126*P126,2)</f>
        <v>0.24</v>
      </c>
      <c r="R126" s="171"/>
      <c r="S126" s="171" t="s">
        <v>244</v>
      </c>
      <c r="T126" s="172" t="s">
        <v>244</v>
      </c>
      <c r="U126" s="157">
        <v>0.70499999999999996</v>
      </c>
      <c r="V126" s="157">
        <f>ROUND(E126*U126,2)</f>
        <v>0.63</v>
      </c>
      <c r="W126" s="157"/>
      <c r="X126" s="157" t="s">
        <v>286</v>
      </c>
      <c r="Y126" s="157" t="s">
        <v>246</v>
      </c>
      <c r="Z126" s="147"/>
      <c r="AA126" s="147"/>
      <c r="AB126" s="147"/>
      <c r="AC126" s="147"/>
      <c r="AD126" s="147"/>
      <c r="AE126" s="147"/>
      <c r="AF126" s="147"/>
      <c r="AG126" s="147" t="s">
        <v>287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2" x14ac:dyDescent="0.2">
      <c r="A127" s="154"/>
      <c r="B127" s="155"/>
      <c r="C127" s="258" t="s">
        <v>440</v>
      </c>
      <c r="D127" s="259"/>
      <c r="E127" s="259"/>
      <c r="F127" s="259"/>
      <c r="G127" s="259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249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2" x14ac:dyDescent="0.2">
      <c r="A128" s="154"/>
      <c r="B128" s="155"/>
      <c r="C128" s="189" t="s">
        <v>447</v>
      </c>
      <c r="D128" s="187"/>
      <c r="E128" s="188">
        <v>0.9</v>
      </c>
      <c r="F128" s="157"/>
      <c r="G128" s="157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57"/>
      <c r="Z128" s="147"/>
      <c r="AA128" s="147"/>
      <c r="AB128" s="147"/>
      <c r="AC128" s="147"/>
      <c r="AD128" s="147"/>
      <c r="AE128" s="147"/>
      <c r="AF128" s="147"/>
      <c r="AG128" s="147" t="s">
        <v>289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66">
        <v>48</v>
      </c>
      <c r="B129" s="167" t="s">
        <v>448</v>
      </c>
      <c r="C129" s="182" t="s">
        <v>449</v>
      </c>
      <c r="D129" s="168" t="s">
        <v>295</v>
      </c>
      <c r="E129" s="169">
        <v>0.17499999999999999</v>
      </c>
      <c r="F129" s="170"/>
      <c r="G129" s="171">
        <f>ROUND(E129*F129,2)</f>
        <v>0</v>
      </c>
      <c r="H129" s="170"/>
      <c r="I129" s="171">
        <f>ROUND(E129*H129,2)</f>
        <v>0</v>
      </c>
      <c r="J129" s="170"/>
      <c r="K129" s="171">
        <f>ROUND(E129*J129,2)</f>
        <v>0</v>
      </c>
      <c r="L129" s="171">
        <v>21</v>
      </c>
      <c r="M129" s="171">
        <f>G129*(1+L129/100)</f>
        <v>0</v>
      </c>
      <c r="N129" s="169">
        <v>0</v>
      </c>
      <c r="O129" s="169">
        <f>ROUND(E129*N129,2)</f>
        <v>0</v>
      </c>
      <c r="P129" s="169">
        <v>2.4</v>
      </c>
      <c r="Q129" s="169">
        <f>ROUND(E129*P129,2)</f>
        <v>0.42</v>
      </c>
      <c r="R129" s="171"/>
      <c r="S129" s="171" t="s">
        <v>244</v>
      </c>
      <c r="T129" s="172" t="s">
        <v>244</v>
      </c>
      <c r="U129" s="157">
        <v>23.265999999999998</v>
      </c>
      <c r="V129" s="157">
        <f>ROUND(E129*U129,2)</f>
        <v>4.07</v>
      </c>
      <c r="W129" s="157"/>
      <c r="X129" s="157" t="s">
        <v>286</v>
      </c>
      <c r="Y129" s="157" t="s">
        <v>246</v>
      </c>
      <c r="Z129" s="147"/>
      <c r="AA129" s="147"/>
      <c r="AB129" s="147"/>
      <c r="AC129" s="147"/>
      <c r="AD129" s="147"/>
      <c r="AE129" s="147"/>
      <c r="AF129" s="147"/>
      <c r="AG129" s="147" t="s">
        <v>287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2" x14ac:dyDescent="0.2">
      <c r="A130" s="154"/>
      <c r="B130" s="155"/>
      <c r="C130" s="189" t="s">
        <v>450</v>
      </c>
      <c r="D130" s="187"/>
      <c r="E130" s="188">
        <v>0.17499999999999999</v>
      </c>
      <c r="F130" s="157"/>
      <c r="G130" s="157"/>
      <c r="H130" s="157"/>
      <c r="I130" s="157"/>
      <c r="J130" s="157"/>
      <c r="K130" s="157"/>
      <c r="L130" s="157"/>
      <c r="M130" s="157"/>
      <c r="N130" s="156"/>
      <c r="O130" s="156"/>
      <c r="P130" s="156"/>
      <c r="Q130" s="156"/>
      <c r="R130" s="157"/>
      <c r="S130" s="157"/>
      <c r="T130" s="157"/>
      <c r="U130" s="157"/>
      <c r="V130" s="157"/>
      <c r="W130" s="157"/>
      <c r="X130" s="157"/>
      <c r="Y130" s="157"/>
      <c r="Z130" s="147"/>
      <c r="AA130" s="147"/>
      <c r="AB130" s="147"/>
      <c r="AC130" s="147"/>
      <c r="AD130" s="147"/>
      <c r="AE130" s="147"/>
      <c r="AF130" s="147"/>
      <c r="AG130" s="147" t="s">
        <v>289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66">
        <v>49</v>
      </c>
      <c r="B131" s="167" t="s">
        <v>451</v>
      </c>
      <c r="C131" s="182" t="s">
        <v>452</v>
      </c>
      <c r="D131" s="168" t="s">
        <v>304</v>
      </c>
      <c r="E131" s="169">
        <v>29.1</v>
      </c>
      <c r="F131" s="170"/>
      <c r="G131" s="171">
        <f>ROUND(E131*F131,2)</f>
        <v>0</v>
      </c>
      <c r="H131" s="170"/>
      <c r="I131" s="171">
        <f>ROUND(E131*H131,2)</f>
        <v>0</v>
      </c>
      <c r="J131" s="170"/>
      <c r="K131" s="171">
        <f>ROUND(E131*J131,2)</f>
        <v>0</v>
      </c>
      <c r="L131" s="171">
        <v>21</v>
      </c>
      <c r="M131" s="171">
        <f>G131*(1+L131/100)</f>
        <v>0</v>
      </c>
      <c r="N131" s="169">
        <v>0</v>
      </c>
      <c r="O131" s="169">
        <f>ROUND(E131*N131,2)</f>
        <v>0</v>
      </c>
      <c r="P131" s="169">
        <v>0.05</v>
      </c>
      <c r="Q131" s="169">
        <f>ROUND(E131*P131,2)</f>
        <v>1.46</v>
      </c>
      <c r="R131" s="171"/>
      <c r="S131" s="171" t="s">
        <v>244</v>
      </c>
      <c r="T131" s="172" t="s">
        <v>244</v>
      </c>
      <c r="U131" s="157">
        <v>0.33</v>
      </c>
      <c r="V131" s="157">
        <f>ROUND(E131*U131,2)</f>
        <v>9.6</v>
      </c>
      <c r="W131" s="157"/>
      <c r="X131" s="157" t="s">
        <v>286</v>
      </c>
      <c r="Y131" s="157" t="s">
        <v>246</v>
      </c>
      <c r="Z131" s="147"/>
      <c r="AA131" s="147"/>
      <c r="AB131" s="147"/>
      <c r="AC131" s="147"/>
      <c r="AD131" s="147"/>
      <c r="AE131" s="147"/>
      <c r="AF131" s="147"/>
      <c r="AG131" s="147" t="s">
        <v>287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2" x14ac:dyDescent="0.2">
      <c r="A132" s="154"/>
      <c r="B132" s="155"/>
      <c r="C132" s="189" t="s">
        <v>453</v>
      </c>
      <c r="D132" s="187"/>
      <c r="E132" s="188">
        <v>29.1</v>
      </c>
      <c r="F132" s="157"/>
      <c r="G132" s="157"/>
      <c r="H132" s="157"/>
      <c r="I132" s="157"/>
      <c r="J132" s="157"/>
      <c r="K132" s="157"/>
      <c r="L132" s="157"/>
      <c r="M132" s="157"/>
      <c r="N132" s="156"/>
      <c r="O132" s="156"/>
      <c r="P132" s="156"/>
      <c r="Q132" s="156"/>
      <c r="R132" s="157"/>
      <c r="S132" s="157"/>
      <c r="T132" s="157"/>
      <c r="U132" s="157"/>
      <c r="V132" s="157"/>
      <c r="W132" s="157"/>
      <c r="X132" s="157"/>
      <c r="Y132" s="157"/>
      <c r="Z132" s="147"/>
      <c r="AA132" s="147"/>
      <c r="AB132" s="147"/>
      <c r="AC132" s="147"/>
      <c r="AD132" s="147"/>
      <c r="AE132" s="147"/>
      <c r="AF132" s="147"/>
      <c r="AG132" s="147" t="s">
        <v>289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66">
        <v>50</v>
      </c>
      <c r="B133" s="167" t="s">
        <v>454</v>
      </c>
      <c r="C133" s="182" t="s">
        <v>455</v>
      </c>
      <c r="D133" s="168" t="s">
        <v>304</v>
      </c>
      <c r="E133" s="169">
        <v>68.13</v>
      </c>
      <c r="F133" s="170"/>
      <c r="G133" s="171">
        <f>ROUND(E133*F133,2)</f>
        <v>0</v>
      </c>
      <c r="H133" s="170"/>
      <c r="I133" s="171">
        <f>ROUND(E133*H133,2)</f>
        <v>0</v>
      </c>
      <c r="J133" s="170"/>
      <c r="K133" s="171">
        <f>ROUND(E133*J133,2)</f>
        <v>0</v>
      </c>
      <c r="L133" s="171">
        <v>21</v>
      </c>
      <c r="M133" s="171">
        <f>G133*(1+L133/100)</f>
        <v>0</v>
      </c>
      <c r="N133" s="169">
        <v>0</v>
      </c>
      <c r="O133" s="169">
        <f>ROUND(E133*N133,2)</f>
        <v>0</v>
      </c>
      <c r="P133" s="169">
        <v>0.01</v>
      </c>
      <c r="Q133" s="169">
        <f>ROUND(E133*P133,2)</f>
        <v>0.68</v>
      </c>
      <c r="R133" s="171"/>
      <c r="S133" s="171" t="s">
        <v>244</v>
      </c>
      <c r="T133" s="172" t="s">
        <v>244</v>
      </c>
      <c r="U133" s="157">
        <v>0.08</v>
      </c>
      <c r="V133" s="157">
        <f>ROUND(E133*U133,2)</f>
        <v>5.45</v>
      </c>
      <c r="W133" s="157"/>
      <c r="X133" s="157" t="s">
        <v>286</v>
      </c>
      <c r="Y133" s="157" t="s">
        <v>246</v>
      </c>
      <c r="Z133" s="147"/>
      <c r="AA133" s="147"/>
      <c r="AB133" s="147"/>
      <c r="AC133" s="147"/>
      <c r="AD133" s="147"/>
      <c r="AE133" s="147"/>
      <c r="AF133" s="147"/>
      <c r="AG133" s="147" t="s">
        <v>287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2" x14ac:dyDescent="0.2">
      <c r="A134" s="154"/>
      <c r="B134" s="155"/>
      <c r="C134" s="189" t="s">
        <v>456</v>
      </c>
      <c r="D134" s="187"/>
      <c r="E134" s="188">
        <v>68.13</v>
      </c>
      <c r="F134" s="157"/>
      <c r="G134" s="157"/>
      <c r="H134" s="157"/>
      <c r="I134" s="157"/>
      <c r="J134" s="157"/>
      <c r="K134" s="157"/>
      <c r="L134" s="157"/>
      <c r="M134" s="157"/>
      <c r="N134" s="156"/>
      <c r="O134" s="156"/>
      <c r="P134" s="156"/>
      <c r="Q134" s="156"/>
      <c r="R134" s="157"/>
      <c r="S134" s="157"/>
      <c r="T134" s="157"/>
      <c r="U134" s="157"/>
      <c r="V134" s="157"/>
      <c r="W134" s="157"/>
      <c r="X134" s="157"/>
      <c r="Y134" s="157"/>
      <c r="Z134" s="147"/>
      <c r="AA134" s="147"/>
      <c r="AB134" s="147"/>
      <c r="AC134" s="147"/>
      <c r="AD134" s="147"/>
      <c r="AE134" s="147"/>
      <c r="AF134" s="147"/>
      <c r="AG134" s="147" t="s">
        <v>289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66">
        <v>51</v>
      </c>
      <c r="B135" s="167" t="s">
        <v>457</v>
      </c>
      <c r="C135" s="182" t="s">
        <v>458</v>
      </c>
      <c r="D135" s="168" t="s">
        <v>304</v>
      </c>
      <c r="E135" s="169">
        <v>99.875</v>
      </c>
      <c r="F135" s="170"/>
      <c r="G135" s="171">
        <f>ROUND(E135*F135,2)</f>
        <v>0</v>
      </c>
      <c r="H135" s="170"/>
      <c r="I135" s="171">
        <f>ROUND(E135*H135,2)</f>
        <v>0</v>
      </c>
      <c r="J135" s="170"/>
      <c r="K135" s="171">
        <f>ROUND(E135*J135,2)</f>
        <v>0</v>
      </c>
      <c r="L135" s="171">
        <v>21</v>
      </c>
      <c r="M135" s="171">
        <f>G135*(1+L135/100)</f>
        <v>0</v>
      </c>
      <c r="N135" s="169">
        <v>0</v>
      </c>
      <c r="O135" s="169">
        <f>ROUND(E135*N135,2)</f>
        <v>0</v>
      </c>
      <c r="P135" s="169">
        <v>4.5999999999999999E-2</v>
      </c>
      <c r="Q135" s="169">
        <f>ROUND(E135*P135,2)</f>
        <v>4.59</v>
      </c>
      <c r="R135" s="171"/>
      <c r="S135" s="171" t="s">
        <v>244</v>
      </c>
      <c r="T135" s="172" t="s">
        <v>244</v>
      </c>
      <c r="U135" s="157">
        <v>0.26</v>
      </c>
      <c r="V135" s="157">
        <f>ROUND(E135*U135,2)</f>
        <v>25.97</v>
      </c>
      <c r="W135" s="157"/>
      <c r="X135" s="157" t="s">
        <v>286</v>
      </c>
      <c r="Y135" s="157" t="s">
        <v>246</v>
      </c>
      <c r="Z135" s="147"/>
      <c r="AA135" s="147"/>
      <c r="AB135" s="147"/>
      <c r="AC135" s="147"/>
      <c r="AD135" s="147"/>
      <c r="AE135" s="147"/>
      <c r="AF135" s="147"/>
      <c r="AG135" s="147" t="s">
        <v>287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2" x14ac:dyDescent="0.2">
      <c r="A136" s="154"/>
      <c r="B136" s="155"/>
      <c r="C136" s="189" t="s">
        <v>365</v>
      </c>
      <c r="D136" s="187"/>
      <c r="E136" s="188">
        <v>99.875</v>
      </c>
      <c r="F136" s="157"/>
      <c r="G136" s="157"/>
      <c r="H136" s="157"/>
      <c r="I136" s="157"/>
      <c r="J136" s="157"/>
      <c r="K136" s="157"/>
      <c r="L136" s="157"/>
      <c r="M136" s="157"/>
      <c r="N136" s="156"/>
      <c r="O136" s="156"/>
      <c r="P136" s="156"/>
      <c r="Q136" s="156"/>
      <c r="R136" s="157"/>
      <c r="S136" s="157"/>
      <c r="T136" s="157"/>
      <c r="U136" s="157"/>
      <c r="V136" s="157"/>
      <c r="W136" s="157"/>
      <c r="X136" s="157"/>
      <c r="Y136" s="157"/>
      <c r="Z136" s="147"/>
      <c r="AA136" s="147"/>
      <c r="AB136" s="147"/>
      <c r="AC136" s="147"/>
      <c r="AD136" s="147"/>
      <c r="AE136" s="147"/>
      <c r="AF136" s="147"/>
      <c r="AG136" s="147" t="s">
        <v>289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66">
        <v>52</v>
      </c>
      <c r="B137" s="167" t="s">
        <v>459</v>
      </c>
      <c r="C137" s="182" t="s">
        <v>460</v>
      </c>
      <c r="D137" s="168" t="s">
        <v>304</v>
      </c>
      <c r="E137" s="169">
        <v>2.2549999999999999</v>
      </c>
      <c r="F137" s="170"/>
      <c r="G137" s="171">
        <f>ROUND(E137*F137,2)</f>
        <v>0</v>
      </c>
      <c r="H137" s="170"/>
      <c r="I137" s="171">
        <f>ROUND(E137*H137,2)</f>
        <v>0</v>
      </c>
      <c r="J137" s="170"/>
      <c r="K137" s="171">
        <f>ROUND(E137*J137,2)</f>
        <v>0</v>
      </c>
      <c r="L137" s="171">
        <v>21</v>
      </c>
      <c r="M137" s="171">
        <f>G137*(1+L137/100)</f>
        <v>0</v>
      </c>
      <c r="N137" s="169">
        <v>0</v>
      </c>
      <c r="O137" s="169">
        <f>ROUND(E137*N137,2)</f>
        <v>0</v>
      </c>
      <c r="P137" s="169">
        <v>1.039E-2</v>
      </c>
      <c r="Q137" s="169">
        <f>ROUND(E137*P137,2)</f>
        <v>0.02</v>
      </c>
      <c r="R137" s="171"/>
      <c r="S137" s="171" t="s">
        <v>244</v>
      </c>
      <c r="T137" s="172" t="s">
        <v>244</v>
      </c>
      <c r="U137" s="157">
        <v>0.378</v>
      </c>
      <c r="V137" s="157">
        <f>ROUND(E137*U137,2)</f>
        <v>0.85</v>
      </c>
      <c r="W137" s="157"/>
      <c r="X137" s="157" t="s">
        <v>286</v>
      </c>
      <c r="Y137" s="157" t="s">
        <v>246</v>
      </c>
      <c r="Z137" s="147"/>
      <c r="AA137" s="147"/>
      <c r="AB137" s="147"/>
      <c r="AC137" s="147"/>
      <c r="AD137" s="147"/>
      <c r="AE137" s="147"/>
      <c r="AF137" s="147"/>
      <c r="AG137" s="147" t="s">
        <v>287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189" t="s">
        <v>461</v>
      </c>
      <c r="D138" s="187"/>
      <c r="E138" s="188">
        <v>2.2549999999999999</v>
      </c>
      <c r="F138" s="157"/>
      <c r="G138" s="157"/>
      <c r="H138" s="157"/>
      <c r="I138" s="157"/>
      <c r="J138" s="157"/>
      <c r="K138" s="157"/>
      <c r="L138" s="157"/>
      <c r="M138" s="157"/>
      <c r="N138" s="156"/>
      <c r="O138" s="156"/>
      <c r="P138" s="156"/>
      <c r="Q138" s="156"/>
      <c r="R138" s="157"/>
      <c r="S138" s="157"/>
      <c r="T138" s="157"/>
      <c r="U138" s="157"/>
      <c r="V138" s="157"/>
      <c r="W138" s="157"/>
      <c r="X138" s="157"/>
      <c r="Y138" s="157"/>
      <c r="Z138" s="147"/>
      <c r="AA138" s="147"/>
      <c r="AB138" s="147"/>
      <c r="AC138" s="147"/>
      <c r="AD138" s="147"/>
      <c r="AE138" s="147"/>
      <c r="AF138" s="147"/>
      <c r="AG138" s="147" t="s">
        <v>289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ht="22.5" outlineLevel="1" x14ac:dyDescent="0.2">
      <c r="A139" s="174">
        <v>53</v>
      </c>
      <c r="B139" s="175" t="s">
        <v>462</v>
      </c>
      <c r="C139" s="183" t="s">
        <v>463</v>
      </c>
      <c r="D139" s="176" t="s">
        <v>285</v>
      </c>
      <c r="E139" s="177">
        <v>25</v>
      </c>
      <c r="F139" s="178"/>
      <c r="G139" s="179">
        <f>ROUND(E139*F139,2)</f>
        <v>0</v>
      </c>
      <c r="H139" s="178"/>
      <c r="I139" s="179">
        <f>ROUND(E139*H139,2)</f>
        <v>0</v>
      </c>
      <c r="J139" s="178"/>
      <c r="K139" s="179">
        <f>ROUND(E139*J139,2)</f>
        <v>0</v>
      </c>
      <c r="L139" s="179">
        <v>21</v>
      </c>
      <c r="M139" s="179">
        <f>G139*(1+L139/100)</f>
        <v>0</v>
      </c>
      <c r="N139" s="177">
        <v>0</v>
      </c>
      <c r="O139" s="177">
        <f>ROUND(E139*N139,2)</f>
        <v>0</v>
      </c>
      <c r="P139" s="177">
        <v>1E-3</v>
      </c>
      <c r="Q139" s="177">
        <f>ROUND(E139*P139,2)</f>
        <v>0.03</v>
      </c>
      <c r="R139" s="179"/>
      <c r="S139" s="179" t="s">
        <v>262</v>
      </c>
      <c r="T139" s="180" t="s">
        <v>321</v>
      </c>
      <c r="U139" s="157">
        <v>6.4000000000000001E-2</v>
      </c>
      <c r="V139" s="157">
        <f>ROUND(E139*U139,2)</f>
        <v>1.6</v>
      </c>
      <c r="W139" s="157"/>
      <c r="X139" s="157" t="s">
        <v>286</v>
      </c>
      <c r="Y139" s="157" t="s">
        <v>246</v>
      </c>
      <c r="Z139" s="147"/>
      <c r="AA139" s="147"/>
      <c r="AB139" s="147"/>
      <c r="AC139" s="147"/>
      <c r="AD139" s="147"/>
      <c r="AE139" s="147"/>
      <c r="AF139" s="147"/>
      <c r="AG139" s="147" t="s">
        <v>287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x14ac:dyDescent="0.2">
      <c r="A140" s="159" t="s">
        <v>239</v>
      </c>
      <c r="B140" s="160" t="s">
        <v>171</v>
      </c>
      <c r="C140" s="181" t="s">
        <v>172</v>
      </c>
      <c r="D140" s="161"/>
      <c r="E140" s="162"/>
      <c r="F140" s="163"/>
      <c r="G140" s="163">
        <f>SUMIF(AG141:AG142,"&lt;&gt;NOR",G141:G142)</f>
        <v>0</v>
      </c>
      <c r="H140" s="163"/>
      <c r="I140" s="163">
        <f>SUM(I141:I142)</f>
        <v>0</v>
      </c>
      <c r="J140" s="163"/>
      <c r="K140" s="163">
        <f>SUM(K141:K142)</f>
        <v>0</v>
      </c>
      <c r="L140" s="163"/>
      <c r="M140" s="163">
        <f>SUM(M141:M142)</f>
        <v>0</v>
      </c>
      <c r="N140" s="162"/>
      <c r="O140" s="162">
        <f>SUM(O141:O142)</f>
        <v>0</v>
      </c>
      <c r="P140" s="162"/>
      <c r="Q140" s="162">
        <f>SUM(Q141:Q142)</f>
        <v>0.02</v>
      </c>
      <c r="R140" s="163"/>
      <c r="S140" s="163"/>
      <c r="T140" s="164"/>
      <c r="U140" s="158"/>
      <c r="V140" s="158">
        <f>SUM(V141:V142)</f>
        <v>0.66</v>
      </c>
      <c r="W140" s="158"/>
      <c r="X140" s="158"/>
      <c r="Y140" s="158"/>
      <c r="AG140" t="s">
        <v>240</v>
      </c>
    </row>
    <row r="141" spans="1:60" outlineLevel="1" x14ac:dyDescent="0.2">
      <c r="A141" s="166">
        <v>54</v>
      </c>
      <c r="B141" s="167" t="s">
        <v>464</v>
      </c>
      <c r="C141" s="182" t="s">
        <v>465</v>
      </c>
      <c r="D141" s="168" t="s">
        <v>320</v>
      </c>
      <c r="E141" s="169">
        <v>4</v>
      </c>
      <c r="F141" s="170"/>
      <c r="G141" s="171">
        <f>ROUND(E141*F141,2)</f>
        <v>0</v>
      </c>
      <c r="H141" s="170"/>
      <c r="I141" s="171">
        <f>ROUND(E141*H141,2)</f>
        <v>0</v>
      </c>
      <c r="J141" s="170"/>
      <c r="K141" s="171">
        <f>ROUND(E141*J141,2)</f>
        <v>0</v>
      </c>
      <c r="L141" s="171">
        <v>21</v>
      </c>
      <c r="M141" s="171">
        <f>G141*(1+L141/100)</f>
        <v>0</v>
      </c>
      <c r="N141" s="169">
        <v>0</v>
      </c>
      <c r="O141" s="169">
        <f>ROUND(E141*N141,2)</f>
        <v>0</v>
      </c>
      <c r="P141" s="169">
        <v>4.4999999999999997E-3</v>
      </c>
      <c r="Q141" s="169">
        <f>ROUND(E141*P141,2)</f>
        <v>0.02</v>
      </c>
      <c r="R141" s="171"/>
      <c r="S141" s="171" t="s">
        <v>244</v>
      </c>
      <c r="T141" s="172" t="s">
        <v>244</v>
      </c>
      <c r="U141" s="157">
        <v>0.16400000000000001</v>
      </c>
      <c r="V141" s="157">
        <f>ROUND(E141*U141,2)</f>
        <v>0.66</v>
      </c>
      <c r="W141" s="157"/>
      <c r="X141" s="157" t="s">
        <v>286</v>
      </c>
      <c r="Y141" s="157" t="s">
        <v>246</v>
      </c>
      <c r="Z141" s="147"/>
      <c r="AA141" s="147"/>
      <c r="AB141" s="147"/>
      <c r="AC141" s="147"/>
      <c r="AD141" s="147"/>
      <c r="AE141" s="147"/>
      <c r="AF141" s="147"/>
      <c r="AG141" s="147" t="s">
        <v>287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2" x14ac:dyDescent="0.2">
      <c r="A142" s="154"/>
      <c r="B142" s="155"/>
      <c r="C142" s="189" t="s">
        <v>466</v>
      </c>
      <c r="D142" s="187"/>
      <c r="E142" s="188">
        <v>4</v>
      </c>
      <c r="F142" s="157"/>
      <c r="G142" s="157"/>
      <c r="H142" s="157"/>
      <c r="I142" s="157"/>
      <c r="J142" s="157"/>
      <c r="K142" s="157"/>
      <c r="L142" s="157"/>
      <c r="M142" s="157"/>
      <c r="N142" s="156"/>
      <c r="O142" s="156"/>
      <c r="P142" s="156"/>
      <c r="Q142" s="156"/>
      <c r="R142" s="157"/>
      <c r="S142" s="157"/>
      <c r="T142" s="157"/>
      <c r="U142" s="157"/>
      <c r="V142" s="157"/>
      <c r="W142" s="157"/>
      <c r="X142" s="157"/>
      <c r="Y142" s="157"/>
      <c r="Z142" s="147"/>
      <c r="AA142" s="147"/>
      <c r="AB142" s="147"/>
      <c r="AC142" s="147"/>
      <c r="AD142" s="147"/>
      <c r="AE142" s="147"/>
      <c r="AF142" s="147"/>
      <c r="AG142" s="147" t="s">
        <v>289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x14ac:dyDescent="0.2">
      <c r="A143" s="159" t="s">
        <v>239</v>
      </c>
      <c r="B143" s="160" t="s">
        <v>173</v>
      </c>
      <c r="C143" s="181" t="s">
        <v>174</v>
      </c>
      <c r="D143" s="161"/>
      <c r="E143" s="162"/>
      <c r="F143" s="163"/>
      <c r="G143" s="163">
        <f>SUMIF(AG144:AG144,"&lt;&gt;NOR",G144:G144)</f>
        <v>0</v>
      </c>
      <c r="H143" s="163"/>
      <c r="I143" s="163">
        <f>SUM(I144:I144)</f>
        <v>0</v>
      </c>
      <c r="J143" s="163"/>
      <c r="K143" s="163">
        <f>SUM(K144:K144)</f>
        <v>0</v>
      </c>
      <c r="L143" s="163"/>
      <c r="M143" s="163">
        <f>SUM(M144:M144)</f>
        <v>0</v>
      </c>
      <c r="N143" s="162"/>
      <c r="O143" s="162">
        <f>SUM(O144:O144)</f>
        <v>0</v>
      </c>
      <c r="P143" s="162"/>
      <c r="Q143" s="162">
        <f>SUM(Q144:Q144)</f>
        <v>0</v>
      </c>
      <c r="R143" s="163"/>
      <c r="S143" s="163"/>
      <c r="T143" s="164"/>
      <c r="U143" s="158"/>
      <c r="V143" s="158">
        <f>SUM(V144:V144)</f>
        <v>124.59</v>
      </c>
      <c r="W143" s="158"/>
      <c r="X143" s="158"/>
      <c r="Y143" s="158"/>
      <c r="AG143" t="s">
        <v>240</v>
      </c>
    </row>
    <row r="144" spans="1:60" ht="22.5" outlineLevel="1" x14ac:dyDescent="0.2">
      <c r="A144" s="174">
        <v>55</v>
      </c>
      <c r="B144" s="175" t="s">
        <v>467</v>
      </c>
      <c r="C144" s="183" t="s">
        <v>468</v>
      </c>
      <c r="D144" s="176" t="s">
        <v>308</v>
      </c>
      <c r="E144" s="177">
        <v>22.653020000000001</v>
      </c>
      <c r="F144" s="178"/>
      <c r="G144" s="179">
        <f>ROUND(E144*F144,2)</f>
        <v>0</v>
      </c>
      <c r="H144" s="178"/>
      <c r="I144" s="179">
        <f>ROUND(E144*H144,2)</f>
        <v>0</v>
      </c>
      <c r="J144" s="178"/>
      <c r="K144" s="179">
        <f>ROUND(E144*J144,2)</f>
        <v>0</v>
      </c>
      <c r="L144" s="179">
        <v>21</v>
      </c>
      <c r="M144" s="179">
        <f>G144*(1+L144/100)</f>
        <v>0</v>
      </c>
      <c r="N144" s="177">
        <v>0</v>
      </c>
      <c r="O144" s="177">
        <f>ROUND(E144*N144,2)</f>
        <v>0</v>
      </c>
      <c r="P144" s="177">
        <v>0</v>
      </c>
      <c r="Q144" s="177">
        <f>ROUND(E144*P144,2)</f>
        <v>0</v>
      </c>
      <c r="R144" s="179"/>
      <c r="S144" s="179" t="s">
        <v>244</v>
      </c>
      <c r="T144" s="180" t="s">
        <v>244</v>
      </c>
      <c r="U144" s="157">
        <v>5.5</v>
      </c>
      <c r="V144" s="157">
        <f>ROUND(E144*U144,2)</f>
        <v>124.59</v>
      </c>
      <c r="W144" s="157"/>
      <c r="X144" s="157" t="s">
        <v>469</v>
      </c>
      <c r="Y144" s="157" t="s">
        <v>246</v>
      </c>
      <c r="Z144" s="147"/>
      <c r="AA144" s="147"/>
      <c r="AB144" s="147"/>
      <c r="AC144" s="147"/>
      <c r="AD144" s="147"/>
      <c r="AE144" s="147"/>
      <c r="AF144" s="147"/>
      <c r="AG144" s="147" t="s">
        <v>470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x14ac:dyDescent="0.2">
      <c r="A145" s="159" t="s">
        <v>239</v>
      </c>
      <c r="B145" s="160" t="s">
        <v>179</v>
      </c>
      <c r="C145" s="181" t="s">
        <v>180</v>
      </c>
      <c r="D145" s="161"/>
      <c r="E145" s="162"/>
      <c r="F145" s="163"/>
      <c r="G145" s="163">
        <f>SUMIF(AG146:AG165,"&lt;&gt;NOR",G146:G165)</f>
        <v>0</v>
      </c>
      <c r="H145" s="163"/>
      <c r="I145" s="163">
        <f>SUM(I146:I165)</f>
        <v>0</v>
      </c>
      <c r="J145" s="163"/>
      <c r="K145" s="163">
        <f>SUM(K146:K165)</f>
        <v>0</v>
      </c>
      <c r="L145" s="163"/>
      <c r="M145" s="163">
        <f>SUM(M146:M165)</f>
        <v>0</v>
      </c>
      <c r="N145" s="162"/>
      <c r="O145" s="162">
        <f>SUM(O146:O165)</f>
        <v>0.31</v>
      </c>
      <c r="P145" s="162"/>
      <c r="Q145" s="162">
        <f>SUM(Q146:Q165)</f>
        <v>0.08</v>
      </c>
      <c r="R145" s="163"/>
      <c r="S145" s="163"/>
      <c r="T145" s="164"/>
      <c r="U145" s="158"/>
      <c r="V145" s="158">
        <f>SUM(V146:V165)</f>
        <v>51.269999999999996</v>
      </c>
      <c r="W145" s="158"/>
      <c r="X145" s="158"/>
      <c r="Y145" s="158"/>
      <c r="AG145" t="s">
        <v>240</v>
      </c>
    </row>
    <row r="146" spans="1:60" ht="22.5" outlineLevel="1" x14ac:dyDescent="0.2">
      <c r="A146" s="166">
        <v>56</v>
      </c>
      <c r="B146" s="167" t="s">
        <v>471</v>
      </c>
      <c r="C146" s="182" t="s">
        <v>472</v>
      </c>
      <c r="D146" s="168" t="s">
        <v>304</v>
      </c>
      <c r="E146" s="169">
        <v>8.4550000000000001</v>
      </c>
      <c r="F146" s="170"/>
      <c r="G146" s="171">
        <f>ROUND(E146*F146,2)</f>
        <v>0</v>
      </c>
      <c r="H146" s="170"/>
      <c r="I146" s="171">
        <f>ROUND(E146*H146,2)</f>
        <v>0</v>
      </c>
      <c r="J146" s="170"/>
      <c r="K146" s="171">
        <f>ROUND(E146*J146,2)</f>
        <v>0</v>
      </c>
      <c r="L146" s="171">
        <v>21</v>
      </c>
      <c r="M146" s="171">
        <f>G146*(1+L146/100)</f>
        <v>0</v>
      </c>
      <c r="N146" s="169">
        <v>0</v>
      </c>
      <c r="O146" s="169">
        <f>ROUND(E146*N146,2)</f>
        <v>0</v>
      </c>
      <c r="P146" s="169">
        <v>0.01</v>
      </c>
      <c r="Q146" s="169">
        <f>ROUND(E146*P146,2)</f>
        <v>0.08</v>
      </c>
      <c r="R146" s="171"/>
      <c r="S146" s="171" t="s">
        <v>244</v>
      </c>
      <c r="T146" s="172" t="s">
        <v>244</v>
      </c>
      <c r="U146" s="157">
        <v>0.08</v>
      </c>
      <c r="V146" s="157">
        <f>ROUND(E146*U146,2)</f>
        <v>0.68</v>
      </c>
      <c r="W146" s="157"/>
      <c r="X146" s="157" t="s">
        <v>286</v>
      </c>
      <c r="Y146" s="157" t="s">
        <v>246</v>
      </c>
      <c r="Z146" s="147"/>
      <c r="AA146" s="147"/>
      <c r="AB146" s="147"/>
      <c r="AC146" s="147"/>
      <c r="AD146" s="147"/>
      <c r="AE146" s="147"/>
      <c r="AF146" s="147"/>
      <c r="AG146" s="147" t="s">
        <v>287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189" t="s">
        <v>473</v>
      </c>
      <c r="D147" s="187"/>
      <c r="E147" s="188">
        <v>8.4550000000000001</v>
      </c>
      <c r="F147" s="157"/>
      <c r="G147" s="157"/>
      <c r="H147" s="157"/>
      <c r="I147" s="157"/>
      <c r="J147" s="157"/>
      <c r="K147" s="157"/>
      <c r="L147" s="157"/>
      <c r="M147" s="157"/>
      <c r="N147" s="156"/>
      <c r="O147" s="156"/>
      <c r="P147" s="156"/>
      <c r="Q147" s="156"/>
      <c r="R147" s="157"/>
      <c r="S147" s="157"/>
      <c r="T147" s="157"/>
      <c r="U147" s="157"/>
      <c r="V147" s="157"/>
      <c r="W147" s="157"/>
      <c r="X147" s="157"/>
      <c r="Y147" s="157"/>
      <c r="Z147" s="147"/>
      <c r="AA147" s="147"/>
      <c r="AB147" s="147"/>
      <c r="AC147" s="147"/>
      <c r="AD147" s="147"/>
      <c r="AE147" s="147"/>
      <c r="AF147" s="147"/>
      <c r="AG147" s="147" t="s">
        <v>289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ht="33.75" outlineLevel="1" x14ac:dyDescent="0.2">
      <c r="A148" s="166">
        <v>57</v>
      </c>
      <c r="B148" s="167" t="s">
        <v>474</v>
      </c>
      <c r="C148" s="182" t="s">
        <v>475</v>
      </c>
      <c r="D148" s="168" t="s">
        <v>304</v>
      </c>
      <c r="E148" s="169">
        <v>13.44</v>
      </c>
      <c r="F148" s="170"/>
      <c r="G148" s="171">
        <f>ROUND(E148*F148,2)</f>
        <v>0</v>
      </c>
      <c r="H148" s="170"/>
      <c r="I148" s="171">
        <f>ROUND(E148*H148,2)</f>
        <v>0</v>
      </c>
      <c r="J148" s="170"/>
      <c r="K148" s="171">
        <f>ROUND(E148*J148,2)</f>
        <v>0</v>
      </c>
      <c r="L148" s="171">
        <v>21</v>
      </c>
      <c r="M148" s="171">
        <f>G148*(1+L148/100)</f>
        <v>0</v>
      </c>
      <c r="N148" s="169">
        <v>3.3E-4</v>
      </c>
      <c r="O148" s="169">
        <f>ROUND(E148*N148,2)</f>
        <v>0</v>
      </c>
      <c r="P148" s="169">
        <v>0</v>
      </c>
      <c r="Q148" s="169">
        <f>ROUND(E148*P148,2)</f>
        <v>0</v>
      </c>
      <c r="R148" s="171"/>
      <c r="S148" s="171" t="s">
        <v>244</v>
      </c>
      <c r="T148" s="172" t="s">
        <v>244</v>
      </c>
      <c r="U148" s="157">
        <v>2.75E-2</v>
      </c>
      <c r="V148" s="157">
        <f>ROUND(E148*U148,2)</f>
        <v>0.37</v>
      </c>
      <c r="W148" s="157"/>
      <c r="X148" s="157" t="s">
        <v>286</v>
      </c>
      <c r="Y148" s="157" t="s">
        <v>246</v>
      </c>
      <c r="Z148" s="147"/>
      <c r="AA148" s="147"/>
      <c r="AB148" s="147"/>
      <c r="AC148" s="147"/>
      <c r="AD148" s="147"/>
      <c r="AE148" s="147"/>
      <c r="AF148" s="147"/>
      <c r="AG148" s="147" t="s">
        <v>287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">
      <c r="A149" s="154"/>
      <c r="B149" s="155"/>
      <c r="C149" s="189" t="s">
        <v>476</v>
      </c>
      <c r="D149" s="187"/>
      <c r="E149" s="188">
        <v>13.44</v>
      </c>
      <c r="F149" s="157"/>
      <c r="G149" s="157"/>
      <c r="H149" s="157"/>
      <c r="I149" s="157"/>
      <c r="J149" s="157"/>
      <c r="K149" s="157"/>
      <c r="L149" s="157"/>
      <c r="M149" s="157"/>
      <c r="N149" s="156"/>
      <c r="O149" s="156"/>
      <c r="P149" s="156"/>
      <c r="Q149" s="156"/>
      <c r="R149" s="157"/>
      <c r="S149" s="157"/>
      <c r="T149" s="157"/>
      <c r="U149" s="157"/>
      <c r="V149" s="157"/>
      <c r="W149" s="157"/>
      <c r="X149" s="157"/>
      <c r="Y149" s="157"/>
      <c r="Z149" s="147"/>
      <c r="AA149" s="147"/>
      <c r="AB149" s="147"/>
      <c r="AC149" s="147"/>
      <c r="AD149" s="147"/>
      <c r="AE149" s="147"/>
      <c r="AF149" s="147"/>
      <c r="AG149" s="147" t="s">
        <v>289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ht="45" outlineLevel="1" x14ac:dyDescent="0.2">
      <c r="A150" s="166">
        <v>58</v>
      </c>
      <c r="B150" s="167" t="s">
        <v>477</v>
      </c>
      <c r="C150" s="182" t="s">
        <v>478</v>
      </c>
      <c r="D150" s="168" t="s">
        <v>304</v>
      </c>
      <c r="E150" s="169">
        <v>11.994999999999999</v>
      </c>
      <c r="F150" s="170"/>
      <c r="G150" s="171">
        <f>ROUND(E150*F150,2)</f>
        <v>0</v>
      </c>
      <c r="H150" s="170"/>
      <c r="I150" s="171">
        <f>ROUND(E150*H150,2)</f>
        <v>0</v>
      </c>
      <c r="J150" s="170"/>
      <c r="K150" s="171">
        <f>ROUND(E150*J150,2)</f>
        <v>0</v>
      </c>
      <c r="L150" s="171">
        <v>21</v>
      </c>
      <c r="M150" s="171">
        <f>G150*(1+L150/100)</f>
        <v>0</v>
      </c>
      <c r="N150" s="169">
        <v>5.8700000000000002E-3</v>
      </c>
      <c r="O150" s="169">
        <f>ROUND(E150*N150,2)</f>
        <v>7.0000000000000007E-2</v>
      </c>
      <c r="P150" s="169">
        <v>0</v>
      </c>
      <c r="Q150" s="169">
        <f>ROUND(E150*P150,2)</f>
        <v>0</v>
      </c>
      <c r="R150" s="171"/>
      <c r="S150" s="171" t="s">
        <v>244</v>
      </c>
      <c r="T150" s="172" t="s">
        <v>244</v>
      </c>
      <c r="U150" s="157">
        <v>0.2</v>
      </c>
      <c r="V150" s="157">
        <f>ROUND(E150*U150,2)</f>
        <v>2.4</v>
      </c>
      <c r="W150" s="157"/>
      <c r="X150" s="157" t="s">
        <v>286</v>
      </c>
      <c r="Y150" s="157" t="s">
        <v>246</v>
      </c>
      <c r="Z150" s="147"/>
      <c r="AA150" s="147"/>
      <c r="AB150" s="147"/>
      <c r="AC150" s="147"/>
      <c r="AD150" s="147"/>
      <c r="AE150" s="147"/>
      <c r="AF150" s="147"/>
      <c r="AG150" s="147" t="s">
        <v>287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2" x14ac:dyDescent="0.2">
      <c r="A151" s="154"/>
      <c r="B151" s="155"/>
      <c r="C151" s="189" t="s">
        <v>479</v>
      </c>
      <c r="D151" s="187"/>
      <c r="E151" s="188">
        <v>11.994999999999999</v>
      </c>
      <c r="F151" s="157"/>
      <c r="G151" s="157"/>
      <c r="H151" s="157"/>
      <c r="I151" s="157"/>
      <c r="J151" s="157"/>
      <c r="K151" s="157"/>
      <c r="L151" s="157"/>
      <c r="M151" s="157"/>
      <c r="N151" s="156"/>
      <c r="O151" s="156"/>
      <c r="P151" s="156"/>
      <c r="Q151" s="156"/>
      <c r="R151" s="157"/>
      <c r="S151" s="157"/>
      <c r="T151" s="157"/>
      <c r="U151" s="157"/>
      <c r="V151" s="157"/>
      <c r="W151" s="157"/>
      <c r="X151" s="157"/>
      <c r="Y151" s="157"/>
      <c r="Z151" s="147"/>
      <c r="AA151" s="147"/>
      <c r="AB151" s="147"/>
      <c r="AC151" s="147"/>
      <c r="AD151" s="147"/>
      <c r="AE151" s="147"/>
      <c r="AF151" s="147"/>
      <c r="AG151" s="147" t="s">
        <v>289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ht="45" outlineLevel="1" x14ac:dyDescent="0.2">
      <c r="A152" s="166">
        <v>59</v>
      </c>
      <c r="B152" s="167" t="s">
        <v>480</v>
      </c>
      <c r="C152" s="182" t="s">
        <v>481</v>
      </c>
      <c r="D152" s="168" t="s">
        <v>304</v>
      </c>
      <c r="E152" s="169">
        <v>1.4450000000000001</v>
      </c>
      <c r="F152" s="170"/>
      <c r="G152" s="171">
        <f>ROUND(E152*F152,2)</f>
        <v>0</v>
      </c>
      <c r="H152" s="170"/>
      <c r="I152" s="171">
        <f>ROUND(E152*H152,2)</f>
        <v>0</v>
      </c>
      <c r="J152" s="170"/>
      <c r="K152" s="171">
        <f>ROUND(E152*J152,2)</f>
        <v>0</v>
      </c>
      <c r="L152" s="171">
        <v>21</v>
      </c>
      <c r="M152" s="171">
        <f>G152*(1+L152/100)</f>
        <v>0</v>
      </c>
      <c r="N152" s="169">
        <v>4.0299999999999997E-3</v>
      </c>
      <c r="O152" s="169">
        <f>ROUND(E152*N152,2)</f>
        <v>0.01</v>
      </c>
      <c r="P152" s="169">
        <v>0</v>
      </c>
      <c r="Q152" s="169">
        <f>ROUND(E152*P152,2)</f>
        <v>0</v>
      </c>
      <c r="R152" s="171"/>
      <c r="S152" s="171" t="s">
        <v>244</v>
      </c>
      <c r="T152" s="172" t="s">
        <v>244</v>
      </c>
      <c r="U152" s="157">
        <v>0.20699999999999999</v>
      </c>
      <c r="V152" s="157">
        <f>ROUND(E152*U152,2)</f>
        <v>0.3</v>
      </c>
      <c r="W152" s="157"/>
      <c r="X152" s="157" t="s">
        <v>286</v>
      </c>
      <c r="Y152" s="157" t="s">
        <v>246</v>
      </c>
      <c r="Z152" s="147"/>
      <c r="AA152" s="147"/>
      <c r="AB152" s="147"/>
      <c r="AC152" s="147"/>
      <c r="AD152" s="147"/>
      <c r="AE152" s="147"/>
      <c r="AF152" s="147"/>
      <c r="AG152" s="147" t="s">
        <v>287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2" x14ac:dyDescent="0.2">
      <c r="A153" s="154"/>
      <c r="B153" s="155"/>
      <c r="C153" s="189" t="s">
        <v>482</v>
      </c>
      <c r="D153" s="187"/>
      <c r="E153" s="188">
        <v>1.4450000000000001</v>
      </c>
      <c r="F153" s="157"/>
      <c r="G153" s="157"/>
      <c r="H153" s="157"/>
      <c r="I153" s="157"/>
      <c r="J153" s="157"/>
      <c r="K153" s="157"/>
      <c r="L153" s="157"/>
      <c r="M153" s="157"/>
      <c r="N153" s="156"/>
      <c r="O153" s="156"/>
      <c r="P153" s="156"/>
      <c r="Q153" s="156"/>
      <c r="R153" s="157"/>
      <c r="S153" s="157"/>
      <c r="T153" s="157"/>
      <c r="U153" s="157"/>
      <c r="V153" s="157"/>
      <c r="W153" s="157"/>
      <c r="X153" s="157"/>
      <c r="Y153" s="157"/>
      <c r="Z153" s="147"/>
      <c r="AA153" s="147"/>
      <c r="AB153" s="147"/>
      <c r="AC153" s="147"/>
      <c r="AD153" s="147"/>
      <c r="AE153" s="147"/>
      <c r="AF153" s="147"/>
      <c r="AG153" s="147" t="s">
        <v>289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ht="22.5" outlineLevel="1" x14ac:dyDescent="0.2">
      <c r="A154" s="166">
        <v>60</v>
      </c>
      <c r="B154" s="167" t="s">
        <v>483</v>
      </c>
      <c r="C154" s="182" t="s">
        <v>484</v>
      </c>
      <c r="D154" s="168" t="s">
        <v>320</v>
      </c>
      <c r="E154" s="169">
        <v>6.7</v>
      </c>
      <c r="F154" s="170"/>
      <c r="G154" s="171">
        <f>ROUND(E154*F154,2)</f>
        <v>0</v>
      </c>
      <c r="H154" s="170"/>
      <c r="I154" s="171">
        <f>ROUND(E154*H154,2)</f>
        <v>0</v>
      </c>
      <c r="J154" s="170"/>
      <c r="K154" s="171">
        <f>ROUND(E154*J154,2)</f>
        <v>0</v>
      </c>
      <c r="L154" s="171">
        <v>21</v>
      </c>
      <c r="M154" s="171">
        <f>G154*(1+L154/100)</f>
        <v>0</v>
      </c>
      <c r="N154" s="169">
        <v>7.6000000000000004E-4</v>
      </c>
      <c r="O154" s="169">
        <f>ROUND(E154*N154,2)</f>
        <v>0.01</v>
      </c>
      <c r="P154" s="169">
        <v>0</v>
      </c>
      <c r="Q154" s="169">
        <f>ROUND(E154*P154,2)</f>
        <v>0</v>
      </c>
      <c r="R154" s="171"/>
      <c r="S154" s="171" t="s">
        <v>244</v>
      </c>
      <c r="T154" s="172" t="s">
        <v>244</v>
      </c>
      <c r="U154" s="157">
        <v>0.189</v>
      </c>
      <c r="V154" s="157">
        <f>ROUND(E154*U154,2)</f>
        <v>1.27</v>
      </c>
      <c r="W154" s="157"/>
      <c r="X154" s="157" t="s">
        <v>286</v>
      </c>
      <c r="Y154" s="157" t="s">
        <v>246</v>
      </c>
      <c r="Z154" s="147"/>
      <c r="AA154" s="147"/>
      <c r="AB154" s="147"/>
      <c r="AC154" s="147"/>
      <c r="AD154" s="147"/>
      <c r="AE154" s="147"/>
      <c r="AF154" s="147"/>
      <c r="AG154" s="147" t="s">
        <v>287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2" x14ac:dyDescent="0.2">
      <c r="A155" s="154"/>
      <c r="B155" s="155"/>
      <c r="C155" s="258" t="s">
        <v>485</v>
      </c>
      <c r="D155" s="259"/>
      <c r="E155" s="259"/>
      <c r="F155" s="259"/>
      <c r="G155" s="259"/>
      <c r="H155" s="157"/>
      <c r="I155" s="157"/>
      <c r="J155" s="157"/>
      <c r="K155" s="157"/>
      <c r="L155" s="157"/>
      <c r="M155" s="157"/>
      <c r="N155" s="156"/>
      <c r="O155" s="156"/>
      <c r="P155" s="156"/>
      <c r="Q155" s="156"/>
      <c r="R155" s="157"/>
      <c r="S155" s="157"/>
      <c r="T155" s="157"/>
      <c r="U155" s="157"/>
      <c r="V155" s="157"/>
      <c r="W155" s="157"/>
      <c r="X155" s="157"/>
      <c r="Y155" s="157"/>
      <c r="Z155" s="147"/>
      <c r="AA155" s="147"/>
      <c r="AB155" s="147"/>
      <c r="AC155" s="147"/>
      <c r="AD155" s="147"/>
      <c r="AE155" s="147"/>
      <c r="AF155" s="147"/>
      <c r="AG155" s="147" t="s">
        <v>249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2" x14ac:dyDescent="0.2">
      <c r="A156" s="154"/>
      <c r="B156" s="155"/>
      <c r="C156" s="189" t="s">
        <v>486</v>
      </c>
      <c r="D156" s="187"/>
      <c r="E156" s="188">
        <v>6.7</v>
      </c>
      <c r="F156" s="157"/>
      <c r="G156" s="157"/>
      <c r="H156" s="157"/>
      <c r="I156" s="157"/>
      <c r="J156" s="157"/>
      <c r="K156" s="157"/>
      <c r="L156" s="157"/>
      <c r="M156" s="157"/>
      <c r="N156" s="156"/>
      <c r="O156" s="156"/>
      <c r="P156" s="156"/>
      <c r="Q156" s="156"/>
      <c r="R156" s="157"/>
      <c r="S156" s="157"/>
      <c r="T156" s="157"/>
      <c r="U156" s="157"/>
      <c r="V156" s="157"/>
      <c r="W156" s="157"/>
      <c r="X156" s="157"/>
      <c r="Y156" s="157"/>
      <c r="Z156" s="147"/>
      <c r="AA156" s="147"/>
      <c r="AB156" s="147"/>
      <c r="AC156" s="147"/>
      <c r="AD156" s="147"/>
      <c r="AE156" s="147"/>
      <c r="AF156" s="147"/>
      <c r="AG156" s="147" t="s">
        <v>289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ht="22.5" outlineLevel="1" x14ac:dyDescent="0.2">
      <c r="A157" s="166">
        <v>61</v>
      </c>
      <c r="B157" s="167" t="s">
        <v>487</v>
      </c>
      <c r="C157" s="182" t="s">
        <v>488</v>
      </c>
      <c r="D157" s="168" t="s">
        <v>320</v>
      </c>
      <c r="E157" s="169">
        <v>6.7</v>
      </c>
      <c r="F157" s="170"/>
      <c r="G157" s="171">
        <f>ROUND(E157*F157,2)</f>
        <v>0</v>
      </c>
      <c r="H157" s="170"/>
      <c r="I157" s="171">
        <f>ROUND(E157*H157,2)</f>
        <v>0</v>
      </c>
      <c r="J157" s="170"/>
      <c r="K157" s="171">
        <f>ROUND(E157*J157,2)</f>
        <v>0</v>
      </c>
      <c r="L157" s="171">
        <v>21</v>
      </c>
      <c r="M157" s="171">
        <f>G157*(1+L157/100)</f>
        <v>0</v>
      </c>
      <c r="N157" s="169">
        <v>7.6000000000000004E-4</v>
      </c>
      <c r="O157" s="169">
        <f>ROUND(E157*N157,2)</f>
        <v>0.01</v>
      </c>
      <c r="P157" s="169">
        <v>0</v>
      </c>
      <c r="Q157" s="169">
        <f>ROUND(E157*P157,2)</f>
        <v>0</v>
      </c>
      <c r="R157" s="171"/>
      <c r="S157" s="171" t="s">
        <v>244</v>
      </c>
      <c r="T157" s="172" t="s">
        <v>244</v>
      </c>
      <c r="U157" s="157">
        <v>0.189</v>
      </c>
      <c r="V157" s="157">
        <f>ROUND(E157*U157,2)</f>
        <v>1.27</v>
      </c>
      <c r="W157" s="157"/>
      <c r="X157" s="157" t="s">
        <v>286</v>
      </c>
      <c r="Y157" s="157" t="s">
        <v>246</v>
      </c>
      <c r="Z157" s="147"/>
      <c r="AA157" s="147"/>
      <c r="AB157" s="147"/>
      <c r="AC157" s="147"/>
      <c r="AD157" s="147"/>
      <c r="AE157" s="147"/>
      <c r="AF157" s="147"/>
      <c r="AG157" s="147" t="s">
        <v>287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2" x14ac:dyDescent="0.2">
      <c r="A158" s="154"/>
      <c r="B158" s="155"/>
      <c r="C158" s="258" t="s">
        <v>485</v>
      </c>
      <c r="D158" s="259"/>
      <c r="E158" s="259"/>
      <c r="F158" s="259"/>
      <c r="G158" s="259"/>
      <c r="H158" s="157"/>
      <c r="I158" s="157"/>
      <c r="J158" s="157"/>
      <c r="K158" s="157"/>
      <c r="L158" s="157"/>
      <c r="M158" s="157"/>
      <c r="N158" s="156"/>
      <c r="O158" s="156"/>
      <c r="P158" s="156"/>
      <c r="Q158" s="156"/>
      <c r="R158" s="157"/>
      <c r="S158" s="157"/>
      <c r="T158" s="157"/>
      <c r="U158" s="157"/>
      <c r="V158" s="157"/>
      <c r="W158" s="157"/>
      <c r="X158" s="157"/>
      <c r="Y158" s="157"/>
      <c r="Z158" s="147"/>
      <c r="AA158" s="147"/>
      <c r="AB158" s="147"/>
      <c r="AC158" s="147"/>
      <c r="AD158" s="147"/>
      <c r="AE158" s="147"/>
      <c r="AF158" s="147"/>
      <c r="AG158" s="147" t="s">
        <v>249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2" x14ac:dyDescent="0.2">
      <c r="A159" s="154"/>
      <c r="B159" s="155"/>
      <c r="C159" s="189" t="s">
        <v>486</v>
      </c>
      <c r="D159" s="187"/>
      <c r="E159" s="188">
        <v>6.7</v>
      </c>
      <c r="F159" s="157"/>
      <c r="G159" s="157"/>
      <c r="H159" s="157"/>
      <c r="I159" s="157"/>
      <c r="J159" s="157"/>
      <c r="K159" s="157"/>
      <c r="L159" s="157"/>
      <c r="M159" s="157"/>
      <c r="N159" s="156"/>
      <c r="O159" s="156"/>
      <c r="P159" s="156"/>
      <c r="Q159" s="156"/>
      <c r="R159" s="157"/>
      <c r="S159" s="157"/>
      <c r="T159" s="157"/>
      <c r="U159" s="157"/>
      <c r="V159" s="157"/>
      <c r="W159" s="157"/>
      <c r="X159" s="157"/>
      <c r="Y159" s="157"/>
      <c r="Z159" s="147"/>
      <c r="AA159" s="147"/>
      <c r="AB159" s="147"/>
      <c r="AC159" s="147"/>
      <c r="AD159" s="147"/>
      <c r="AE159" s="147"/>
      <c r="AF159" s="147"/>
      <c r="AG159" s="147" t="s">
        <v>289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ht="22.5" outlineLevel="1" x14ac:dyDescent="0.2">
      <c r="A160" s="166">
        <v>62</v>
      </c>
      <c r="B160" s="167" t="s">
        <v>489</v>
      </c>
      <c r="C160" s="182" t="s">
        <v>490</v>
      </c>
      <c r="D160" s="168" t="s">
        <v>285</v>
      </c>
      <c r="E160" s="169">
        <v>1</v>
      </c>
      <c r="F160" s="170"/>
      <c r="G160" s="171">
        <f>ROUND(E160*F160,2)</f>
        <v>0</v>
      </c>
      <c r="H160" s="170"/>
      <c r="I160" s="171">
        <f>ROUND(E160*H160,2)</f>
        <v>0</v>
      </c>
      <c r="J160" s="170"/>
      <c r="K160" s="171">
        <f>ROUND(E160*J160,2)</f>
        <v>0</v>
      </c>
      <c r="L160" s="171">
        <v>21</v>
      </c>
      <c r="M160" s="171">
        <f>G160*(1+L160/100)</f>
        <v>0</v>
      </c>
      <c r="N160" s="169">
        <v>0.17008999999999999</v>
      </c>
      <c r="O160" s="169">
        <f>ROUND(E160*N160,2)</f>
        <v>0.17</v>
      </c>
      <c r="P160" s="169">
        <v>0</v>
      </c>
      <c r="Q160" s="169">
        <f>ROUND(E160*P160,2)</f>
        <v>0</v>
      </c>
      <c r="R160" s="171"/>
      <c r="S160" s="171" t="s">
        <v>262</v>
      </c>
      <c r="T160" s="172" t="s">
        <v>321</v>
      </c>
      <c r="U160" s="157">
        <v>30</v>
      </c>
      <c r="V160" s="157">
        <f>ROUND(E160*U160,2)</f>
        <v>30</v>
      </c>
      <c r="W160" s="157"/>
      <c r="X160" s="157" t="s">
        <v>286</v>
      </c>
      <c r="Y160" s="157" t="s">
        <v>246</v>
      </c>
      <c r="Z160" s="147"/>
      <c r="AA160" s="147"/>
      <c r="AB160" s="147"/>
      <c r="AC160" s="147"/>
      <c r="AD160" s="147"/>
      <c r="AE160" s="147"/>
      <c r="AF160" s="147"/>
      <c r="AG160" s="147" t="s">
        <v>287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2" x14ac:dyDescent="0.2">
      <c r="A161" s="154"/>
      <c r="B161" s="155"/>
      <c r="C161" s="258" t="s">
        <v>491</v>
      </c>
      <c r="D161" s="259"/>
      <c r="E161" s="259"/>
      <c r="F161" s="259"/>
      <c r="G161" s="259"/>
      <c r="H161" s="157"/>
      <c r="I161" s="157"/>
      <c r="J161" s="157"/>
      <c r="K161" s="157"/>
      <c r="L161" s="157"/>
      <c r="M161" s="157"/>
      <c r="N161" s="156"/>
      <c r="O161" s="156"/>
      <c r="P161" s="156"/>
      <c r="Q161" s="156"/>
      <c r="R161" s="157"/>
      <c r="S161" s="157"/>
      <c r="T161" s="157"/>
      <c r="U161" s="157"/>
      <c r="V161" s="157"/>
      <c r="W161" s="157"/>
      <c r="X161" s="157"/>
      <c r="Y161" s="157"/>
      <c r="Z161" s="147"/>
      <c r="AA161" s="147"/>
      <c r="AB161" s="147"/>
      <c r="AC161" s="147"/>
      <c r="AD161" s="147"/>
      <c r="AE161" s="147"/>
      <c r="AF161" s="147"/>
      <c r="AG161" s="147" t="s">
        <v>249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189" t="s">
        <v>492</v>
      </c>
      <c r="D162" s="187"/>
      <c r="E162" s="188">
        <v>1</v>
      </c>
      <c r="F162" s="157"/>
      <c r="G162" s="157"/>
      <c r="H162" s="157"/>
      <c r="I162" s="157"/>
      <c r="J162" s="157"/>
      <c r="K162" s="157"/>
      <c r="L162" s="157"/>
      <c r="M162" s="157"/>
      <c r="N162" s="156"/>
      <c r="O162" s="156"/>
      <c r="P162" s="156"/>
      <c r="Q162" s="156"/>
      <c r="R162" s="157"/>
      <c r="S162" s="157"/>
      <c r="T162" s="157"/>
      <c r="U162" s="157"/>
      <c r="V162" s="157"/>
      <c r="W162" s="157"/>
      <c r="X162" s="157"/>
      <c r="Y162" s="157"/>
      <c r="Z162" s="147"/>
      <c r="AA162" s="147"/>
      <c r="AB162" s="147"/>
      <c r="AC162" s="147"/>
      <c r="AD162" s="147"/>
      <c r="AE162" s="147"/>
      <c r="AF162" s="147"/>
      <c r="AG162" s="147" t="s">
        <v>289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ht="22.5" outlineLevel="1" x14ac:dyDescent="0.2">
      <c r="A163" s="166">
        <v>63</v>
      </c>
      <c r="B163" s="167" t="s">
        <v>493</v>
      </c>
      <c r="C163" s="182" t="s">
        <v>494</v>
      </c>
      <c r="D163" s="168" t="s">
        <v>304</v>
      </c>
      <c r="E163" s="169">
        <v>15.08</v>
      </c>
      <c r="F163" s="170"/>
      <c r="G163" s="171">
        <f>ROUND(E163*F163,2)</f>
        <v>0</v>
      </c>
      <c r="H163" s="170"/>
      <c r="I163" s="171">
        <f>ROUND(E163*H163,2)</f>
        <v>0</v>
      </c>
      <c r="J163" s="170"/>
      <c r="K163" s="171">
        <f>ROUND(E163*J163,2)</f>
        <v>0</v>
      </c>
      <c r="L163" s="171">
        <v>21</v>
      </c>
      <c r="M163" s="171">
        <f>G163*(1+L163/100)</f>
        <v>0</v>
      </c>
      <c r="N163" s="169">
        <v>2.4099999999999998E-3</v>
      </c>
      <c r="O163" s="169">
        <f>ROUND(E163*N163,2)</f>
        <v>0.04</v>
      </c>
      <c r="P163" s="169">
        <v>0</v>
      </c>
      <c r="Q163" s="169">
        <f>ROUND(E163*P163,2)</f>
        <v>0</v>
      </c>
      <c r="R163" s="171"/>
      <c r="S163" s="171" t="s">
        <v>244</v>
      </c>
      <c r="T163" s="172" t="s">
        <v>244</v>
      </c>
      <c r="U163" s="157">
        <v>0.96452000000000004</v>
      </c>
      <c r="V163" s="157">
        <f>ROUND(E163*U163,2)</f>
        <v>14.54</v>
      </c>
      <c r="W163" s="157"/>
      <c r="X163" s="157" t="s">
        <v>495</v>
      </c>
      <c r="Y163" s="157" t="s">
        <v>246</v>
      </c>
      <c r="Z163" s="147"/>
      <c r="AA163" s="147"/>
      <c r="AB163" s="147"/>
      <c r="AC163" s="147"/>
      <c r="AD163" s="147"/>
      <c r="AE163" s="147"/>
      <c r="AF163" s="147"/>
      <c r="AG163" s="147" t="s">
        <v>496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2" x14ac:dyDescent="0.2">
      <c r="A164" s="154"/>
      <c r="B164" s="155"/>
      <c r="C164" s="189" t="s">
        <v>497</v>
      </c>
      <c r="D164" s="187"/>
      <c r="E164" s="188">
        <v>15.08</v>
      </c>
      <c r="F164" s="157"/>
      <c r="G164" s="157"/>
      <c r="H164" s="157"/>
      <c r="I164" s="157"/>
      <c r="J164" s="157"/>
      <c r="K164" s="157"/>
      <c r="L164" s="157"/>
      <c r="M164" s="157"/>
      <c r="N164" s="156"/>
      <c r="O164" s="156"/>
      <c r="P164" s="156"/>
      <c r="Q164" s="156"/>
      <c r="R164" s="157"/>
      <c r="S164" s="157"/>
      <c r="T164" s="157"/>
      <c r="U164" s="157"/>
      <c r="V164" s="157"/>
      <c r="W164" s="157"/>
      <c r="X164" s="157"/>
      <c r="Y164" s="157"/>
      <c r="Z164" s="147"/>
      <c r="AA164" s="147"/>
      <c r="AB164" s="147"/>
      <c r="AC164" s="147"/>
      <c r="AD164" s="147"/>
      <c r="AE164" s="147"/>
      <c r="AF164" s="147"/>
      <c r="AG164" s="147" t="s">
        <v>289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74">
        <v>64</v>
      </c>
      <c r="B165" s="175" t="s">
        <v>498</v>
      </c>
      <c r="C165" s="183" t="s">
        <v>499</v>
      </c>
      <c r="D165" s="176" t="s">
        <v>308</v>
      </c>
      <c r="E165" s="177">
        <v>0.26094000000000001</v>
      </c>
      <c r="F165" s="178"/>
      <c r="G165" s="179">
        <f>ROUND(E165*F165,2)</f>
        <v>0</v>
      </c>
      <c r="H165" s="178"/>
      <c r="I165" s="179">
        <f>ROUND(E165*H165,2)</f>
        <v>0</v>
      </c>
      <c r="J165" s="178"/>
      <c r="K165" s="179">
        <f>ROUND(E165*J165,2)</f>
        <v>0</v>
      </c>
      <c r="L165" s="179">
        <v>21</v>
      </c>
      <c r="M165" s="179">
        <f>G165*(1+L165/100)</f>
        <v>0</v>
      </c>
      <c r="N165" s="177">
        <v>0</v>
      </c>
      <c r="O165" s="177">
        <f>ROUND(E165*N165,2)</f>
        <v>0</v>
      </c>
      <c r="P165" s="177">
        <v>0</v>
      </c>
      <c r="Q165" s="177">
        <f>ROUND(E165*P165,2)</f>
        <v>0</v>
      </c>
      <c r="R165" s="179"/>
      <c r="S165" s="179" t="s">
        <v>244</v>
      </c>
      <c r="T165" s="180" t="s">
        <v>244</v>
      </c>
      <c r="U165" s="157">
        <v>1.6850000000000001</v>
      </c>
      <c r="V165" s="157">
        <f>ROUND(E165*U165,2)</f>
        <v>0.44</v>
      </c>
      <c r="W165" s="157"/>
      <c r="X165" s="157" t="s">
        <v>469</v>
      </c>
      <c r="Y165" s="157" t="s">
        <v>246</v>
      </c>
      <c r="Z165" s="147"/>
      <c r="AA165" s="147"/>
      <c r="AB165" s="147"/>
      <c r="AC165" s="147"/>
      <c r="AD165" s="147"/>
      <c r="AE165" s="147"/>
      <c r="AF165" s="147"/>
      <c r="AG165" s="147" t="s">
        <v>470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x14ac:dyDescent="0.2">
      <c r="A166" s="159" t="s">
        <v>239</v>
      </c>
      <c r="B166" s="160" t="s">
        <v>181</v>
      </c>
      <c r="C166" s="181" t="s">
        <v>182</v>
      </c>
      <c r="D166" s="161"/>
      <c r="E166" s="162"/>
      <c r="F166" s="163"/>
      <c r="G166" s="163">
        <f>SUMIF(AG167:AG186,"&lt;&gt;NOR",G167:G186)</f>
        <v>0</v>
      </c>
      <c r="H166" s="163"/>
      <c r="I166" s="163">
        <f>SUM(I167:I186)</f>
        <v>0</v>
      </c>
      <c r="J166" s="163"/>
      <c r="K166" s="163">
        <f>SUM(K167:K186)</f>
        <v>0</v>
      </c>
      <c r="L166" s="163"/>
      <c r="M166" s="163">
        <f>SUM(M167:M186)</f>
        <v>0</v>
      </c>
      <c r="N166" s="162"/>
      <c r="O166" s="162">
        <f>SUM(O167:O186)</f>
        <v>0.31</v>
      </c>
      <c r="P166" s="162"/>
      <c r="Q166" s="162">
        <f>SUM(Q167:Q186)</f>
        <v>0.4</v>
      </c>
      <c r="R166" s="163"/>
      <c r="S166" s="163"/>
      <c r="T166" s="164"/>
      <c r="U166" s="158"/>
      <c r="V166" s="158">
        <f>SUM(V167:V186)</f>
        <v>7.3699999999999992</v>
      </c>
      <c r="W166" s="158"/>
      <c r="X166" s="158"/>
      <c r="Y166" s="158"/>
      <c r="AG166" t="s">
        <v>240</v>
      </c>
    </row>
    <row r="167" spans="1:60" ht="22.5" outlineLevel="1" x14ac:dyDescent="0.2">
      <c r="A167" s="166">
        <v>65</v>
      </c>
      <c r="B167" s="167" t="s">
        <v>500</v>
      </c>
      <c r="C167" s="182" t="s">
        <v>501</v>
      </c>
      <c r="D167" s="168" t="s">
        <v>304</v>
      </c>
      <c r="E167" s="169">
        <v>6.2</v>
      </c>
      <c r="F167" s="170"/>
      <c r="G167" s="171">
        <f>ROUND(E167*F167,2)</f>
        <v>0</v>
      </c>
      <c r="H167" s="170"/>
      <c r="I167" s="171">
        <f>ROUND(E167*H167,2)</f>
        <v>0</v>
      </c>
      <c r="J167" s="170"/>
      <c r="K167" s="171">
        <f>ROUND(E167*J167,2)</f>
        <v>0</v>
      </c>
      <c r="L167" s="171">
        <v>21</v>
      </c>
      <c r="M167" s="171">
        <f>G167*(1+L167/100)</f>
        <v>0</v>
      </c>
      <c r="N167" s="169">
        <v>0</v>
      </c>
      <c r="O167" s="169">
        <f>ROUND(E167*N167,2)</f>
        <v>0</v>
      </c>
      <c r="P167" s="169">
        <v>6.28E-3</v>
      </c>
      <c r="Q167" s="169">
        <f>ROUND(E167*P167,2)</f>
        <v>0.04</v>
      </c>
      <c r="R167" s="171"/>
      <c r="S167" s="171" t="s">
        <v>244</v>
      </c>
      <c r="T167" s="172" t="s">
        <v>244</v>
      </c>
      <c r="U167" s="157">
        <v>8.3000000000000004E-2</v>
      </c>
      <c r="V167" s="157">
        <f>ROUND(E167*U167,2)</f>
        <v>0.51</v>
      </c>
      <c r="W167" s="157"/>
      <c r="X167" s="157" t="s">
        <v>286</v>
      </c>
      <c r="Y167" s="157" t="s">
        <v>246</v>
      </c>
      <c r="Z167" s="147"/>
      <c r="AA167" s="147"/>
      <c r="AB167" s="147"/>
      <c r="AC167" s="147"/>
      <c r="AD167" s="147"/>
      <c r="AE167" s="147"/>
      <c r="AF167" s="147"/>
      <c r="AG167" s="147" t="s">
        <v>287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2" x14ac:dyDescent="0.2">
      <c r="A168" s="154"/>
      <c r="B168" s="155"/>
      <c r="C168" s="189" t="s">
        <v>502</v>
      </c>
      <c r="D168" s="187"/>
      <c r="E168" s="188">
        <v>6.2</v>
      </c>
      <c r="F168" s="157"/>
      <c r="G168" s="157"/>
      <c r="H168" s="157"/>
      <c r="I168" s="157"/>
      <c r="J168" s="157"/>
      <c r="K168" s="157"/>
      <c r="L168" s="157"/>
      <c r="M168" s="157"/>
      <c r="N168" s="156"/>
      <c r="O168" s="156"/>
      <c r="P168" s="156"/>
      <c r="Q168" s="156"/>
      <c r="R168" s="157"/>
      <c r="S168" s="157"/>
      <c r="T168" s="157"/>
      <c r="U168" s="157"/>
      <c r="V168" s="157"/>
      <c r="W168" s="157"/>
      <c r="X168" s="157"/>
      <c r="Y168" s="157"/>
      <c r="Z168" s="147"/>
      <c r="AA168" s="147"/>
      <c r="AB168" s="147"/>
      <c r="AC168" s="147"/>
      <c r="AD168" s="147"/>
      <c r="AE168" s="147"/>
      <c r="AF168" s="147"/>
      <c r="AG168" s="147" t="s">
        <v>289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ht="22.5" outlineLevel="1" x14ac:dyDescent="0.2">
      <c r="A169" s="166">
        <v>66</v>
      </c>
      <c r="B169" s="167" t="s">
        <v>503</v>
      </c>
      <c r="C169" s="182" t="s">
        <v>504</v>
      </c>
      <c r="D169" s="168" t="s">
        <v>304</v>
      </c>
      <c r="E169" s="169">
        <v>7.8825000000000003</v>
      </c>
      <c r="F169" s="170"/>
      <c r="G169" s="171">
        <f>ROUND(E169*F169,2)</f>
        <v>0</v>
      </c>
      <c r="H169" s="170"/>
      <c r="I169" s="171">
        <f>ROUND(E169*H169,2)</f>
        <v>0</v>
      </c>
      <c r="J169" s="170"/>
      <c r="K169" s="171">
        <f>ROUND(E169*J169,2)</f>
        <v>0</v>
      </c>
      <c r="L169" s="171">
        <v>21</v>
      </c>
      <c r="M169" s="171">
        <f>G169*(1+L169/100)</f>
        <v>0</v>
      </c>
      <c r="N169" s="169">
        <v>0</v>
      </c>
      <c r="O169" s="169">
        <f>ROUND(E169*N169,2)</f>
        <v>0</v>
      </c>
      <c r="P169" s="169">
        <v>1.0829999999999999E-2</v>
      </c>
      <c r="Q169" s="169">
        <f>ROUND(E169*P169,2)</f>
        <v>0.09</v>
      </c>
      <c r="R169" s="171"/>
      <c r="S169" s="171" t="s">
        <v>244</v>
      </c>
      <c r="T169" s="172" t="s">
        <v>244</v>
      </c>
      <c r="U169" s="157">
        <v>0.105</v>
      </c>
      <c r="V169" s="157">
        <f>ROUND(E169*U169,2)</f>
        <v>0.83</v>
      </c>
      <c r="W169" s="157"/>
      <c r="X169" s="157" t="s">
        <v>286</v>
      </c>
      <c r="Y169" s="157" t="s">
        <v>246</v>
      </c>
      <c r="Z169" s="147"/>
      <c r="AA169" s="147"/>
      <c r="AB169" s="147"/>
      <c r="AC169" s="147"/>
      <c r="AD169" s="147"/>
      <c r="AE169" s="147"/>
      <c r="AF169" s="147"/>
      <c r="AG169" s="147" t="s">
        <v>287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2" x14ac:dyDescent="0.2">
      <c r="A170" s="154"/>
      <c r="B170" s="155"/>
      <c r="C170" s="189" t="s">
        <v>505</v>
      </c>
      <c r="D170" s="187"/>
      <c r="E170" s="188">
        <v>7.8825000000000003</v>
      </c>
      <c r="F170" s="157"/>
      <c r="G170" s="157"/>
      <c r="H170" s="157"/>
      <c r="I170" s="157"/>
      <c r="J170" s="157"/>
      <c r="K170" s="157"/>
      <c r="L170" s="157"/>
      <c r="M170" s="157"/>
      <c r="N170" s="156"/>
      <c r="O170" s="156"/>
      <c r="P170" s="156"/>
      <c r="Q170" s="156"/>
      <c r="R170" s="157"/>
      <c r="S170" s="157"/>
      <c r="T170" s="157"/>
      <c r="U170" s="157"/>
      <c r="V170" s="157"/>
      <c r="W170" s="157"/>
      <c r="X170" s="157"/>
      <c r="Y170" s="157"/>
      <c r="Z170" s="147"/>
      <c r="AA170" s="147"/>
      <c r="AB170" s="147"/>
      <c r="AC170" s="147"/>
      <c r="AD170" s="147"/>
      <c r="AE170" s="147"/>
      <c r="AF170" s="147"/>
      <c r="AG170" s="147" t="s">
        <v>289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ht="22.5" outlineLevel="1" x14ac:dyDescent="0.2">
      <c r="A171" s="166">
        <v>67</v>
      </c>
      <c r="B171" s="167" t="s">
        <v>506</v>
      </c>
      <c r="C171" s="182" t="s">
        <v>507</v>
      </c>
      <c r="D171" s="168" t="s">
        <v>304</v>
      </c>
      <c r="E171" s="169">
        <v>14.95</v>
      </c>
      <c r="F171" s="170"/>
      <c r="G171" s="171">
        <f>ROUND(E171*F171,2)</f>
        <v>0</v>
      </c>
      <c r="H171" s="170"/>
      <c r="I171" s="171">
        <f>ROUND(E171*H171,2)</f>
        <v>0</v>
      </c>
      <c r="J171" s="170"/>
      <c r="K171" s="171">
        <f>ROUND(E171*J171,2)</f>
        <v>0</v>
      </c>
      <c r="L171" s="171">
        <v>21</v>
      </c>
      <c r="M171" s="171">
        <f>G171*(1+L171/100)</f>
        <v>0</v>
      </c>
      <c r="N171" s="169">
        <v>0</v>
      </c>
      <c r="O171" s="169">
        <f>ROUND(E171*N171,2)</f>
        <v>0</v>
      </c>
      <c r="P171" s="169">
        <v>1.7999999999999999E-2</v>
      </c>
      <c r="Q171" s="169">
        <f>ROUND(E171*P171,2)</f>
        <v>0.27</v>
      </c>
      <c r="R171" s="171"/>
      <c r="S171" s="171" t="s">
        <v>244</v>
      </c>
      <c r="T171" s="172" t="s">
        <v>244</v>
      </c>
      <c r="U171" s="157">
        <v>9.2999999999999999E-2</v>
      </c>
      <c r="V171" s="157">
        <f>ROUND(E171*U171,2)</f>
        <v>1.39</v>
      </c>
      <c r="W171" s="157"/>
      <c r="X171" s="157" t="s">
        <v>286</v>
      </c>
      <c r="Y171" s="157" t="s">
        <v>246</v>
      </c>
      <c r="Z171" s="147"/>
      <c r="AA171" s="147"/>
      <c r="AB171" s="147"/>
      <c r="AC171" s="147"/>
      <c r="AD171" s="147"/>
      <c r="AE171" s="147"/>
      <c r="AF171" s="147"/>
      <c r="AG171" s="147" t="s">
        <v>287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2" x14ac:dyDescent="0.2">
      <c r="A172" s="154"/>
      <c r="B172" s="155"/>
      <c r="C172" s="189" t="s">
        <v>508</v>
      </c>
      <c r="D172" s="187"/>
      <c r="E172" s="188">
        <v>14.95</v>
      </c>
      <c r="F172" s="157"/>
      <c r="G172" s="157"/>
      <c r="H172" s="157"/>
      <c r="I172" s="157"/>
      <c r="J172" s="157"/>
      <c r="K172" s="157"/>
      <c r="L172" s="157"/>
      <c r="M172" s="157"/>
      <c r="N172" s="156"/>
      <c r="O172" s="156"/>
      <c r="P172" s="156"/>
      <c r="Q172" s="156"/>
      <c r="R172" s="157"/>
      <c r="S172" s="157"/>
      <c r="T172" s="157"/>
      <c r="U172" s="157"/>
      <c r="V172" s="157"/>
      <c r="W172" s="157"/>
      <c r="X172" s="157"/>
      <c r="Y172" s="157"/>
      <c r="Z172" s="147"/>
      <c r="AA172" s="147"/>
      <c r="AB172" s="147"/>
      <c r="AC172" s="147"/>
      <c r="AD172" s="147"/>
      <c r="AE172" s="147"/>
      <c r="AF172" s="147"/>
      <c r="AG172" s="147" t="s">
        <v>289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66">
        <v>68</v>
      </c>
      <c r="B173" s="167" t="s">
        <v>509</v>
      </c>
      <c r="C173" s="182" t="s">
        <v>510</v>
      </c>
      <c r="D173" s="168" t="s">
        <v>304</v>
      </c>
      <c r="E173" s="169">
        <v>8.5549999999999997</v>
      </c>
      <c r="F173" s="170"/>
      <c r="G173" s="171">
        <f>ROUND(E173*F173,2)</f>
        <v>0</v>
      </c>
      <c r="H173" s="170"/>
      <c r="I173" s="171">
        <f>ROUND(E173*H173,2)</f>
        <v>0</v>
      </c>
      <c r="J173" s="170"/>
      <c r="K173" s="171">
        <f>ROUND(E173*J173,2)</f>
        <v>0</v>
      </c>
      <c r="L173" s="171">
        <v>21</v>
      </c>
      <c r="M173" s="171">
        <f>G173*(1+L173/100)</f>
        <v>0</v>
      </c>
      <c r="N173" s="169">
        <v>3.0000000000000001E-3</v>
      </c>
      <c r="O173" s="169">
        <f>ROUND(E173*N173,2)</f>
        <v>0.03</v>
      </c>
      <c r="P173" s="169">
        <v>0</v>
      </c>
      <c r="Q173" s="169">
        <f>ROUND(E173*P173,2)</f>
        <v>0</v>
      </c>
      <c r="R173" s="171"/>
      <c r="S173" s="171" t="s">
        <v>244</v>
      </c>
      <c r="T173" s="172" t="s">
        <v>244</v>
      </c>
      <c r="U173" s="157">
        <v>0.28000000000000003</v>
      </c>
      <c r="V173" s="157">
        <f>ROUND(E173*U173,2)</f>
        <v>2.4</v>
      </c>
      <c r="W173" s="157"/>
      <c r="X173" s="157" t="s">
        <v>286</v>
      </c>
      <c r="Y173" s="157" t="s">
        <v>246</v>
      </c>
      <c r="Z173" s="147"/>
      <c r="AA173" s="147"/>
      <c r="AB173" s="147"/>
      <c r="AC173" s="147"/>
      <c r="AD173" s="147"/>
      <c r="AE173" s="147"/>
      <c r="AF173" s="147"/>
      <c r="AG173" s="147" t="s">
        <v>287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ht="22.5" outlineLevel="2" x14ac:dyDescent="0.2">
      <c r="A174" s="154"/>
      <c r="B174" s="155"/>
      <c r="C174" s="258" t="s">
        <v>511</v>
      </c>
      <c r="D174" s="259"/>
      <c r="E174" s="259"/>
      <c r="F174" s="259"/>
      <c r="G174" s="259"/>
      <c r="H174" s="157"/>
      <c r="I174" s="157"/>
      <c r="J174" s="157"/>
      <c r="K174" s="157"/>
      <c r="L174" s="157"/>
      <c r="M174" s="157"/>
      <c r="N174" s="156"/>
      <c r="O174" s="156"/>
      <c r="P174" s="156"/>
      <c r="Q174" s="156"/>
      <c r="R174" s="157"/>
      <c r="S174" s="157"/>
      <c r="T174" s="157"/>
      <c r="U174" s="157"/>
      <c r="V174" s="157"/>
      <c r="W174" s="157"/>
      <c r="X174" s="157"/>
      <c r="Y174" s="157"/>
      <c r="Z174" s="147"/>
      <c r="AA174" s="147"/>
      <c r="AB174" s="147"/>
      <c r="AC174" s="147"/>
      <c r="AD174" s="147"/>
      <c r="AE174" s="147"/>
      <c r="AF174" s="147"/>
      <c r="AG174" s="147" t="s">
        <v>249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73" t="str">
        <f>C174</f>
        <v>Očištění povrchu stěny od prachu, nařezání izolačních desek na požadovaný rozměr, nanesení lepicího tmelu, osazení desek.</v>
      </c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189" t="s">
        <v>512</v>
      </c>
      <c r="D175" s="187"/>
      <c r="E175" s="188">
        <v>8.5549999999999997</v>
      </c>
      <c r="F175" s="157"/>
      <c r="G175" s="157"/>
      <c r="H175" s="157"/>
      <c r="I175" s="157"/>
      <c r="J175" s="157"/>
      <c r="K175" s="157"/>
      <c r="L175" s="157"/>
      <c r="M175" s="157"/>
      <c r="N175" s="156"/>
      <c r="O175" s="156"/>
      <c r="P175" s="156"/>
      <c r="Q175" s="156"/>
      <c r="R175" s="157"/>
      <c r="S175" s="157"/>
      <c r="T175" s="157"/>
      <c r="U175" s="157"/>
      <c r="V175" s="157"/>
      <c r="W175" s="157"/>
      <c r="X175" s="157"/>
      <c r="Y175" s="157"/>
      <c r="Z175" s="147"/>
      <c r="AA175" s="147"/>
      <c r="AB175" s="147"/>
      <c r="AC175" s="147"/>
      <c r="AD175" s="147"/>
      <c r="AE175" s="147"/>
      <c r="AF175" s="147"/>
      <c r="AG175" s="147" t="s">
        <v>289</v>
      </c>
      <c r="AH175" s="147">
        <v>0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ht="22.5" outlineLevel="1" x14ac:dyDescent="0.2">
      <c r="A176" s="166">
        <v>69</v>
      </c>
      <c r="B176" s="167" t="s">
        <v>513</v>
      </c>
      <c r="C176" s="182" t="s">
        <v>514</v>
      </c>
      <c r="D176" s="168" t="s">
        <v>304</v>
      </c>
      <c r="E176" s="169">
        <v>2.625</v>
      </c>
      <c r="F176" s="170"/>
      <c r="G176" s="171">
        <f>ROUND(E176*F176,2)</f>
        <v>0</v>
      </c>
      <c r="H176" s="170"/>
      <c r="I176" s="171">
        <f>ROUND(E176*H176,2)</f>
        <v>0</v>
      </c>
      <c r="J176" s="170"/>
      <c r="K176" s="171">
        <f>ROUND(E176*J176,2)</f>
        <v>0</v>
      </c>
      <c r="L176" s="171">
        <v>21</v>
      </c>
      <c r="M176" s="171">
        <f>G176*(1+L176/100)</f>
        <v>0</v>
      </c>
      <c r="N176" s="169">
        <v>1.7000000000000001E-4</v>
      </c>
      <c r="O176" s="169">
        <f>ROUND(E176*N176,2)</f>
        <v>0</v>
      </c>
      <c r="P176" s="169">
        <v>0</v>
      </c>
      <c r="Q176" s="169">
        <f>ROUND(E176*P176,2)</f>
        <v>0</v>
      </c>
      <c r="R176" s="171"/>
      <c r="S176" s="171" t="s">
        <v>244</v>
      </c>
      <c r="T176" s="172" t="s">
        <v>244</v>
      </c>
      <c r="U176" s="157">
        <v>0.41</v>
      </c>
      <c r="V176" s="157">
        <f>ROUND(E176*U176,2)</f>
        <v>1.08</v>
      </c>
      <c r="W176" s="157"/>
      <c r="X176" s="157" t="s">
        <v>286</v>
      </c>
      <c r="Y176" s="157" t="s">
        <v>246</v>
      </c>
      <c r="Z176" s="147"/>
      <c r="AA176" s="147"/>
      <c r="AB176" s="147"/>
      <c r="AC176" s="147"/>
      <c r="AD176" s="147"/>
      <c r="AE176" s="147"/>
      <c r="AF176" s="147"/>
      <c r="AG176" s="147" t="s">
        <v>287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2" x14ac:dyDescent="0.2">
      <c r="A177" s="154"/>
      <c r="B177" s="155"/>
      <c r="C177" s="189" t="s">
        <v>515</v>
      </c>
      <c r="D177" s="187"/>
      <c r="E177" s="188">
        <v>2.625</v>
      </c>
      <c r="F177" s="157"/>
      <c r="G177" s="157"/>
      <c r="H177" s="157"/>
      <c r="I177" s="157"/>
      <c r="J177" s="157"/>
      <c r="K177" s="157"/>
      <c r="L177" s="157"/>
      <c r="M177" s="157"/>
      <c r="N177" s="156"/>
      <c r="O177" s="156"/>
      <c r="P177" s="156"/>
      <c r="Q177" s="156"/>
      <c r="R177" s="157"/>
      <c r="S177" s="157"/>
      <c r="T177" s="157"/>
      <c r="U177" s="157"/>
      <c r="V177" s="157"/>
      <c r="W177" s="157"/>
      <c r="X177" s="157"/>
      <c r="Y177" s="157"/>
      <c r="Z177" s="147"/>
      <c r="AA177" s="147"/>
      <c r="AB177" s="147"/>
      <c r="AC177" s="147"/>
      <c r="AD177" s="147"/>
      <c r="AE177" s="147"/>
      <c r="AF177" s="147"/>
      <c r="AG177" s="147" t="s">
        <v>289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ht="22.5" outlineLevel="1" x14ac:dyDescent="0.2">
      <c r="A178" s="166">
        <v>70</v>
      </c>
      <c r="B178" s="167" t="s">
        <v>516</v>
      </c>
      <c r="C178" s="182" t="s">
        <v>517</v>
      </c>
      <c r="D178" s="168" t="s">
        <v>304</v>
      </c>
      <c r="E178" s="169">
        <v>2.74</v>
      </c>
      <c r="F178" s="170"/>
      <c r="G178" s="171">
        <f>ROUND(E178*F178,2)</f>
        <v>0</v>
      </c>
      <c r="H178" s="170"/>
      <c r="I178" s="171">
        <f>ROUND(E178*H178,2)</f>
        <v>0</v>
      </c>
      <c r="J178" s="170"/>
      <c r="K178" s="171">
        <f>ROUND(E178*J178,2)</f>
        <v>0</v>
      </c>
      <c r="L178" s="171">
        <v>21</v>
      </c>
      <c r="M178" s="171">
        <f>G178*(1+L178/100)</f>
        <v>0</v>
      </c>
      <c r="N178" s="169">
        <v>1.0000000000000001E-5</v>
      </c>
      <c r="O178" s="169">
        <f>ROUND(E178*N178,2)</f>
        <v>0</v>
      </c>
      <c r="P178" s="169">
        <v>0</v>
      </c>
      <c r="Q178" s="169">
        <f>ROUND(E178*P178,2)</f>
        <v>0</v>
      </c>
      <c r="R178" s="171"/>
      <c r="S178" s="171" t="s">
        <v>244</v>
      </c>
      <c r="T178" s="172" t="s">
        <v>244</v>
      </c>
      <c r="U178" s="157">
        <v>0.19500000000000001</v>
      </c>
      <c r="V178" s="157">
        <f>ROUND(E178*U178,2)</f>
        <v>0.53</v>
      </c>
      <c r="W178" s="157"/>
      <c r="X178" s="157" t="s">
        <v>286</v>
      </c>
      <c r="Y178" s="157" t="s">
        <v>246</v>
      </c>
      <c r="Z178" s="147"/>
      <c r="AA178" s="147"/>
      <c r="AB178" s="147"/>
      <c r="AC178" s="147"/>
      <c r="AD178" s="147"/>
      <c r="AE178" s="147"/>
      <c r="AF178" s="147"/>
      <c r="AG178" s="147" t="s">
        <v>287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2" x14ac:dyDescent="0.2">
      <c r="A179" s="154"/>
      <c r="B179" s="155"/>
      <c r="C179" s="189" t="s">
        <v>518</v>
      </c>
      <c r="D179" s="187"/>
      <c r="E179" s="188">
        <v>2.74</v>
      </c>
      <c r="F179" s="157"/>
      <c r="G179" s="157"/>
      <c r="H179" s="157"/>
      <c r="I179" s="157"/>
      <c r="J179" s="157"/>
      <c r="K179" s="157"/>
      <c r="L179" s="157"/>
      <c r="M179" s="157"/>
      <c r="N179" s="156"/>
      <c r="O179" s="156"/>
      <c r="P179" s="156"/>
      <c r="Q179" s="156"/>
      <c r="R179" s="157"/>
      <c r="S179" s="157"/>
      <c r="T179" s="157"/>
      <c r="U179" s="157"/>
      <c r="V179" s="157"/>
      <c r="W179" s="157"/>
      <c r="X179" s="157"/>
      <c r="Y179" s="157"/>
      <c r="Z179" s="147"/>
      <c r="AA179" s="147"/>
      <c r="AB179" s="147"/>
      <c r="AC179" s="147"/>
      <c r="AD179" s="147"/>
      <c r="AE179" s="147"/>
      <c r="AF179" s="147"/>
      <c r="AG179" s="147" t="s">
        <v>289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66">
        <v>71</v>
      </c>
      <c r="B180" s="167" t="s">
        <v>519</v>
      </c>
      <c r="C180" s="182" t="s">
        <v>520</v>
      </c>
      <c r="D180" s="168" t="s">
        <v>285</v>
      </c>
      <c r="E180" s="169">
        <v>7</v>
      </c>
      <c r="F180" s="170"/>
      <c r="G180" s="171">
        <f>ROUND(E180*F180,2)</f>
        <v>0</v>
      </c>
      <c r="H180" s="170"/>
      <c r="I180" s="171">
        <f>ROUND(E180*H180,2)</f>
        <v>0</v>
      </c>
      <c r="J180" s="170"/>
      <c r="K180" s="171">
        <f>ROUND(E180*J180,2)</f>
        <v>0</v>
      </c>
      <c r="L180" s="171">
        <v>21</v>
      </c>
      <c r="M180" s="171">
        <f>G180*(1+L180/100)</f>
        <v>0</v>
      </c>
      <c r="N180" s="169">
        <v>2.3E-3</v>
      </c>
      <c r="O180" s="169">
        <f>ROUND(E180*N180,2)</f>
        <v>0.02</v>
      </c>
      <c r="P180" s="169">
        <v>0</v>
      </c>
      <c r="Q180" s="169">
        <f>ROUND(E180*P180,2)</f>
        <v>0</v>
      </c>
      <c r="R180" s="171"/>
      <c r="S180" s="171" t="s">
        <v>262</v>
      </c>
      <c r="T180" s="172" t="s">
        <v>321</v>
      </c>
      <c r="U180" s="157">
        <v>0</v>
      </c>
      <c r="V180" s="157">
        <f>ROUND(E180*U180,2)</f>
        <v>0</v>
      </c>
      <c r="W180" s="157"/>
      <c r="X180" s="157" t="s">
        <v>521</v>
      </c>
      <c r="Y180" s="157" t="s">
        <v>246</v>
      </c>
      <c r="Z180" s="147"/>
      <c r="AA180" s="147"/>
      <c r="AB180" s="147"/>
      <c r="AC180" s="147"/>
      <c r="AD180" s="147"/>
      <c r="AE180" s="147"/>
      <c r="AF180" s="147"/>
      <c r="AG180" s="147" t="s">
        <v>522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2" x14ac:dyDescent="0.2">
      <c r="A181" s="154"/>
      <c r="B181" s="155"/>
      <c r="C181" s="189" t="s">
        <v>523</v>
      </c>
      <c r="D181" s="187"/>
      <c r="E181" s="188">
        <v>7</v>
      </c>
      <c r="F181" s="157"/>
      <c r="G181" s="157"/>
      <c r="H181" s="157"/>
      <c r="I181" s="157"/>
      <c r="J181" s="157"/>
      <c r="K181" s="157"/>
      <c r="L181" s="157"/>
      <c r="M181" s="157"/>
      <c r="N181" s="156"/>
      <c r="O181" s="156"/>
      <c r="P181" s="156"/>
      <c r="Q181" s="156"/>
      <c r="R181" s="157"/>
      <c r="S181" s="157"/>
      <c r="T181" s="157"/>
      <c r="U181" s="157"/>
      <c r="V181" s="157"/>
      <c r="W181" s="157"/>
      <c r="X181" s="157"/>
      <c r="Y181" s="157"/>
      <c r="Z181" s="147"/>
      <c r="AA181" s="147"/>
      <c r="AB181" s="147"/>
      <c r="AC181" s="147"/>
      <c r="AD181" s="147"/>
      <c r="AE181" s="147"/>
      <c r="AF181" s="147"/>
      <c r="AG181" s="147" t="s">
        <v>289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1" x14ac:dyDescent="0.2">
      <c r="A182" s="166">
        <v>72</v>
      </c>
      <c r="B182" s="167" t="s">
        <v>524</v>
      </c>
      <c r="C182" s="182" t="s">
        <v>525</v>
      </c>
      <c r="D182" s="168" t="s">
        <v>304</v>
      </c>
      <c r="E182" s="169">
        <v>2.8875000000000002</v>
      </c>
      <c r="F182" s="170"/>
      <c r="G182" s="171">
        <f>ROUND(E182*F182,2)</f>
        <v>0</v>
      </c>
      <c r="H182" s="170"/>
      <c r="I182" s="171">
        <f>ROUND(E182*H182,2)</f>
        <v>0</v>
      </c>
      <c r="J182" s="170"/>
      <c r="K182" s="171">
        <f>ROUND(E182*J182,2)</f>
        <v>0</v>
      </c>
      <c r="L182" s="171">
        <v>21</v>
      </c>
      <c r="M182" s="171">
        <f>G182*(1+L182/100)</f>
        <v>0</v>
      </c>
      <c r="N182" s="169">
        <v>2.7E-2</v>
      </c>
      <c r="O182" s="169">
        <f>ROUND(E182*N182,2)</f>
        <v>0.08</v>
      </c>
      <c r="P182" s="169">
        <v>0</v>
      </c>
      <c r="Q182" s="169">
        <f>ROUND(E182*P182,2)</f>
        <v>0</v>
      </c>
      <c r="R182" s="171"/>
      <c r="S182" s="171" t="s">
        <v>262</v>
      </c>
      <c r="T182" s="172" t="s">
        <v>321</v>
      </c>
      <c r="U182" s="157">
        <v>0</v>
      </c>
      <c r="V182" s="157">
        <f>ROUND(E182*U182,2)</f>
        <v>0</v>
      </c>
      <c r="W182" s="157"/>
      <c r="X182" s="157" t="s">
        <v>521</v>
      </c>
      <c r="Y182" s="157" t="s">
        <v>246</v>
      </c>
      <c r="Z182" s="147"/>
      <c r="AA182" s="147"/>
      <c r="AB182" s="147"/>
      <c r="AC182" s="147"/>
      <c r="AD182" s="147"/>
      <c r="AE182" s="147"/>
      <c r="AF182" s="147"/>
      <c r="AG182" s="147" t="s">
        <v>522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2" x14ac:dyDescent="0.2">
      <c r="A183" s="154"/>
      <c r="B183" s="155"/>
      <c r="C183" s="189" t="s">
        <v>526</v>
      </c>
      <c r="D183" s="187"/>
      <c r="E183" s="188">
        <v>2.8875000000000002</v>
      </c>
      <c r="F183" s="157"/>
      <c r="G183" s="157"/>
      <c r="H183" s="157"/>
      <c r="I183" s="157"/>
      <c r="J183" s="157"/>
      <c r="K183" s="157"/>
      <c r="L183" s="157"/>
      <c r="M183" s="157"/>
      <c r="N183" s="156"/>
      <c r="O183" s="156"/>
      <c r="P183" s="156"/>
      <c r="Q183" s="156"/>
      <c r="R183" s="157"/>
      <c r="S183" s="157"/>
      <c r="T183" s="157"/>
      <c r="U183" s="157"/>
      <c r="V183" s="157"/>
      <c r="W183" s="157"/>
      <c r="X183" s="157"/>
      <c r="Y183" s="157"/>
      <c r="Z183" s="147"/>
      <c r="AA183" s="147"/>
      <c r="AB183" s="147"/>
      <c r="AC183" s="147"/>
      <c r="AD183" s="147"/>
      <c r="AE183" s="147"/>
      <c r="AF183" s="147"/>
      <c r="AG183" s="147" t="s">
        <v>289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66">
        <v>73</v>
      </c>
      <c r="B184" s="167" t="s">
        <v>527</v>
      </c>
      <c r="C184" s="182" t="s">
        <v>528</v>
      </c>
      <c r="D184" s="168" t="s">
        <v>304</v>
      </c>
      <c r="E184" s="169">
        <v>6.0279999999999996</v>
      </c>
      <c r="F184" s="170"/>
      <c r="G184" s="171">
        <f>ROUND(E184*F184,2)</f>
        <v>0</v>
      </c>
      <c r="H184" s="170"/>
      <c r="I184" s="171">
        <f>ROUND(E184*H184,2)</f>
        <v>0</v>
      </c>
      <c r="J184" s="170"/>
      <c r="K184" s="171">
        <f>ROUND(E184*J184,2)</f>
        <v>0</v>
      </c>
      <c r="L184" s="171">
        <v>21</v>
      </c>
      <c r="M184" s="171">
        <f>G184*(1+L184/100)</f>
        <v>0</v>
      </c>
      <c r="N184" s="169">
        <v>0.03</v>
      </c>
      <c r="O184" s="169">
        <f>ROUND(E184*N184,2)</f>
        <v>0.18</v>
      </c>
      <c r="P184" s="169">
        <v>0</v>
      </c>
      <c r="Q184" s="169">
        <f>ROUND(E184*P184,2)</f>
        <v>0</v>
      </c>
      <c r="R184" s="171"/>
      <c r="S184" s="171" t="s">
        <v>262</v>
      </c>
      <c r="T184" s="172" t="s">
        <v>321</v>
      </c>
      <c r="U184" s="157">
        <v>0</v>
      </c>
      <c r="V184" s="157">
        <f>ROUND(E184*U184,2)</f>
        <v>0</v>
      </c>
      <c r="W184" s="157"/>
      <c r="X184" s="157" t="s">
        <v>521</v>
      </c>
      <c r="Y184" s="157" t="s">
        <v>246</v>
      </c>
      <c r="Z184" s="147"/>
      <c r="AA184" s="147"/>
      <c r="AB184" s="147"/>
      <c r="AC184" s="147"/>
      <c r="AD184" s="147"/>
      <c r="AE184" s="147"/>
      <c r="AF184" s="147"/>
      <c r="AG184" s="147" t="s">
        <v>522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2" x14ac:dyDescent="0.2">
      <c r="A185" s="154"/>
      <c r="B185" s="155"/>
      <c r="C185" s="189" t="s">
        <v>529</v>
      </c>
      <c r="D185" s="187"/>
      <c r="E185" s="188">
        <v>6.0279999999999996</v>
      </c>
      <c r="F185" s="157"/>
      <c r="G185" s="157"/>
      <c r="H185" s="157"/>
      <c r="I185" s="157"/>
      <c r="J185" s="157"/>
      <c r="K185" s="157"/>
      <c r="L185" s="157"/>
      <c r="M185" s="157"/>
      <c r="N185" s="156"/>
      <c r="O185" s="156"/>
      <c r="P185" s="156"/>
      <c r="Q185" s="156"/>
      <c r="R185" s="157"/>
      <c r="S185" s="157"/>
      <c r="T185" s="157"/>
      <c r="U185" s="157"/>
      <c r="V185" s="157"/>
      <c r="W185" s="157"/>
      <c r="X185" s="157"/>
      <c r="Y185" s="157"/>
      <c r="Z185" s="147"/>
      <c r="AA185" s="147"/>
      <c r="AB185" s="147"/>
      <c r="AC185" s="147"/>
      <c r="AD185" s="147"/>
      <c r="AE185" s="147"/>
      <c r="AF185" s="147"/>
      <c r="AG185" s="147" t="s">
        <v>289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74">
        <v>74</v>
      </c>
      <c r="B186" s="175" t="s">
        <v>530</v>
      </c>
      <c r="C186" s="183" t="s">
        <v>531</v>
      </c>
      <c r="D186" s="176" t="s">
        <v>308</v>
      </c>
      <c r="E186" s="177">
        <v>0.30103999999999997</v>
      </c>
      <c r="F186" s="178"/>
      <c r="G186" s="179">
        <f>ROUND(E186*F186,2)</f>
        <v>0</v>
      </c>
      <c r="H186" s="178"/>
      <c r="I186" s="179">
        <f>ROUND(E186*H186,2)</f>
        <v>0</v>
      </c>
      <c r="J186" s="178"/>
      <c r="K186" s="179">
        <f>ROUND(E186*J186,2)</f>
        <v>0</v>
      </c>
      <c r="L186" s="179">
        <v>21</v>
      </c>
      <c r="M186" s="179">
        <f>G186*(1+L186/100)</f>
        <v>0</v>
      </c>
      <c r="N186" s="177">
        <v>0</v>
      </c>
      <c r="O186" s="177">
        <f>ROUND(E186*N186,2)</f>
        <v>0</v>
      </c>
      <c r="P186" s="177">
        <v>0</v>
      </c>
      <c r="Q186" s="177">
        <f>ROUND(E186*P186,2)</f>
        <v>0</v>
      </c>
      <c r="R186" s="179"/>
      <c r="S186" s="179" t="s">
        <v>244</v>
      </c>
      <c r="T186" s="180" t="s">
        <v>244</v>
      </c>
      <c r="U186" s="157">
        <v>2.0990000000000002</v>
      </c>
      <c r="V186" s="157">
        <f>ROUND(E186*U186,2)</f>
        <v>0.63</v>
      </c>
      <c r="W186" s="157"/>
      <c r="X186" s="157" t="s">
        <v>469</v>
      </c>
      <c r="Y186" s="157" t="s">
        <v>246</v>
      </c>
      <c r="Z186" s="147"/>
      <c r="AA186" s="147"/>
      <c r="AB186" s="147"/>
      <c r="AC186" s="147"/>
      <c r="AD186" s="147"/>
      <c r="AE186" s="147"/>
      <c r="AF186" s="147"/>
      <c r="AG186" s="147" t="s">
        <v>470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x14ac:dyDescent="0.2">
      <c r="A187" s="159" t="s">
        <v>239</v>
      </c>
      <c r="B187" s="160" t="s">
        <v>183</v>
      </c>
      <c r="C187" s="181" t="s">
        <v>184</v>
      </c>
      <c r="D187" s="161"/>
      <c r="E187" s="162"/>
      <c r="F187" s="163"/>
      <c r="G187" s="163">
        <f>SUMIF(AG188:AG191,"&lt;&gt;NOR",G188:G191)</f>
        <v>0</v>
      </c>
      <c r="H187" s="163"/>
      <c r="I187" s="163">
        <f>SUM(I188:I191)</f>
        <v>0</v>
      </c>
      <c r="J187" s="163"/>
      <c r="K187" s="163">
        <f>SUM(K188:K191)</f>
        <v>0</v>
      </c>
      <c r="L187" s="163"/>
      <c r="M187" s="163">
        <f>SUM(M188:M191)</f>
        <v>0</v>
      </c>
      <c r="N187" s="162"/>
      <c r="O187" s="162">
        <f>SUM(O188:O191)</f>
        <v>0</v>
      </c>
      <c r="P187" s="162"/>
      <c r="Q187" s="162">
        <f>SUM(Q188:Q191)</f>
        <v>0.02</v>
      </c>
      <c r="R187" s="163"/>
      <c r="S187" s="163"/>
      <c r="T187" s="164"/>
      <c r="U187" s="158"/>
      <c r="V187" s="158">
        <f>SUM(V188:V191)</f>
        <v>2.96</v>
      </c>
      <c r="W187" s="158"/>
      <c r="X187" s="158"/>
      <c r="Y187" s="158"/>
      <c r="AG187" t="s">
        <v>240</v>
      </c>
    </row>
    <row r="188" spans="1:60" outlineLevel="1" x14ac:dyDescent="0.2">
      <c r="A188" s="166">
        <v>75</v>
      </c>
      <c r="B188" s="167" t="s">
        <v>532</v>
      </c>
      <c r="C188" s="182" t="s">
        <v>533</v>
      </c>
      <c r="D188" s="168" t="s">
        <v>285</v>
      </c>
      <c r="E188" s="169">
        <v>2</v>
      </c>
      <c r="F188" s="170"/>
      <c r="G188" s="171">
        <f>ROUND(E188*F188,2)</f>
        <v>0</v>
      </c>
      <c r="H188" s="170"/>
      <c r="I188" s="171">
        <f>ROUND(E188*H188,2)</f>
        <v>0</v>
      </c>
      <c r="J188" s="170"/>
      <c r="K188" s="171">
        <f>ROUND(E188*J188,2)</f>
        <v>0</v>
      </c>
      <c r="L188" s="171">
        <v>21</v>
      </c>
      <c r="M188" s="171">
        <f>G188*(1+L188/100)</f>
        <v>0</v>
      </c>
      <c r="N188" s="169">
        <v>0</v>
      </c>
      <c r="O188" s="169">
        <f>ROUND(E188*N188,2)</f>
        <v>0</v>
      </c>
      <c r="P188" s="169">
        <v>4.8999999999999998E-3</v>
      </c>
      <c r="Q188" s="169">
        <f>ROUND(E188*P188,2)</f>
        <v>0.01</v>
      </c>
      <c r="R188" s="171"/>
      <c r="S188" s="171" t="s">
        <v>244</v>
      </c>
      <c r="T188" s="172" t="s">
        <v>244</v>
      </c>
      <c r="U188" s="157">
        <v>0.92949999999999999</v>
      </c>
      <c r="V188" s="157">
        <f>ROUND(E188*U188,2)</f>
        <v>1.86</v>
      </c>
      <c r="W188" s="157"/>
      <c r="X188" s="157" t="s">
        <v>286</v>
      </c>
      <c r="Y188" s="157" t="s">
        <v>246</v>
      </c>
      <c r="Z188" s="147"/>
      <c r="AA188" s="147"/>
      <c r="AB188" s="147"/>
      <c r="AC188" s="147"/>
      <c r="AD188" s="147"/>
      <c r="AE188" s="147"/>
      <c r="AF188" s="147"/>
      <c r="AG188" s="147" t="s">
        <v>287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2" x14ac:dyDescent="0.2">
      <c r="A189" s="154"/>
      <c r="B189" s="155"/>
      <c r="C189" s="189" t="s">
        <v>534</v>
      </c>
      <c r="D189" s="187"/>
      <c r="E189" s="188">
        <v>2</v>
      </c>
      <c r="F189" s="157"/>
      <c r="G189" s="157"/>
      <c r="H189" s="157"/>
      <c r="I189" s="157"/>
      <c r="J189" s="157"/>
      <c r="K189" s="157"/>
      <c r="L189" s="157"/>
      <c r="M189" s="157"/>
      <c r="N189" s="156"/>
      <c r="O189" s="156"/>
      <c r="P189" s="156"/>
      <c r="Q189" s="156"/>
      <c r="R189" s="157"/>
      <c r="S189" s="157"/>
      <c r="T189" s="157"/>
      <c r="U189" s="157"/>
      <c r="V189" s="157"/>
      <c r="W189" s="157"/>
      <c r="X189" s="157"/>
      <c r="Y189" s="157"/>
      <c r="Z189" s="147"/>
      <c r="AA189" s="147"/>
      <c r="AB189" s="147"/>
      <c r="AC189" s="147"/>
      <c r="AD189" s="147"/>
      <c r="AE189" s="147"/>
      <c r="AF189" s="147"/>
      <c r="AG189" s="147" t="s">
        <v>289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ht="22.5" outlineLevel="1" x14ac:dyDescent="0.2">
      <c r="A190" s="166">
        <v>76</v>
      </c>
      <c r="B190" s="167" t="s">
        <v>535</v>
      </c>
      <c r="C190" s="182" t="s">
        <v>536</v>
      </c>
      <c r="D190" s="168" t="s">
        <v>285</v>
      </c>
      <c r="E190" s="169">
        <v>1</v>
      </c>
      <c r="F190" s="170"/>
      <c r="G190" s="171">
        <f>ROUND(E190*F190,2)</f>
        <v>0</v>
      </c>
      <c r="H190" s="170"/>
      <c r="I190" s="171">
        <f>ROUND(E190*H190,2)</f>
        <v>0</v>
      </c>
      <c r="J190" s="170"/>
      <c r="K190" s="171">
        <f>ROUND(E190*J190,2)</f>
        <v>0</v>
      </c>
      <c r="L190" s="171">
        <v>21</v>
      </c>
      <c r="M190" s="171">
        <f>G190*(1+L190/100)</f>
        <v>0</v>
      </c>
      <c r="N190" s="169">
        <v>0</v>
      </c>
      <c r="O190" s="169">
        <f>ROUND(E190*N190,2)</f>
        <v>0</v>
      </c>
      <c r="P190" s="169">
        <v>8.3000000000000001E-3</v>
      </c>
      <c r="Q190" s="169">
        <f>ROUND(E190*P190,2)</f>
        <v>0.01</v>
      </c>
      <c r="R190" s="171"/>
      <c r="S190" s="171" t="s">
        <v>244</v>
      </c>
      <c r="T190" s="172" t="s">
        <v>244</v>
      </c>
      <c r="U190" s="157">
        <v>1.0985</v>
      </c>
      <c r="V190" s="157">
        <f>ROUND(E190*U190,2)</f>
        <v>1.1000000000000001</v>
      </c>
      <c r="W190" s="157"/>
      <c r="X190" s="157" t="s">
        <v>286</v>
      </c>
      <c r="Y190" s="157" t="s">
        <v>246</v>
      </c>
      <c r="Z190" s="147"/>
      <c r="AA190" s="147"/>
      <c r="AB190" s="147"/>
      <c r="AC190" s="147"/>
      <c r="AD190" s="147"/>
      <c r="AE190" s="147"/>
      <c r="AF190" s="147"/>
      <c r="AG190" s="147" t="s">
        <v>287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2" x14ac:dyDescent="0.2">
      <c r="A191" s="154"/>
      <c r="B191" s="155"/>
      <c r="C191" s="189" t="s">
        <v>537</v>
      </c>
      <c r="D191" s="187"/>
      <c r="E191" s="188">
        <v>1</v>
      </c>
      <c r="F191" s="157"/>
      <c r="G191" s="157"/>
      <c r="H191" s="157"/>
      <c r="I191" s="157"/>
      <c r="J191" s="157"/>
      <c r="K191" s="157"/>
      <c r="L191" s="157"/>
      <c r="M191" s="157"/>
      <c r="N191" s="156"/>
      <c r="O191" s="156"/>
      <c r="P191" s="156"/>
      <c r="Q191" s="156"/>
      <c r="R191" s="157"/>
      <c r="S191" s="157"/>
      <c r="T191" s="157"/>
      <c r="U191" s="157"/>
      <c r="V191" s="157"/>
      <c r="W191" s="157"/>
      <c r="X191" s="157"/>
      <c r="Y191" s="157"/>
      <c r="Z191" s="147"/>
      <c r="AA191" s="147"/>
      <c r="AB191" s="147"/>
      <c r="AC191" s="147"/>
      <c r="AD191" s="147"/>
      <c r="AE191" s="147"/>
      <c r="AF191" s="147"/>
      <c r="AG191" s="147" t="s">
        <v>289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x14ac:dyDescent="0.2">
      <c r="A192" s="159" t="s">
        <v>239</v>
      </c>
      <c r="B192" s="160" t="s">
        <v>189</v>
      </c>
      <c r="C192" s="181" t="s">
        <v>190</v>
      </c>
      <c r="D192" s="161"/>
      <c r="E192" s="162"/>
      <c r="F192" s="163"/>
      <c r="G192" s="163">
        <f>SUMIF(AG193:AG198,"&lt;&gt;NOR",G193:G198)</f>
        <v>0</v>
      </c>
      <c r="H192" s="163"/>
      <c r="I192" s="163">
        <f>SUM(I193:I198)</f>
        <v>0</v>
      </c>
      <c r="J192" s="163"/>
      <c r="K192" s="163">
        <f>SUM(K193:K198)</f>
        <v>0</v>
      </c>
      <c r="L192" s="163"/>
      <c r="M192" s="163">
        <f>SUM(M193:M198)</f>
        <v>0</v>
      </c>
      <c r="N192" s="162"/>
      <c r="O192" s="162">
        <f>SUM(O193:O198)</f>
        <v>0.14000000000000001</v>
      </c>
      <c r="P192" s="162"/>
      <c r="Q192" s="162">
        <f>SUM(Q193:Q198)</f>
        <v>0.03</v>
      </c>
      <c r="R192" s="163"/>
      <c r="S192" s="163"/>
      <c r="T192" s="164"/>
      <c r="U192" s="158"/>
      <c r="V192" s="158">
        <f>SUM(V193:V198)</f>
        <v>30.470000000000002</v>
      </c>
      <c r="W192" s="158"/>
      <c r="X192" s="158"/>
      <c r="Y192" s="158"/>
      <c r="AG192" t="s">
        <v>240</v>
      </c>
    </row>
    <row r="193" spans="1:60" outlineLevel="1" x14ac:dyDescent="0.2">
      <c r="A193" s="166">
        <v>77</v>
      </c>
      <c r="B193" s="167" t="s">
        <v>538</v>
      </c>
      <c r="C193" s="182" t="s">
        <v>539</v>
      </c>
      <c r="D193" s="168" t="s">
        <v>304</v>
      </c>
      <c r="E193" s="169">
        <v>2.0499999999999998</v>
      </c>
      <c r="F193" s="170"/>
      <c r="G193" s="171">
        <f>ROUND(E193*F193,2)</f>
        <v>0</v>
      </c>
      <c r="H193" s="170"/>
      <c r="I193" s="171">
        <f>ROUND(E193*H193,2)</f>
        <v>0</v>
      </c>
      <c r="J193" s="170"/>
      <c r="K193" s="171">
        <f>ROUND(E193*J193,2)</f>
        <v>0</v>
      </c>
      <c r="L193" s="171">
        <v>21</v>
      </c>
      <c r="M193" s="171">
        <f>G193*(1+L193/100)</f>
        <v>0</v>
      </c>
      <c r="N193" s="169">
        <v>0</v>
      </c>
      <c r="O193" s="169">
        <f>ROUND(E193*N193,2)</f>
        <v>0</v>
      </c>
      <c r="P193" s="169">
        <v>1.4E-2</v>
      </c>
      <c r="Q193" s="169">
        <f>ROUND(E193*P193,2)</f>
        <v>0.03</v>
      </c>
      <c r="R193" s="171"/>
      <c r="S193" s="171" t="s">
        <v>244</v>
      </c>
      <c r="T193" s="172" t="s">
        <v>244</v>
      </c>
      <c r="U193" s="157">
        <v>0.1</v>
      </c>
      <c r="V193" s="157">
        <f>ROUND(E193*U193,2)</f>
        <v>0.21</v>
      </c>
      <c r="W193" s="157"/>
      <c r="X193" s="157" t="s">
        <v>286</v>
      </c>
      <c r="Y193" s="157" t="s">
        <v>246</v>
      </c>
      <c r="Z193" s="147"/>
      <c r="AA193" s="147"/>
      <c r="AB193" s="147"/>
      <c r="AC193" s="147"/>
      <c r="AD193" s="147"/>
      <c r="AE193" s="147"/>
      <c r="AF193" s="147"/>
      <c r="AG193" s="147" t="s">
        <v>287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2" x14ac:dyDescent="0.2">
      <c r="A194" s="154"/>
      <c r="B194" s="155"/>
      <c r="C194" s="189" t="s">
        <v>540</v>
      </c>
      <c r="D194" s="187"/>
      <c r="E194" s="188">
        <v>2.0499999999999998</v>
      </c>
      <c r="F194" s="157"/>
      <c r="G194" s="157"/>
      <c r="H194" s="157"/>
      <c r="I194" s="157"/>
      <c r="J194" s="157"/>
      <c r="K194" s="157"/>
      <c r="L194" s="157"/>
      <c r="M194" s="157"/>
      <c r="N194" s="156"/>
      <c r="O194" s="156"/>
      <c r="P194" s="156"/>
      <c r="Q194" s="156"/>
      <c r="R194" s="157"/>
      <c r="S194" s="157"/>
      <c r="T194" s="157"/>
      <c r="U194" s="157"/>
      <c r="V194" s="157"/>
      <c r="W194" s="157"/>
      <c r="X194" s="157"/>
      <c r="Y194" s="157"/>
      <c r="Z194" s="147"/>
      <c r="AA194" s="147"/>
      <c r="AB194" s="147"/>
      <c r="AC194" s="147"/>
      <c r="AD194" s="147"/>
      <c r="AE194" s="147"/>
      <c r="AF194" s="147"/>
      <c r="AG194" s="147" t="s">
        <v>289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66">
        <v>78</v>
      </c>
      <c r="B195" s="167" t="s">
        <v>541</v>
      </c>
      <c r="C195" s="182" t="s">
        <v>542</v>
      </c>
      <c r="D195" s="168" t="s">
        <v>543</v>
      </c>
      <c r="E195" s="169">
        <v>1</v>
      </c>
      <c r="F195" s="170"/>
      <c r="G195" s="171">
        <f>ROUND(E195*F195,2)</f>
        <v>0</v>
      </c>
      <c r="H195" s="170"/>
      <c r="I195" s="171">
        <f>ROUND(E195*H195,2)</f>
        <v>0</v>
      </c>
      <c r="J195" s="170"/>
      <c r="K195" s="171">
        <f>ROUND(E195*J195,2)</f>
        <v>0</v>
      </c>
      <c r="L195" s="171">
        <v>21</v>
      </c>
      <c r="M195" s="171">
        <f>G195*(1+L195/100)</f>
        <v>0</v>
      </c>
      <c r="N195" s="169">
        <v>0.13689999999999999</v>
      </c>
      <c r="O195" s="169">
        <f>ROUND(E195*N195,2)</f>
        <v>0.14000000000000001</v>
      </c>
      <c r="P195" s="169">
        <v>0</v>
      </c>
      <c r="Q195" s="169">
        <f>ROUND(E195*P195,2)</f>
        <v>0</v>
      </c>
      <c r="R195" s="171"/>
      <c r="S195" s="171" t="s">
        <v>262</v>
      </c>
      <c r="T195" s="172" t="s">
        <v>245</v>
      </c>
      <c r="U195" s="157">
        <v>30</v>
      </c>
      <c r="V195" s="157">
        <f>ROUND(E195*U195,2)</f>
        <v>30</v>
      </c>
      <c r="W195" s="157"/>
      <c r="X195" s="157" t="s">
        <v>286</v>
      </c>
      <c r="Y195" s="157" t="s">
        <v>246</v>
      </c>
      <c r="Z195" s="147"/>
      <c r="AA195" s="147"/>
      <c r="AB195" s="147"/>
      <c r="AC195" s="147"/>
      <c r="AD195" s="147"/>
      <c r="AE195" s="147"/>
      <c r="AF195" s="147"/>
      <c r="AG195" s="147" t="s">
        <v>287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2" x14ac:dyDescent="0.2">
      <c r="A196" s="154"/>
      <c r="B196" s="155"/>
      <c r="C196" s="258" t="s">
        <v>491</v>
      </c>
      <c r="D196" s="259"/>
      <c r="E196" s="259"/>
      <c r="F196" s="259"/>
      <c r="G196" s="259"/>
      <c r="H196" s="157"/>
      <c r="I196" s="157"/>
      <c r="J196" s="157"/>
      <c r="K196" s="157"/>
      <c r="L196" s="157"/>
      <c r="M196" s="157"/>
      <c r="N196" s="156"/>
      <c r="O196" s="156"/>
      <c r="P196" s="156"/>
      <c r="Q196" s="156"/>
      <c r="R196" s="157"/>
      <c r="S196" s="157"/>
      <c r="T196" s="157"/>
      <c r="U196" s="157"/>
      <c r="V196" s="157"/>
      <c r="W196" s="157"/>
      <c r="X196" s="157"/>
      <c r="Y196" s="157"/>
      <c r="Z196" s="147"/>
      <c r="AA196" s="147"/>
      <c r="AB196" s="147"/>
      <c r="AC196" s="147"/>
      <c r="AD196" s="147"/>
      <c r="AE196" s="147"/>
      <c r="AF196" s="147"/>
      <c r="AG196" s="147" t="s">
        <v>249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2" x14ac:dyDescent="0.2">
      <c r="A197" s="154"/>
      <c r="B197" s="155"/>
      <c r="C197" s="189" t="s">
        <v>544</v>
      </c>
      <c r="D197" s="187"/>
      <c r="E197" s="188">
        <v>1</v>
      </c>
      <c r="F197" s="157"/>
      <c r="G197" s="157"/>
      <c r="H197" s="157"/>
      <c r="I197" s="157"/>
      <c r="J197" s="157"/>
      <c r="K197" s="157"/>
      <c r="L197" s="157"/>
      <c r="M197" s="157"/>
      <c r="N197" s="156"/>
      <c r="O197" s="156"/>
      <c r="P197" s="156"/>
      <c r="Q197" s="156"/>
      <c r="R197" s="157"/>
      <c r="S197" s="157"/>
      <c r="T197" s="157"/>
      <c r="U197" s="157"/>
      <c r="V197" s="157"/>
      <c r="W197" s="157"/>
      <c r="X197" s="157"/>
      <c r="Y197" s="157"/>
      <c r="Z197" s="147"/>
      <c r="AA197" s="147"/>
      <c r="AB197" s="147"/>
      <c r="AC197" s="147"/>
      <c r="AD197" s="147"/>
      <c r="AE197" s="147"/>
      <c r="AF197" s="147"/>
      <c r="AG197" s="147" t="s">
        <v>289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ht="22.5" outlineLevel="1" x14ac:dyDescent="0.2">
      <c r="A198" s="174">
        <v>79</v>
      </c>
      <c r="B198" s="175" t="s">
        <v>545</v>
      </c>
      <c r="C198" s="183" t="s">
        <v>546</v>
      </c>
      <c r="D198" s="176" t="s">
        <v>308</v>
      </c>
      <c r="E198" s="177">
        <v>0.13689999999999999</v>
      </c>
      <c r="F198" s="178"/>
      <c r="G198" s="179">
        <f>ROUND(E198*F198,2)</f>
        <v>0</v>
      </c>
      <c r="H198" s="178"/>
      <c r="I198" s="179">
        <f>ROUND(E198*H198,2)</f>
        <v>0</v>
      </c>
      <c r="J198" s="178"/>
      <c r="K198" s="179">
        <f>ROUND(E198*J198,2)</f>
        <v>0</v>
      </c>
      <c r="L198" s="179">
        <v>21</v>
      </c>
      <c r="M198" s="179">
        <f>G198*(1+L198/100)</f>
        <v>0</v>
      </c>
      <c r="N198" s="177">
        <v>0</v>
      </c>
      <c r="O198" s="177">
        <f>ROUND(E198*N198,2)</f>
        <v>0</v>
      </c>
      <c r="P198" s="177">
        <v>0</v>
      </c>
      <c r="Q198" s="177">
        <f>ROUND(E198*P198,2)</f>
        <v>0</v>
      </c>
      <c r="R198" s="179"/>
      <c r="S198" s="179" t="s">
        <v>244</v>
      </c>
      <c r="T198" s="180" t="s">
        <v>244</v>
      </c>
      <c r="U198" s="157">
        <v>1.863</v>
      </c>
      <c r="V198" s="157">
        <f>ROUND(E198*U198,2)</f>
        <v>0.26</v>
      </c>
      <c r="W198" s="157"/>
      <c r="X198" s="157" t="s">
        <v>469</v>
      </c>
      <c r="Y198" s="157" t="s">
        <v>246</v>
      </c>
      <c r="Z198" s="147"/>
      <c r="AA198" s="147"/>
      <c r="AB198" s="147"/>
      <c r="AC198" s="147"/>
      <c r="AD198" s="147"/>
      <c r="AE198" s="147"/>
      <c r="AF198" s="147"/>
      <c r="AG198" s="147" t="s">
        <v>470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x14ac:dyDescent="0.2">
      <c r="A199" s="159" t="s">
        <v>239</v>
      </c>
      <c r="B199" s="160" t="s">
        <v>191</v>
      </c>
      <c r="C199" s="181" t="s">
        <v>192</v>
      </c>
      <c r="D199" s="161"/>
      <c r="E199" s="162"/>
      <c r="F199" s="163"/>
      <c r="G199" s="163">
        <f>SUMIF(AG200:AG202,"&lt;&gt;NOR",G200:G202)</f>
        <v>0</v>
      </c>
      <c r="H199" s="163"/>
      <c r="I199" s="163">
        <f>SUM(I200:I202)</f>
        <v>0</v>
      </c>
      <c r="J199" s="163"/>
      <c r="K199" s="163">
        <f>SUM(K200:K202)</f>
        <v>0</v>
      </c>
      <c r="L199" s="163"/>
      <c r="M199" s="163">
        <f>SUM(M200:M202)</f>
        <v>0</v>
      </c>
      <c r="N199" s="162"/>
      <c r="O199" s="162">
        <f>SUM(O200:O202)</f>
        <v>0.02</v>
      </c>
      <c r="P199" s="162"/>
      <c r="Q199" s="162">
        <f>SUM(Q200:Q202)</f>
        <v>0</v>
      </c>
      <c r="R199" s="163"/>
      <c r="S199" s="163"/>
      <c r="T199" s="164"/>
      <c r="U199" s="158"/>
      <c r="V199" s="158">
        <f>SUM(V200:V202)</f>
        <v>0.43</v>
      </c>
      <c r="W199" s="158"/>
      <c r="X199" s="158"/>
      <c r="Y199" s="158"/>
      <c r="AG199" t="s">
        <v>240</v>
      </c>
    </row>
    <row r="200" spans="1:60" ht="33.75" outlineLevel="1" x14ac:dyDescent="0.2">
      <c r="A200" s="166">
        <v>80</v>
      </c>
      <c r="B200" s="167" t="s">
        <v>547</v>
      </c>
      <c r="C200" s="182" t="s">
        <v>548</v>
      </c>
      <c r="D200" s="168" t="s">
        <v>304</v>
      </c>
      <c r="E200" s="169">
        <v>1.4450000000000001</v>
      </c>
      <c r="F200" s="170"/>
      <c r="G200" s="171">
        <f>ROUND(E200*F200,2)</f>
        <v>0</v>
      </c>
      <c r="H200" s="170"/>
      <c r="I200" s="171">
        <f>ROUND(E200*H200,2)</f>
        <v>0</v>
      </c>
      <c r="J200" s="170"/>
      <c r="K200" s="171">
        <f>ROUND(E200*J200,2)</f>
        <v>0</v>
      </c>
      <c r="L200" s="171">
        <v>21</v>
      </c>
      <c r="M200" s="171">
        <f>G200*(1+L200/100)</f>
        <v>0</v>
      </c>
      <c r="N200" s="169">
        <v>1.4670000000000001E-2</v>
      </c>
      <c r="O200" s="169">
        <f>ROUND(E200*N200,2)</f>
        <v>0.02</v>
      </c>
      <c r="P200" s="169">
        <v>0</v>
      </c>
      <c r="Q200" s="169">
        <f>ROUND(E200*P200,2)</f>
        <v>0</v>
      </c>
      <c r="R200" s="171"/>
      <c r="S200" s="171" t="s">
        <v>262</v>
      </c>
      <c r="T200" s="172" t="s">
        <v>245</v>
      </c>
      <c r="U200" s="157">
        <v>0.28499999999999998</v>
      </c>
      <c r="V200" s="157">
        <f>ROUND(E200*U200,2)</f>
        <v>0.41</v>
      </c>
      <c r="W200" s="157"/>
      <c r="X200" s="157" t="s">
        <v>286</v>
      </c>
      <c r="Y200" s="157" t="s">
        <v>246</v>
      </c>
      <c r="Z200" s="147"/>
      <c r="AA200" s="147"/>
      <c r="AB200" s="147"/>
      <c r="AC200" s="147"/>
      <c r="AD200" s="147"/>
      <c r="AE200" s="147"/>
      <c r="AF200" s="147"/>
      <c r="AG200" s="147" t="s">
        <v>287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2" x14ac:dyDescent="0.2">
      <c r="A201" s="154"/>
      <c r="B201" s="155"/>
      <c r="C201" s="189" t="s">
        <v>549</v>
      </c>
      <c r="D201" s="187"/>
      <c r="E201" s="188">
        <v>1.4450000000000001</v>
      </c>
      <c r="F201" s="157"/>
      <c r="G201" s="157"/>
      <c r="H201" s="157"/>
      <c r="I201" s="157"/>
      <c r="J201" s="157"/>
      <c r="K201" s="157"/>
      <c r="L201" s="157"/>
      <c r="M201" s="157"/>
      <c r="N201" s="156"/>
      <c r="O201" s="156"/>
      <c r="P201" s="156"/>
      <c r="Q201" s="156"/>
      <c r="R201" s="157"/>
      <c r="S201" s="157"/>
      <c r="T201" s="157"/>
      <c r="U201" s="157"/>
      <c r="V201" s="157"/>
      <c r="W201" s="157"/>
      <c r="X201" s="157"/>
      <c r="Y201" s="157"/>
      <c r="Z201" s="147"/>
      <c r="AA201" s="147"/>
      <c r="AB201" s="147"/>
      <c r="AC201" s="147"/>
      <c r="AD201" s="147"/>
      <c r="AE201" s="147"/>
      <c r="AF201" s="147"/>
      <c r="AG201" s="147" t="s">
        <v>289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74">
        <v>81</v>
      </c>
      <c r="B202" s="175" t="s">
        <v>550</v>
      </c>
      <c r="C202" s="183" t="s">
        <v>551</v>
      </c>
      <c r="D202" s="176" t="s">
        <v>308</v>
      </c>
      <c r="E202" s="177">
        <v>2.12E-2</v>
      </c>
      <c r="F202" s="178"/>
      <c r="G202" s="179">
        <f>ROUND(E202*F202,2)</f>
        <v>0</v>
      </c>
      <c r="H202" s="178"/>
      <c r="I202" s="179">
        <f>ROUND(E202*H202,2)</f>
        <v>0</v>
      </c>
      <c r="J202" s="178"/>
      <c r="K202" s="179">
        <f>ROUND(E202*J202,2)</f>
        <v>0</v>
      </c>
      <c r="L202" s="179">
        <v>21</v>
      </c>
      <c r="M202" s="179">
        <f>G202*(1+L202/100)</f>
        <v>0</v>
      </c>
      <c r="N202" s="177">
        <v>0</v>
      </c>
      <c r="O202" s="177">
        <f>ROUND(E202*N202,2)</f>
        <v>0</v>
      </c>
      <c r="P202" s="177">
        <v>0</v>
      </c>
      <c r="Q202" s="177">
        <f>ROUND(E202*P202,2)</f>
        <v>0</v>
      </c>
      <c r="R202" s="179"/>
      <c r="S202" s="179" t="s">
        <v>244</v>
      </c>
      <c r="T202" s="180" t="s">
        <v>244</v>
      </c>
      <c r="U202" s="157">
        <v>1.1559999999999999</v>
      </c>
      <c r="V202" s="157">
        <f>ROUND(E202*U202,2)</f>
        <v>0.02</v>
      </c>
      <c r="W202" s="157"/>
      <c r="X202" s="157" t="s">
        <v>469</v>
      </c>
      <c r="Y202" s="157" t="s">
        <v>246</v>
      </c>
      <c r="Z202" s="147"/>
      <c r="AA202" s="147"/>
      <c r="AB202" s="147"/>
      <c r="AC202" s="147"/>
      <c r="AD202" s="147"/>
      <c r="AE202" s="147"/>
      <c r="AF202" s="147"/>
      <c r="AG202" s="147" t="s">
        <v>470</v>
      </c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x14ac:dyDescent="0.2">
      <c r="A203" s="159" t="s">
        <v>239</v>
      </c>
      <c r="B203" s="160" t="s">
        <v>193</v>
      </c>
      <c r="C203" s="181" t="s">
        <v>194</v>
      </c>
      <c r="D203" s="161"/>
      <c r="E203" s="162"/>
      <c r="F203" s="163"/>
      <c r="G203" s="163">
        <f>SUMIF(AG204:AG205,"&lt;&gt;NOR",G204:G205)</f>
        <v>0</v>
      </c>
      <c r="H203" s="163"/>
      <c r="I203" s="163">
        <f>SUM(I204:I205)</f>
        <v>0</v>
      </c>
      <c r="J203" s="163"/>
      <c r="K203" s="163">
        <f>SUM(K204:K205)</f>
        <v>0</v>
      </c>
      <c r="L203" s="163"/>
      <c r="M203" s="163">
        <f>SUM(M204:M205)</f>
        <v>0</v>
      </c>
      <c r="N203" s="162"/>
      <c r="O203" s="162">
        <f>SUM(O204:O205)</f>
        <v>0</v>
      </c>
      <c r="P203" s="162"/>
      <c r="Q203" s="162">
        <f>SUM(Q204:Q205)</f>
        <v>0.01</v>
      </c>
      <c r="R203" s="163"/>
      <c r="S203" s="163"/>
      <c r="T203" s="164"/>
      <c r="U203" s="158"/>
      <c r="V203" s="158">
        <f>SUM(V204:V205)</f>
        <v>0.28000000000000003</v>
      </c>
      <c r="W203" s="158"/>
      <c r="X203" s="158"/>
      <c r="Y203" s="158"/>
      <c r="AG203" t="s">
        <v>240</v>
      </c>
    </row>
    <row r="204" spans="1:60" outlineLevel="1" x14ac:dyDescent="0.2">
      <c r="A204" s="166">
        <v>82</v>
      </c>
      <c r="B204" s="167" t="s">
        <v>552</v>
      </c>
      <c r="C204" s="182" t="s">
        <v>553</v>
      </c>
      <c r="D204" s="168" t="s">
        <v>320</v>
      </c>
      <c r="E204" s="169">
        <v>4.0999999999999996</v>
      </c>
      <c r="F204" s="170"/>
      <c r="G204" s="171">
        <f>ROUND(E204*F204,2)</f>
        <v>0</v>
      </c>
      <c r="H204" s="170"/>
      <c r="I204" s="171">
        <f>ROUND(E204*H204,2)</f>
        <v>0</v>
      </c>
      <c r="J204" s="170"/>
      <c r="K204" s="171">
        <f>ROUND(E204*J204,2)</f>
        <v>0</v>
      </c>
      <c r="L204" s="171">
        <v>21</v>
      </c>
      <c r="M204" s="171">
        <f>G204*(1+L204/100)</f>
        <v>0</v>
      </c>
      <c r="N204" s="169">
        <v>0</v>
      </c>
      <c r="O204" s="169">
        <f>ROUND(E204*N204,2)</f>
        <v>0</v>
      </c>
      <c r="P204" s="169">
        <v>2.5000000000000001E-3</v>
      </c>
      <c r="Q204" s="169">
        <f>ROUND(E204*P204,2)</f>
        <v>0.01</v>
      </c>
      <c r="R204" s="171"/>
      <c r="S204" s="171" t="s">
        <v>244</v>
      </c>
      <c r="T204" s="172" t="s">
        <v>244</v>
      </c>
      <c r="U204" s="157">
        <v>6.9000000000000006E-2</v>
      </c>
      <c r="V204" s="157">
        <f>ROUND(E204*U204,2)</f>
        <v>0.28000000000000003</v>
      </c>
      <c r="W204" s="157"/>
      <c r="X204" s="157" t="s">
        <v>286</v>
      </c>
      <c r="Y204" s="157" t="s">
        <v>246</v>
      </c>
      <c r="Z204" s="147"/>
      <c r="AA204" s="147"/>
      <c r="AB204" s="147"/>
      <c r="AC204" s="147"/>
      <c r="AD204" s="147"/>
      <c r="AE204" s="147"/>
      <c r="AF204" s="147"/>
      <c r="AG204" s="147" t="s">
        <v>287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2" x14ac:dyDescent="0.2">
      <c r="A205" s="154"/>
      <c r="B205" s="155"/>
      <c r="C205" s="189" t="s">
        <v>554</v>
      </c>
      <c r="D205" s="187"/>
      <c r="E205" s="188">
        <v>4.0999999999999996</v>
      </c>
      <c r="F205" s="157"/>
      <c r="G205" s="157"/>
      <c r="H205" s="157"/>
      <c r="I205" s="157"/>
      <c r="J205" s="157"/>
      <c r="K205" s="157"/>
      <c r="L205" s="157"/>
      <c r="M205" s="157"/>
      <c r="N205" s="156"/>
      <c r="O205" s="156"/>
      <c r="P205" s="156"/>
      <c r="Q205" s="156"/>
      <c r="R205" s="157"/>
      <c r="S205" s="157"/>
      <c r="T205" s="157"/>
      <c r="U205" s="157"/>
      <c r="V205" s="157"/>
      <c r="W205" s="157"/>
      <c r="X205" s="157"/>
      <c r="Y205" s="157"/>
      <c r="Z205" s="147"/>
      <c r="AA205" s="147"/>
      <c r="AB205" s="147"/>
      <c r="AC205" s="147"/>
      <c r="AD205" s="147"/>
      <c r="AE205" s="147"/>
      <c r="AF205" s="147"/>
      <c r="AG205" s="147" t="s">
        <v>289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x14ac:dyDescent="0.2">
      <c r="A206" s="159" t="s">
        <v>239</v>
      </c>
      <c r="B206" s="160" t="s">
        <v>195</v>
      </c>
      <c r="C206" s="181" t="s">
        <v>196</v>
      </c>
      <c r="D206" s="161"/>
      <c r="E206" s="162"/>
      <c r="F206" s="163"/>
      <c r="G206" s="163">
        <f>SUMIF(AG207:AG230,"&lt;&gt;NOR",G207:G230)</f>
        <v>0</v>
      </c>
      <c r="H206" s="163"/>
      <c r="I206" s="163">
        <f>SUM(I207:I230)</f>
        <v>0</v>
      </c>
      <c r="J206" s="163"/>
      <c r="K206" s="163">
        <f>SUM(K207:K230)</f>
        <v>0</v>
      </c>
      <c r="L206" s="163"/>
      <c r="M206" s="163">
        <f>SUM(M207:M230)</f>
        <v>0</v>
      </c>
      <c r="N206" s="162"/>
      <c r="O206" s="162">
        <f>SUM(O207:O230)</f>
        <v>1.46</v>
      </c>
      <c r="P206" s="162"/>
      <c r="Q206" s="162">
        <f>SUM(Q207:Q230)</f>
        <v>0.14000000000000001</v>
      </c>
      <c r="R206" s="163"/>
      <c r="S206" s="163"/>
      <c r="T206" s="164"/>
      <c r="U206" s="158"/>
      <c r="V206" s="158">
        <f>SUM(V207:V230)</f>
        <v>22.88</v>
      </c>
      <c r="W206" s="158"/>
      <c r="X206" s="158"/>
      <c r="Y206" s="158"/>
      <c r="AG206" t="s">
        <v>240</v>
      </c>
    </row>
    <row r="207" spans="1:60" outlineLevel="1" x14ac:dyDescent="0.2">
      <c r="A207" s="166">
        <v>83</v>
      </c>
      <c r="B207" s="167" t="s">
        <v>555</v>
      </c>
      <c r="C207" s="182" t="s">
        <v>556</v>
      </c>
      <c r="D207" s="168" t="s">
        <v>557</v>
      </c>
      <c r="E207" s="169">
        <v>136.49625</v>
      </c>
      <c r="F207" s="170"/>
      <c r="G207" s="171">
        <f>ROUND(E207*F207,2)</f>
        <v>0</v>
      </c>
      <c r="H207" s="170"/>
      <c r="I207" s="171">
        <f>ROUND(E207*H207,2)</f>
        <v>0</v>
      </c>
      <c r="J207" s="170"/>
      <c r="K207" s="171">
        <f>ROUND(E207*J207,2)</f>
        <v>0</v>
      </c>
      <c r="L207" s="171">
        <v>21</v>
      </c>
      <c r="M207" s="171">
        <f>G207*(1+L207/100)</f>
        <v>0</v>
      </c>
      <c r="N207" s="169">
        <v>6.0000000000000002E-5</v>
      </c>
      <c r="O207" s="169">
        <f>ROUND(E207*N207,2)</f>
        <v>0.01</v>
      </c>
      <c r="P207" s="169">
        <v>1E-3</v>
      </c>
      <c r="Q207" s="169">
        <f>ROUND(E207*P207,2)</f>
        <v>0.14000000000000001</v>
      </c>
      <c r="R207" s="171"/>
      <c r="S207" s="171" t="s">
        <v>244</v>
      </c>
      <c r="T207" s="172" t="s">
        <v>244</v>
      </c>
      <c r="U207" s="157">
        <v>0.05</v>
      </c>
      <c r="V207" s="157">
        <f>ROUND(E207*U207,2)</f>
        <v>6.82</v>
      </c>
      <c r="W207" s="157"/>
      <c r="X207" s="157" t="s">
        <v>286</v>
      </c>
      <c r="Y207" s="157" t="s">
        <v>246</v>
      </c>
      <c r="Z207" s="147"/>
      <c r="AA207" s="147"/>
      <c r="AB207" s="147"/>
      <c r="AC207" s="147"/>
      <c r="AD207" s="147"/>
      <c r="AE207" s="147"/>
      <c r="AF207" s="147"/>
      <c r="AG207" s="147" t="s">
        <v>287</v>
      </c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2" x14ac:dyDescent="0.2">
      <c r="A208" s="154"/>
      <c r="B208" s="155"/>
      <c r="C208" s="189" t="s">
        <v>558</v>
      </c>
      <c r="D208" s="187"/>
      <c r="E208" s="188">
        <v>136.49625</v>
      </c>
      <c r="F208" s="157"/>
      <c r="G208" s="157"/>
      <c r="H208" s="157"/>
      <c r="I208" s="157"/>
      <c r="J208" s="157"/>
      <c r="K208" s="157"/>
      <c r="L208" s="157"/>
      <c r="M208" s="157"/>
      <c r="N208" s="156"/>
      <c r="O208" s="156"/>
      <c r="P208" s="156"/>
      <c r="Q208" s="156"/>
      <c r="R208" s="157"/>
      <c r="S208" s="157"/>
      <c r="T208" s="157"/>
      <c r="U208" s="157"/>
      <c r="V208" s="157"/>
      <c r="W208" s="157"/>
      <c r="X208" s="157"/>
      <c r="Y208" s="157"/>
      <c r="Z208" s="147"/>
      <c r="AA208" s="147"/>
      <c r="AB208" s="147"/>
      <c r="AC208" s="147"/>
      <c r="AD208" s="147"/>
      <c r="AE208" s="147"/>
      <c r="AF208" s="147"/>
      <c r="AG208" s="147" t="s">
        <v>289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1" x14ac:dyDescent="0.2">
      <c r="A209" s="166">
        <v>84</v>
      </c>
      <c r="B209" s="167" t="s">
        <v>559</v>
      </c>
      <c r="C209" s="182" t="s">
        <v>560</v>
      </c>
      <c r="D209" s="168" t="s">
        <v>375</v>
      </c>
      <c r="E209" s="169">
        <v>1</v>
      </c>
      <c r="F209" s="170"/>
      <c r="G209" s="171">
        <f>ROUND(E209*F209,2)</f>
        <v>0</v>
      </c>
      <c r="H209" s="170"/>
      <c r="I209" s="171">
        <f>ROUND(E209*H209,2)</f>
        <v>0</v>
      </c>
      <c r="J209" s="170"/>
      <c r="K209" s="171">
        <f>ROUND(E209*J209,2)</f>
        <v>0</v>
      </c>
      <c r="L209" s="171">
        <v>21</v>
      </c>
      <c r="M209" s="171">
        <f>G209*(1+L209/100)</f>
        <v>0</v>
      </c>
      <c r="N209" s="169">
        <v>0</v>
      </c>
      <c r="O209" s="169">
        <f>ROUND(E209*N209,2)</f>
        <v>0</v>
      </c>
      <c r="P209" s="169">
        <v>0</v>
      </c>
      <c r="Q209" s="169">
        <f>ROUND(E209*P209,2)</f>
        <v>0</v>
      </c>
      <c r="R209" s="171"/>
      <c r="S209" s="171" t="s">
        <v>262</v>
      </c>
      <c r="T209" s="172" t="s">
        <v>376</v>
      </c>
      <c r="U209" s="157">
        <v>0</v>
      </c>
      <c r="V209" s="157">
        <f>ROUND(E209*U209,2)</f>
        <v>0</v>
      </c>
      <c r="W209" s="157"/>
      <c r="X209" s="157" t="s">
        <v>286</v>
      </c>
      <c r="Y209" s="157" t="s">
        <v>246</v>
      </c>
      <c r="Z209" s="147"/>
      <c r="AA209" s="147"/>
      <c r="AB209" s="147"/>
      <c r="AC209" s="147"/>
      <c r="AD209" s="147"/>
      <c r="AE209" s="147"/>
      <c r="AF209" s="147"/>
      <c r="AG209" s="147" t="s">
        <v>287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2" x14ac:dyDescent="0.2">
      <c r="A210" s="154"/>
      <c r="B210" s="155"/>
      <c r="C210" s="189" t="s">
        <v>561</v>
      </c>
      <c r="D210" s="187"/>
      <c r="E210" s="188">
        <v>1</v>
      </c>
      <c r="F210" s="157"/>
      <c r="G210" s="157"/>
      <c r="H210" s="157"/>
      <c r="I210" s="157"/>
      <c r="J210" s="157"/>
      <c r="K210" s="157"/>
      <c r="L210" s="157"/>
      <c r="M210" s="157"/>
      <c r="N210" s="156"/>
      <c r="O210" s="156"/>
      <c r="P210" s="156"/>
      <c r="Q210" s="156"/>
      <c r="R210" s="157"/>
      <c r="S210" s="157"/>
      <c r="T210" s="157"/>
      <c r="U210" s="157"/>
      <c r="V210" s="157"/>
      <c r="W210" s="157"/>
      <c r="X210" s="157"/>
      <c r="Y210" s="157"/>
      <c r="Z210" s="147"/>
      <c r="AA210" s="147"/>
      <c r="AB210" s="147"/>
      <c r="AC210" s="147"/>
      <c r="AD210" s="147"/>
      <c r="AE210" s="147"/>
      <c r="AF210" s="147"/>
      <c r="AG210" s="147" t="s">
        <v>289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ht="22.5" outlineLevel="1" x14ac:dyDescent="0.2">
      <c r="A211" s="166">
        <v>85</v>
      </c>
      <c r="B211" s="167" t="s">
        <v>562</v>
      </c>
      <c r="C211" s="182" t="s">
        <v>563</v>
      </c>
      <c r="D211" s="168" t="s">
        <v>375</v>
      </c>
      <c r="E211" s="169">
        <v>1</v>
      </c>
      <c r="F211" s="170"/>
      <c r="G211" s="171">
        <f>ROUND(E211*F211,2)</f>
        <v>0</v>
      </c>
      <c r="H211" s="170"/>
      <c r="I211" s="171">
        <f>ROUND(E211*H211,2)</f>
        <v>0</v>
      </c>
      <c r="J211" s="170"/>
      <c r="K211" s="171">
        <f>ROUND(E211*J211,2)</f>
        <v>0</v>
      </c>
      <c r="L211" s="171">
        <v>21</v>
      </c>
      <c r="M211" s="171">
        <f>G211*(1+L211/100)</f>
        <v>0</v>
      </c>
      <c r="N211" s="169">
        <v>0</v>
      </c>
      <c r="O211" s="169">
        <f>ROUND(E211*N211,2)</f>
        <v>0</v>
      </c>
      <c r="P211" s="169">
        <v>0</v>
      </c>
      <c r="Q211" s="169">
        <f>ROUND(E211*P211,2)</f>
        <v>0</v>
      </c>
      <c r="R211" s="171"/>
      <c r="S211" s="171" t="s">
        <v>262</v>
      </c>
      <c r="T211" s="172" t="s">
        <v>376</v>
      </c>
      <c r="U211" s="157">
        <v>0</v>
      </c>
      <c r="V211" s="157">
        <f>ROUND(E211*U211,2)</f>
        <v>0</v>
      </c>
      <c r="W211" s="157"/>
      <c r="X211" s="157" t="s">
        <v>286</v>
      </c>
      <c r="Y211" s="157" t="s">
        <v>246</v>
      </c>
      <c r="Z211" s="147"/>
      <c r="AA211" s="147"/>
      <c r="AB211" s="147"/>
      <c r="AC211" s="147"/>
      <c r="AD211" s="147"/>
      <c r="AE211" s="147"/>
      <c r="AF211" s="147"/>
      <c r="AG211" s="147" t="s">
        <v>287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2" x14ac:dyDescent="0.2">
      <c r="A212" s="154"/>
      <c r="B212" s="155"/>
      <c r="C212" s="258" t="s">
        <v>564</v>
      </c>
      <c r="D212" s="259"/>
      <c r="E212" s="259"/>
      <c r="F212" s="259"/>
      <c r="G212" s="259"/>
      <c r="H212" s="157"/>
      <c r="I212" s="157"/>
      <c r="J212" s="157"/>
      <c r="K212" s="157"/>
      <c r="L212" s="157"/>
      <c r="M212" s="157"/>
      <c r="N212" s="156"/>
      <c r="O212" s="156"/>
      <c r="P212" s="156"/>
      <c r="Q212" s="156"/>
      <c r="R212" s="157"/>
      <c r="S212" s="157"/>
      <c r="T212" s="157"/>
      <c r="U212" s="157"/>
      <c r="V212" s="157"/>
      <c r="W212" s="157"/>
      <c r="X212" s="157"/>
      <c r="Y212" s="157"/>
      <c r="Z212" s="147"/>
      <c r="AA212" s="147"/>
      <c r="AB212" s="147"/>
      <c r="AC212" s="147"/>
      <c r="AD212" s="147"/>
      <c r="AE212" s="147"/>
      <c r="AF212" s="147"/>
      <c r="AG212" s="147" t="s">
        <v>249</v>
      </c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2" x14ac:dyDescent="0.2">
      <c r="A213" s="154"/>
      <c r="B213" s="155"/>
      <c r="C213" s="189" t="s">
        <v>565</v>
      </c>
      <c r="D213" s="187"/>
      <c r="E213" s="188">
        <v>1</v>
      </c>
      <c r="F213" s="157"/>
      <c r="G213" s="157"/>
      <c r="H213" s="157"/>
      <c r="I213" s="157"/>
      <c r="J213" s="157"/>
      <c r="K213" s="157"/>
      <c r="L213" s="157"/>
      <c r="M213" s="157"/>
      <c r="N213" s="156"/>
      <c r="O213" s="156"/>
      <c r="P213" s="156"/>
      <c r="Q213" s="156"/>
      <c r="R213" s="157"/>
      <c r="S213" s="157"/>
      <c r="T213" s="157"/>
      <c r="U213" s="157"/>
      <c r="V213" s="157"/>
      <c r="W213" s="157"/>
      <c r="X213" s="157"/>
      <c r="Y213" s="157"/>
      <c r="Z213" s="147"/>
      <c r="AA213" s="147"/>
      <c r="AB213" s="147"/>
      <c r="AC213" s="147"/>
      <c r="AD213" s="147"/>
      <c r="AE213" s="147"/>
      <c r="AF213" s="147"/>
      <c r="AG213" s="147" t="s">
        <v>289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ht="22.5" outlineLevel="1" x14ac:dyDescent="0.2">
      <c r="A214" s="166">
        <v>86</v>
      </c>
      <c r="B214" s="167" t="s">
        <v>566</v>
      </c>
      <c r="C214" s="182" t="s">
        <v>567</v>
      </c>
      <c r="D214" s="168" t="s">
        <v>375</v>
      </c>
      <c r="E214" s="169">
        <v>1</v>
      </c>
      <c r="F214" s="170"/>
      <c r="G214" s="171">
        <f>ROUND(E214*F214,2)</f>
        <v>0</v>
      </c>
      <c r="H214" s="170"/>
      <c r="I214" s="171">
        <f>ROUND(E214*H214,2)</f>
        <v>0</v>
      </c>
      <c r="J214" s="170"/>
      <c r="K214" s="171">
        <f>ROUND(E214*J214,2)</f>
        <v>0</v>
      </c>
      <c r="L214" s="171">
        <v>21</v>
      </c>
      <c r="M214" s="171">
        <f>G214*(1+L214/100)</f>
        <v>0</v>
      </c>
      <c r="N214" s="169">
        <v>0</v>
      </c>
      <c r="O214" s="169">
        <f>ROUND(E214*N214,2)</f>
        <v>0</v>
      </c>
      <c r="P214" s="169">
        <v>0</v>
      </c>
      <c r="Q214" s="169">
        <f>ROUND(E214*P214,2)</f>
        <v>0</v>
      </c>
      <c r="R214" s="171"/>
      <c r="S214" s="171" t="s">
        <v>262</v>
      </c>
      <c r="T214" s="172" t="s">
        <v>376</v>
      </c>
      <c r="U214" s="157">
        <v>0</v>
      </c>
      <c r="V214" s="157">
        <f>ROUND(E214*U214,2)</f>
        <v>0</v>
      </c>
      <c r="W214" s="157"/>
      <c r="X214" s="157" t="s">
        <v>286</v>
      </c>
      <c r="Y214" s="157" t="s">
        <v>246</v>
      </c>
      <c r="Z214" s="147"/>
      <c r="AA214" s="147"/>
      <c r="AB214" s="147"/>
      <c r="AC214" s="147"/>
      <c r="AD214" s="147"/>
      <c r="AE214" s="147"/>
      <c r="AF214" s="147"/>
      <c r="AG214" s="147" t="s">
        <v>287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2" x14ac:dyDescent="0.2">
      <c r="A215" s="154"/>
      <c r="B215" s="155"/>
      <c r="C215" s="258" t="s">
        <v>564</v>
      </c>
      <c r="D215" s="259"/>
      <c r="E215" s="259"/>
      <c r="F215" s="259"/>
      <c r="G215" s="259"/>
      <c r="H215" s="157"/>
      <c r="I215" s="157"/>
      <c r="J215" s="157"/>
      <c r="K215" s="157"/>
      <c r="L215" s="157"/>
      <c r="M215" s="157"/>
      <c r="N215" s="156"/>
      <c r="O215" s="156"/>
      <c r="P215" s="156"/>
      <c r="Q215" s="156"/>
      <c r="R215" s="157"/>
      <c r="S215" s="157"/>
      <c r="T215" s="157"/>
      <c r="U215" s="157"/>
      <c r="V215" s="157"/>
      <c r="W215" s="157"/>
      <c r="X215" s="157"/>
      <c r="Y215" s="157"/>
      <c r="Z215" s="147"/>
      <c r="AA215" s="147"/>
      <c r="AB215" s="147"/>
      <c r="AC215" s="147"/>
      <c r="AD215" s="147"/>
      <c r="AE215" s="147"/>
      <c r="AF215" s="147"/>
      <c r="AG215" s="147" t="s">
        <v>249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2" x14ac:dyDescent="0.2">
      <c r="A216" s="154"/>
      <c r="B216" s="155"/>
      <c r="C216" s="189" t="s">
        <v>568</v>
      </c>
      <c r="D216" s="187"/>
      <c r="E216" s="188">
        <v>1</v>
      </c>
      <c r="F216" s="157"/>
      <c r="G216" s="157"/>
      <c r="H216" s="157"/>
      <c r="I216" s="157"/>
      <c r="J216" s="157"/>
      <c r="K216" s="157"/>
      <c r="L216" s="157"/>
      <c r="M216" s="157"/>
      <c r="N216" s="156"/>
      <c r="O216" s="156"/>
      <c r="P216" s="156"/>
      <c r="Q216" s="156"/>
      <c r="R216" s="157"/>
      <c r="S216" s="157"/>
      <c r="T216" s="157"/>
      <c r="U216" s="157"/>
      <c r="V216" s="157"/>
      <c r="W216" s="157"/>
      <c r="X216" s="157"/>
      <c r="Y216" s="157"/>
      <c r="Z216" s="147"/>
      <c r="AA216" s="147"/>
      <c r="AB216" s="147"/>
      <c r="AC216" s="147"/>
      <c r="AD216" s="147"/>
      <c r="AE216" s="147"/>
      <c r="AF216" s="147"/>
      <c r="AG216" s="147" t="s">
        <v>289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ht="22.5" outlineLevel="1" x14ac:dyDescent="0.2">
      <c r="A217" s="166">
        <v>87</v>
      </c>
      <c r="B217" s="167" t="s">
        <v>569</v>
      </c>
      <c r="C217" s="182" t="s">
        <v>570</v>
      </c>
      <c r="D217" s="168" t="s">
        <v>375</v>
      </c>
      <c r="E217" s="169">
        <v>1</v>
      </c>
      <c r="F217" s="170"/>
      <c r="G217" s="171">
        <f>ROUND(E217*F217,2)</f>
        <v>0</v>
      </c>
      <c r="H217" s="170"/>
      <c r="I217" s="171">
        <f>ROUND(E217*H217,2)</f>
        <v>0</v>
      </c>
      <c r="J217" s="170"/>
      <c r="K217" s="171">
        <f>ROUND(E217*J217,2)</f>
        <v>0</v>
      </c>
      <c r="L217" s="171">
        <v>21</v>
      </c>
      <c r="M217" s="171">
        <f>G217*(1+L217/100)</f>
        <v>0</v>
      </c>
      <c r="N217" s="169">
        <v>0</v>
      </c>
      <c r="O217" s="169">
        <f>ROUND(E217*N217,2)</f>
        <v>0</v>
      </c>
      <c r="P217" s="169">
        <v>0</v>
      </c>
      <c r="Q217" s="169">
        <f>ROUND(E217*P217,2)</f>
        <v>0</v>
      </c>
      <c r="R217" s="171"/>
      <c r="S217" s="171" t="s">
        <v>262</v>
      </c>
      <c r="T217" s="172" t="s">
        <v>245</v>
      </c>
      <c r="U217" s="157">
        <v>0</v>
      </c>
      <c r="V217" s="157">
        <f>ROUND(E217*U217,2)</f>
        <v>0</v>
      </c>
      <c r="W217" s="157"/>
      <c r="X217" s="157" t="s">
        <v>286</v>
      </c>
      <c r="Y217" s="157" t="s">
        <v>246</v>
      </c>
      <c r="Z217" s="147"/>
      <c r="AA217" s="147"/>
      <c r="AB217" s="147"/>
      <c r="AC217" s="147"/>
      <c r="AD217" s="147"/>
      <c r="AE217" s="147"/>
      <c r="AF217" s="147"/>
      <c r="AG217" s="147" t="s">
        <v>287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2" x14ac:dyDescent="0.2">
      <c r="A218" s="154"/>
      <c r="B218" s="155"/>
      <c r="C218" s="189" t="s">
        <v>571</v>
      </c>
      <c r="D218" s="187"/>
      <c r="E218" s="188">
        <v>1</v>
      </c>
      <c r="F218" s="157"/>
      <c r="G218" s="157"/>
      <c r="H218" s="157"/>
      <c r="I218" s="157"/>
      <c r="J218" s="157"/>
      <c r="K218" s="157"/>
      <c r="L218" s="157"/>
      <c r="M218" s="157"/>
      <c r="N218" s="156"/>
      <c r="O218" s="156"/>
      <c r="P218" s="156"/>
      <c r="Q218" s="156"/>
      <c r="R218" s="157"/>
      <c r="S218" s="157"/>
      <c r="T218" s="157"/>
      <c r="U218" s="157"/>
      <c r="V218" s="157"/>
      <c r="W218" s="157"/>
      <c r="X218" s="157"/>
      <c r="Y218" s="157"/>
      <c r="Z218" s="147"/>
      <c r="AA218" s="147"/>
      <c r="AB218" s="147"/>
      <c r="AC218" s="147"/>
      <c r="AD218" s="147"/>
      <c r="AE218" s="147"/>
      <c r="AF218" s="147"/>
      <c r="AG218" s="147" t="s">
        <v>289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ht="22.5" outlineLevel="1" x14ac:dyDescent="0.2">
      <c r="A219" s="166">
        <v>88</v>
      </c>
      <c r="B219" s="167" t="s">
        <v>572</v>
      </c>
      <c r="C219" s="182" t="s">
        <v>573</v>
      </c>
      <c r="D219" s="168" t="s">
        <v>375</v>
      </c>
      <c r="E219" s="169">
        <v>1</v>
      </c>
      <c r="F219" s="170"/>
      <c r="G219" s="171">
        <f>ROUND(E219*F219,2)</f>
        <v>0</v>
      </c>
      <c r="H219" s="170"/>
      <c r="I219" s="171">
        <f>ROUND(E219*H219,2)</f>
        <v>0</v>
      </c>
      <c r="J219" s="170"/>
      <c r="K219" s="171">
        <f>ROUND(E219*J219,2)</f>
        <v>0</v>
      </c>
      <c r="L219" s="171">
        <v>21</v>
      </c>
      <c r="M219" s="171">
        <f>G219*(1+L219/100)</f>
        <v>0</v>
      </c>
      <c r="N219" s="169">
        <v>0</v>
      </c>
      <c r="O219" s="169">
        <f>ROUND(E219*N219,2)</f>
        <v>0</v>
      </c>
      <c r="P219" s="169">
        <v>0</v>
      </c>
      <c r="Q219" s="169">
        <f>ROUND(E219*P219,2)</f>
        <v>0</v>
      </c>
      <c r="R219" s="171"/>
      <c r="S219" s="171" t="s">
        <v>262</v>
      </c>
      <c r="T219" s="172" t="s">
        <v>376</v>
      </c>
      <c r="U219" s="157">
        <v>0</v>
      </c>
      <c r="V219" s="157">
        <f>ROUND(E219*U219,2)</f>
        <v>0</v>
      </c>
      <c r="W219" s="157"/>
      <c r="X219" s="157" t="s">
        <v>286</v>
      </c>
      <c r="Y219" s="157" t="s">
        <v>246</v>
      </c>
      <c r="Z219" s="147"/>
      <c r="AA219" s="147"/>
      <c r="AB219" s="147"/>
      <c r="AC219" s="147"/>
      <c r="AD219" s="147"/>
      <c r="AE219" s="147"/>
      <c r="AF219" s="147"/>
      <c r="AG219" s="147" t="s">
        <v>287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2" x14ac:dyDescent="0.2">
      <c r="A220" s="154"/>
      <c r="B220" s="155"/>
      <c r="C220" s="189" t="s">
        <v>574</v>
      </c>
      <c r="D220" s="187"/>
      <c r="E220" s="188">
        <v>1</v>
      </c>
      <c r="F220" s="157"/>
      <c r="G220" s="157"/>
      <c r="H220" s="157"/>
      <c r="I220" s="157"/>
      <c r="J220" s="157"/>
      <c r="K220" s="157"/>
      <c r="L220" s="157"/>
      <c r="M220" s="157"/>
      <c r="N220" s="156"/>
      <c r="O220" s="156"/>
      <c r="P220" s="156"/>
      <c r="Q220" s="156"/>
      <c r="R220" s="157"/>
      <c r="S220" s="157"/>
      <c r="T220" s="157"/>
      <c r="U220" s="157"/>
      <c r="V220" s="157"/>
      <c r="W220" s="157"/>
      <c r="X220" s="157"/>
      <c r="Y220" s="157"/>
      <c r="Z220" s="147"/>
      <c r="AA220" s="147"/>
      <c r="AB220" s="147"/>
      <c r="AC220" s="147"/>
      <c r="AD220" s="147"/>
      <c r="AE220" s="147"/>
      <c r="AF220" s="147"/>
      <c r="AG220" s="147" t="s">
        <v>289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ht="22.5" outlineLevel="1" x14ac:dyDescent="0.2">
      <c r="A221" s="166">
        <v>89</v>
      </c>
      <c r="B221" s="167" t="s">
        <v>575</v>
      </c>
      <c r="C221" s="182" t="s">
        <v>576</v>
      </c>
      <c r="D221" s="168" t="s">
        <v>375</v>
      </c>
      <c r="E221" s="169">
        <v>1</v>
      </c>
      <c r="F221" s="170"/>
      <c r="G221" s="171">
        <f>ROUND(E221*F221,2)</f>
        <v>0</v>
      </c>
      <c r="H221" s="170"/>
      <c r="I221" s="171">
        <f>ROUND(E221*H221,2)</f>
        <v>0</v>
      </c>
      <c r="J221" s="170"/>
      <c r="K221" s="171">
        <f>ROUND(E221*J221,2)</f>
        <v>0</v>
      </c>
      <c r="L221" s="171">
        <v>21</v>
      </c>
      <c r="M221" s="171">
        <f>G221*(1+L221/100)</f>
        <v>0</v>
      </c>
      <c r="N221" s="169">
        <v>0</v>
      </c>
      <c r="O221" s="169">
        <f>ROUND(E221*N221,2)</f>
        <v>0</v>
      </c>
      <c r="P221" s="169">
        <v>0</v>
      </c>
      <c r="Q221" s="169">
        <f>ROUND(E221*P221,2)</f>
        <v>0</v>
      </c>
      <c r="R221" s="171"/>
      <c r="S221" s="171" t="s">
        <v>262</v>
      </c>
      <c r="T221" s="172" t="s">
        <v>245</v>
      </c>
      <c r="U221" s="157">
        <v>0</v>
      </c>
      <c r="V221" s="157">
        <f>ROUND(E221*U221,2)</f>
        <v>0</v>
      </c>
      <c r="W221" s="157"/>
      <c r="X221" s="157" t="s">
        <v>286</v>
      </c>
      <c r="Y221" s="157" t="s">
        <v>246</v>
      </c>
      <c r="Z221" s="147"/>
      <c r="AA221" s="147"/>
      <c r="AB221" s="147"/>
      <c r="AC221" s="147"/>
      <c r="AD221" s="147"/>
      <c r="AE221" s="147"/>
      <c r="AF221" s="147"/>
      <c r="AG221" s="147" t="s">
        <v>287</v>
      </c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2" x14ac:dyDescent="0.2">
      <c r="A222" s="154"/>
      <c r="B222" s="155"/>
      <c r="C222" s="189" t="s">
        <v>577</v>
      </c>
      <c r="D222" s="187"/>
      <c r="E222" s="188">
        <v>1</v>
      </c>
      <c r="F222" s="157"/>
      <c r="G222" s="157"/>
      <c r="H222" s="157"/>
      <c r="I222" s="157"/>
      <c r="J222" s="157"/>
      <c r="K222" s="157"/>
      <c r="L222" s="157"/>
      <c r="M222" s="157"/>
      <c r="N222" s="156"/>
      <c r="O222" s="156"/>
      <c r="P222" s="156"/>
      <c r="Q222" s="156"/>
      <c r="R222" s="157"/>
      <c r="S222" s="157"/>
      <c r="T222" s="157"/>
      <c r="U222" s="157"/>
      <c r="V222" s="157"/>
      <c r="W222" s="157"/>
      <c r="X222" s="157"/>
      <c r="Y222" s="157"/>
      <c r="Z222" s="147"/>
      <c r="AA222" s="147"/>
      <c r="AB222" s="147"/>
      <c r="AC222" s="147"/>
      <c r="AD222" s="147"/>
      <c r="AE222" s="147"/>
      <c r="AF222" s="147"/>
      <c r="AG222" s="147" t="s">
        <v>289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ht="22.5" outlineLevel="1" x14ac:dyDescent="0.2">
      <c r="A223" s="166">
        <v>90</v>
      </c>
      <c r="B223" s="167" t="s">
        <v>578</v>
      </c>
      <c r="C223" s="182" t="s">
        <v>579</v>
      </c>
      <c r="D223" s="168" t="s">
        <v>304</v>
      </c>
      <c r="E223" s="169">
        <v>31.2</v>
      </c>
      <c r="F223" s="170"/>
      <c r="G223" s="171">
        <f>ROUND(E223*F223,2)</f>
        <v>0</v>
      </c>
      <c r="H223" s="170"/>
      <c r="I223" s="171">
        <f>ROUND(E223*H223,2)</f>
        <v>0</v>
      </c>
      <c r="J223" s="170"/>
      <c r="K223" s="171">
        <f>ROUND(E223*J223,2)</f>
        <v>0</v>
      </c>
      <c r="L223" s="171">
        <v>21</v>
      </c>
      <c r="M223" s="171">
        <f>G223*(1+L223/100)</f>
        <v>0</v>
      </c>
      <c r="N223" s="169">
        <v>4.5150000000000003E-2</v>
      </c>
      <c r="O223" s="169">
        <f>ROUND(E223*N223,2)</f>
        <v>1.41</v>
      </c>
      <c r="P223" s="169">
        <v>0</v>
      </c>
      <c r="Q223" s="169">
        <f>ROUND(E223*P223,2)</f>
        <v>0</v>
      </c>
      <c r="R223" s="171"/>
      <c r="S223" s="171" t="s">
        <v>262</v>
      </c>
      <c r="T223" s="172" t="s">
        <v>245</v>
      </c>
      <c r="U223" s="157">
        <v>0.26100000000000001</v>
      </c>
      <c r="V223" s="157">
        <f>ROUND(E223*U223,2)</f>
        <v>8.14</v>
      </c>
      <c r="W223" s="157"/>
      <c r="X223" s="157" t="s">
        <v>286</v>
      </c>
      <c r="Y223" s="157" t="s">
        <v>246</v>
      </c>
      <c r="Z223" s="147"/>
      <c r="AA223" s="147"/>
      <c r="AB223" s="147"/>
      <c r="AC223" s="147"/>
      <c r="AD223" s="147"/>
      <c r="AE223" s="147"/>
      <c r="AF223" s="147"/>
      <c r="AG223" s="147" t="s">
        <v>287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2" x14ac:dyDescent="0.2">
      <c r="A224" s="154"/>
      <c r="B224" s="155"/>
      <c r="C224" s="189" t="s">
        <v>580</v>
      </c>
      <c r="D224" s="187"/>
      <c r="E224" s="188">
        <v>31.2</v>
      </c>
      <c r="F224" s="157"/>
      <c r="G224" s="157"/>
      <c r="H224" s="157"/>
      <c r="I224" s="157"/>
      <c r="J224" s="157"/>
      <c r="K224" s="157"/>
      <c r="L224" s="157"/>
      <c r="M224" s="157"/>
      <c r="N224" s="156"/>
      <c r="O224" s="156"/>
      <c r="P224" s="156"/>
      <c r="Q224" s="156"/>
      <c r="R224" s="157"/>
      <c r="S224" s="157"/>
      <c r="T224" s="157"/>
      <c r="U224" s="157"/>
      <c r="V224" s="157"/>
      <c r="W224" s="157"/>
      <c r="X224" s="157"/>
      <c r="Y224" s="157"/>
      <c r="Z224" s="147"/>
      <c r="AA224" s="147"/>
      <c r="AB224" s="147"/>
      <c r="AC224" s="147"/>
      <c r="AD224" s="147"/>
      <c r="AE224" s="147"/>
      <c r="AF224" s="147"/>
      <c r="AG224" s="147" t="s">
        <v>289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ht="33.75" outlineLevel="1" x14ac:dyDescent="0.2">
      <c r="A225" s="166">
        <v>91</v>
      </c>
      <c r="B225" s="167" t="s">
        <v>581</v>
      </c>
      <c r="C225" s="182" t="s">
        <v>582</v>
      </c>
      <c r="D225" s="168" t="s">
        <v>375</v>
      </c>
      <c r="E225" s="169">
        <v>1</v>
      </c>
      <c r="F225" s="170"/>
      <c r="G225" s="171">
        <f>ROUND(E225*F225,2)</f>
        <v>0</v>
      </c>
      <c r="H225" s="170"/>
      <c r="I225" s="171">
        <f>ROUND(E225*H225,2)</f>
        <v>0</v>
      </c>
      <c r="J225" s="170"/>
      <c r="K225" s="171">
        <f>ROUND(E225*J225,2)</f>
        <v>0</v>
      </c>
      <c r="L225" s="171">
        <v>21</v>
      </c>
      <c r="M225" s="171">
        <f>G225*(1+L225/100)</f>
        <v>0</v>
      </c>
      <c r="N225" s="169">
        <v>0</v>
      </c>
      <c r="O225" s="169">
        <f>ROUND(E225*N225,2)</f>
        <v>0</v>
      </c>
      <c r="P225" s="169">
        <v>0</v>
      </c>
      <c r="Q225" s="169">
        <f>ROUND(E225*P225,2)</f>
        <v>0</v>
      </c>
      <c r="R225" s="171"/>
      <c r="S225" s="171" t="s">
        <v>262</v>
      </c>
      <c r="T225" s="172" t="s">
        <v>376</v>
      </c>
      <c r="U225" s="157">
        <v>0</v>
      </c>
      <c r="V225" s="157">
        <f>ROUND(E225*U225,2)</f>
        <v>0</v>
      </c>
      <c r="W225" s="157"/>
      <c r="X225" s="157" t="s">
        <v>286</v>
      </c>
      <c r="Y225" s="157" t="s">
        <v>246</v>
      </c>
      <c r="Z225" s="147"/>
      <c r="AA225" s="147"/>
      <c r="AB225" s="147"/>
      <c r="AC225" s="147"/>
      <c r="AD225" s="147"/>
      <c r="AE225" s="147"/>
      <c r="AF225" s="147"/>
      <c r="AG225" s="147" t="s">
        <v>287</v>
      </c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2" x14ac:dyDescent="0.2">
      <c r="A226" s="154"/>
      <c r="B226" s="155"/>
      <c r="C226" s="189" t="s">
        <v>583</v>
      </c>
      <c r="D226" s="187"/>
      <c r="E226" s="188">
        <v>1</v>
      </c>
      <c r="F226" s="157"/>
      <c r="G226" s="157"/>
      <c r="H226" s="157"/>
      <c r="I226" s="157"/>
      <c r="J226" s="157"/>
      <c r="K226" s="157"/>
      <c r="L226" s="157"/>
      <c r="M226" s="157"/>
      <c r="N226" s="156"/>
      <c r="O226" s="156"/>
      <c r="P226" s="156"/>
      <c r="Q226" s="156"/>
      <c r="R226" s="157"/>
      <c r="S226" s="157"/>
      <c r="T226" s="157"/>
      <c r="U226" s="157"/>
      <c r="V226" s="157"/>
      <c r="W226" s="157"/>
      <c r="X226" s="157"/>
      <c r="Y226" s="157"/>
      <c r="Z226" s="147"/>
      <c r="AA226" s="147"/>
      <c r="AB226" s="147"/>
      <c r="AC226" s="147"/>
      <c r="AD226" s="147"/>
      <c r="AE226" s="147"/>
      <c r="AF226" s="147"/>
      <c r="AG226" s="147" t="s">
        <v>289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ht="33.75" outlineLevel="1" x14ac:dyDescent="0.2">
      <c r="A227" s="174">
        <v>92</v>
      </c>
      <c r="B227" s="175" t="s">
        <v>584</v>
      </c>
      <c r="C227" s="183" t="s">
        <v>585</v>
      </c>
      <c r="D227" s="176" t="s">
        <v>375</v>
      </c>
      <c r="E227" s="177">
        <v>1</v>
      </c>
      <c r="F227" s="178"/>
      <c r="G227" s="179">
        <f>ROUND(E227*F227,2)</f>
        <v>0</v>
      </c>
      <c r="H227" s="178"/>
      <c r="I227" s="179">
        <f>ROUND(E227*H227,2)</f>
        <v>0</v>
      </c>
      <c r="J227" s="178"/>
      <c r="K227" s="179">
        <f>ROUND(E227*J227,2)</f>
        <v>0</v>
      </c>
      <c r="L227" s="179">
        <v>21</v>
      </c>
      <c r="M227" s="179">
        <f>G227*(1+L227/100)</f>
        <v>0</v>
      </c>
      <c r="N227" s="177">
        <v>0</v>
      </c>
      <c r="O227" s="177">
        <f>ROUND(E227*N227,2)</f>
        <v>0</v>
      </c>
      <c r="P227" s="177">
        <v>0</v>
      </c>
      <c r="Q227" s="177">
        <f>ROUND(E227*P227,2)</f>
        <v>0</v>
      </c>
      <c r="R227" s="179"/>
      <c r="S227" s="179" t="s">
        <v>262</v>
      </c>
      <c r="T227" s="180" t="s">
        <v>376</v>
      </c>
      <c r="U227" s="157">
        <v>0</v>
      </c>
      <c r="V227" s="157">
        <f>ROUND(E227*U227,2)</f>
        <v>0</v>
      </c>
      <c r="W227" s="157"/>
      <c r="X227" s="157" t="s">
        <v>286</v>
      </c>
      <c r="Y227" s="157" t="s">
        <v>246</v>
      </c>
      <c r="Z227" s="147"/>
      <c r="AA227" s="147"/>
      <c r="AB227" s="147"/>
      <c r="AC227" s="147"/>
      <c r="AD227" s="147"/>
      <c r="AE227" s="147"/>
      <c r="AF227" s="147"/>
      <c r="AG227" s="147" t="s">
        <v>287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1" x14ac:dyDescent="0.2">
      <c r="A228" s="166">
        <v>93</v>
      </c>
      <c r="B228" s="167" t="s">
        <v>586</v>
      </c>
      <c r="C228" s="182" t="s">
        <v>587</v>
      </c>
      <c r="D228" s="168" t="s">
        <v>557</v>
      </c>
      <c r="E228" s="169">
        <v>35.36</v>
      </c>
      <c r="F228" s="170"/>
      <c r="G228" s="171">
        <f>ROUND(E228*F228,2)</f>
        <v>0</v>
      </c>
      <c r="H228" s="170"/>
      <c r="I228" s="171">
        <f>ROUND(E228*H228,2)</f>
        <v>0</v>
      </c>
      <c r="J228" s="170"/>
      <c r="K228" s="171">
        <f>ROUND(E228*J228,2)</f>
        <v>0</v>
      </c>
      <c r="L228" s="171">
        <v>21</v>
      </c>
      <c r="M228" s="171">
        <f>G228*(1+L228/100)</f>
        <v>0</v>
      </c>
      <c r="N228" s="169">
        <v>1.0499999999999999E-3</v>
      </c>
      <c r="O228" s="169">
        <f>ROUND(E228*N228,2)</f>
        <v>0.04</v>
      </c>
      <c r="P228" s="169">
        <v>0</v>
      </c>
      <c r="Q228" s="169">
        <f>ROUND(E228*P228,2)</f>
        <v>0</v>
      </c>
      <c r="R228" s="171"/>
      <c r="S228" s="171" t="s">
        <v>244</v>
      </c>
      <c r="T228" s="172" t="s">
        <v>244</v>
      </c>
      <c r="U228" s="157">
        <v>0.10316</v>
      </c>
      <c r="V228" s="157">
        <f>ROUND(E228*U228,2)</f>
        <v>3.65</v>
      </c>
      <c r="W228" s="157"/>
      <c r="X228" s="157" t="s">
        <v>495</v>
      </c>
      <c r="Y228" s="157" t="s">
        <v>246</v>
      </c>
      <c r="Z228" s="147"/>
      <c r="AA228" s="147"/>
      <c r="AB228" s="147"/>
      <c r="AC228" s="147"/>
      <c r="AD228" s="147"/>
      <c r="AE228" s="147"/>
      <c r="AF228" s="147"/>
      <c r="AG228" s="147" t="s">
        <v>496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2" x14ac:dyDescent="0.2">
      <c r="A229" s="154"/>
      <c r="B229" s="155"/>
      <c r="C229" s="189" t="s">
        <v>588</v>
      </c>
      <c r="D229" s="187"/>
      <c r="E229" s="188">
        <v>35.36</v>
      </c>
      <c r="F229" s="157"/>
      <c r="G229" s="157"/>
      <c r="H229" s="157"/>
      <c r="I229" s="157"/>
      <c r="J229" s="157"/>
      <c r="K229" s="157"/>
      <c r="L229" s="157"/>
      <c r="M229" s="157"/>
      <c r="N229" s="156"/>
      <c r="O229" s="156"/>
      <c r="P229" s="156"/>
      <c r="Q229" s="156"/>
      <c r="R229" s="157"/>
      <c r="S229" s="157"/>
      <c r="T229" s="157"/>
      <c r="U229" s="157"/>
      <c r="V229" s="157"/>
      <c r="W229" s="157"/>
      <c r="X229" s="157"/>
      <c r="Y229" s="157"/>
      <c r="Z229" s="147"/>
      <c r="AA229" s="147"/>
      <c r="AB229" s="147"/>
      <c r="AC229" s="147"/>
      <c r="AD229" s="147"/>
      <c r="AE229" s="147"/>
      <c r="AF229" s="147"/>
      <c r="AG229" s="147" t="s">
        <v>289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1" x14ac:dyDescent="0.2">
      <c r="A230" s="174">
        <v>94</v>
      </c>
      <c r="B230" s="175" t="s">
        <v>589</v>
      </c>
      <c r="C230" s="183" t="s">
        <v>590</v>
      </c>
      <c r="D230" s="176" t="s">
        <v>308</v>
      </c>
      <c r="E230" s="177">
        <v>1.4168700000000001</v>
      </c>
      <c r="F230" s="178"/>
      <c r="G230" s="179">
        <f>ROUND(E230*F230,2)</f>
        <v>0</v>
      </c>
      <c r="H230" s="178"/>
      <c r="I230" s="179">
        <f>ROUND(E230*H230,2)</f>
        <v>0</v>
      </c>
      <c r="J230" s="178"/>
      <c r="K230" s="179">
        <f>ROUND(E230*J230,2)</f>
        <v>0</v>
      </c>
      <c r="L230" s="179">
        <v>21</v>
      </c>
      <c r="M230" s="179">
        <f>G230*(1+L230/100)</f>
        <v>0</v>
      </c>
      <c r="N230" s="177">
        <v>0</v>
      </c>
      <c r="O230" s="177">
        <f>ROUND(E230*N230,2)</f>
        <v>0</v>
      </c>
      <c r="P230" s="177">
        <v>0</v>
      </c>
      <c r="Q230" s="177">
        <f>ROUND(E230*P230,2)</f>
        <v>0</v>
      </c>
      <c r="R230" s="179"/>
      <c r="S230" s="179" t="s">
        <v>244</v>
      </c>
      <c r="T230" s="180" t="s">
        <v>244</v>
      </c>
      <c r="U230" s="157">
        <v>3.016</v>
      </c>
      <c r="V230" s="157">
        <f>ROUND(E230*U230,2)</f>
        <v>4.2699999999999996</v>
      </c>
      <c r="W230" s="157"/>
      <c r="X230" s="157" t="s">
        <v>469</v>
      </c>
      <c r="Y230" s="157" t="s">
        <v>246</v>
      </c>
      <c r="Z230" s="147"/>
      <c r="AA230" s="147"/>
      <c r="AB230" s="147"/>
      <c r="AC230" s="147"/>
      <c r="AD230" s="147"/>
      <c r="AE230" s="147"/>
      <c r="AF230" s="147"/>
      <c r="AG230" s="147" t="s">
        <v>470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x14ac:dyDescent="0.2">
      <c r="A231" s="159" t="s">
        <v>239</v>
      </c>
      <c r="B231" s="160" t="s">
        <v>197</v>
      </c>
      <c r="C231" s="181" t="s">
        <v>198</v>
      </c>
      <c r="D231" s="161"/>
      <c r="E231" s="162"/>
      <c r="F231" s="163"/>
      <c r="G231" s="163">
        <f>SUMIF(AG232:AG240,"&lt;&gt;NOR",G232:G240)</f>
        <v>0</v>
      </c>
      <c r="H231" s="163"/>
      <c r="I231" s="163">
        <f>SUM(I232:I240)</f>
        <v>0</v>
      </c>
      <c r="J231" s="163"/>
      <c r="K231" s="163">
        <f>SUM(K232:K240)</f>
        <v>0</v>
      </c>
      <c r="L231" s="163"/>
      <c r="M231" s="163">
        <f>SUM(M232:M240)</f>
        <v>0</v>
      </c>
      <c r="N231" s="162"/>
      <c r="O231" s="162">
        <f>SUM(O232:O240)</f>
        <v>0.01</v>
      </c>
      <c r="P231" s="162"/>
      <c r="Q231" s="162">
        <f>SUM(Q232:Q240)</f>
        <v>0.01</v>
      </c>
      <c r="R231" s="163"/>
      <c r="S231" s="163"/>
      <c r="T231" s="164"/>
      <c r="U231" s="158"/>
      <c r="V231" s="158">
        <f>SUM(V232:V240)</f>
        <v>2.8199999999999994</v>
      </c>
      <c r="W231" s="158"/>
      <c r="X231" s="158"/>
      <c r="Y231" s="158"/>
      <c r="AG231" t="s">
        <v>240</v>
      </c>
    </row>
    <row r="232" spans="1:60" ht="22.5" outlineLevel="1" x14ac:dyDescent="0.2">
      <c r="A232" s="166">
        <v>95</v>
      </c>
      <c r="B232" s="167" t="s">
        <v>591</v>
      </c>
      <c r="C232" s="182" t="s">
        <v>592</v>
      </c>
      <c r="D232" s="168" t="s">
        <v>320</v>
      </c>
      <c r="E232" s="169">
        <v>4.8</v>
      </c>
      <c r="F232" s="170"/>
      <c r="G232" s="171">
        <f>ROUND(E232*F232,2)</f>
        <v>0</v>
      </c>
      <c r="H232" s="170"/>
      <c r="I232" s="171">
        <f>ROUND(E232*H232,2)</f>
        <v>0</v>
      </c>
      <c r="J232" s="170"/>
      <c r="K232" s="171">
        <f>ROUND(E232*J232,2)</f>
        <v>0</v>
      </c>
      <c r="L232" s="171">
        <v>21</v>
      </c>
      <c r="M232" s="171">
        <f>G232*(1+L232/100)</f>
        <v>0</v>
      </c>
      <c r="N232" s="169">
        <v>8.0000000000000007E-5</v>
      </c>
      <c r="O232" s="169">
        <f>ROUND(E232*N232,2)</f>
        <v>0</v>
      </c>
      <c r="P232" s="169">
        <v>0</v>
      </c>
      <c r="Q232" s="169">
        <f>ROUND(E232*P232,2)</f>
        <v>0</v>
      </c>
      <c r="R232" s="171"/>
      <c r="S232" s="171" t="s">
        <v>244</v>
      </c>
      <c r="T232" s="172" t="s">
        <v>244</v>
      </c>
      <c r="U232" s="157">
        <v>0.13719999999999999</v>
      </c>
      <c r="V232" s="157">
        <f>ROUND(E232*U232,2)</f>
        <v>0.66</v>
      </c>
      <c r="W232" s="157"/>
      <c r="X232" s="157" t="s">
        <v>286</v>
      </c>
      <c r="Y232" s="157" t="s">
        <v>246</v>
      </c>
      <c r="Z232" s="147"/>
      <c r="AA232" s="147"/>
      <c r="AB232" s="147"/>
      <c r="AC232" s="147"/>
      <c r="AD232" s="147"/>
      <c r="AE232" s="147"/>
      <c r="AF232" s="147"/>
      <c r="AG232" s="147" t="s">
        <v>287</v>
      </c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2" x14ac:dyDescent="0.2">
      <c r="A233" s="154"/>
      <c r="B233" s="155"/>
      <c r="C233" s="189" t="s">
        <v>593</v>
      </c>
      <c r="D233" s="187"/>
      <c r="E233" s="188">
        <v>4.8</v>
      </c>
      <c r="F233" s="157"/>
      <c r="G233" s="157"/>
      <c r="H233" s="157"/>
      <c r="I233" s="157"/>
      <c r="J233" s="157"/>
      <c r="K233" s="157"/>
      <c r="L233" s="157"/>
      <c r="M233" s="157"/>
      <c r="N233" s="156"/>
      <c r="O233" s="156"/>
      <c r="P233" s="156"/>
      <c r="Q233" s="156"/>
      <c r="R233" s="157"/>
      <c r="S233" s="157"/>
      <c r="T233" s="157"/>
      <c r="U233" s="157"/>
      <c r="V233" s="157"/>
      <c r="W233" s="157"/>
      <c r="X233" s="157"/>
      <c r="Y233" s="157"/>
      <c r="Z233" s="147"/>
      <c r="AA233" s="147"/>
      <c r="AB233" s="147"/>
      <c r="AC233" s="147"/>
      <c r="AD233" s="147"/>
      <c r="AE233" s="147"/>
      <c r="AF233" s="147"/>
      <c r="AG233" s="147" t="s">
        <v>289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ht="22.5" outlineLevel="1" x14ac:dyDescent="0.2">
      <c r="A234" s="166">
        <v>96</v>
      </c>
      <c r="B234" s="167" t="s">
        <v>594</v>
      </c>
      <c r="C234" s="182" t="s">
        <v>595</v>
      </c>
      <c r="D234" s="168" t="s">
        <v>304</v>
      </c>
      <c r="E234" s="169">
        <v>2.6475</v>
      </c>
      <c r="F234" s="170"/>
      <c r="G234" s="171">
        <f>ROUND(E234*F234,2)</f>
        <v>0</v>
      </c>
      <c r="H234" s="170"/>
      <c r="I234" s="171">
        <f>ROUND(E234*H234,2)</f>
        <v>0</v>
      </c>
      <c r="J234" s="170"/>
      <c r="K234" s="171">
        <f>ROUND(E234*J234,2)</f>
        <v>0</v>
      </c>
      <c r="L234" s="171">
        <v>21</v>
      </c>
      <c r="M234" s="171">
        <f>G234*(1+L234/100)</f>
        <v>0</v>
      </c>
      <c r="N234" s="169">
        <v>0</v>
      </c>
      <c r="O234" s="169">
        <f>ROUND(E234*N234,2)</f>
        <v>0</v>
      </c>
      <c r="P234" s="169">
        <v>3.5000000000000001E-3</v>
      </c>
      <c r="Q234" s="169">
        <f>ROUND(E234*P234,2)</f>
        <v>0.01</v>
      </c>
      <c r="R234" s="171"/>
      <c r="S234" s="171" t="s">
        <v>244</v>
      </c>
      <c r="T234" s="172" t="s">
        <v>244</v>
      </c>
      <c r="U234" s="157">
        <v>0.28100000000000003</v>
      </c>
      <c r="V234" s="157">
        <f>ROUND(E234*U234,2)</f>
        <v>0.74</v>
      </c>
      <c r="W234" s="157"/>
      <c r="X234" s="157" t="s">
        <v>286</v>
      </c>
      <c r="Y234" s="157" t="s">
        <v>246</v>
      </c>
      <c r="Z234" s="147"/>
      <c r="AA234" s="147"/>
      <c r="AB234" s="147"/>
      <c r="AC234" s="147"/>
      <c r="AD234" s="147"/>
      <c r="AE234" s="147"/>
      <c r="AF234" s="147"/>
      <c r="AG234" s="147" t="s">
        <v>287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2" x14ac:dyDescent="0.2">
      <c r="A235" s="154"/>
      <c r="B235" s="155"/>
      <c r="C235" s="189" t="s">
        <v>596</v>
      </c>
      <c r="D235" s="187"/>
      <c r="E235" s="188">
        <v>2.6475</v>
      </c>
      <c r="F235" s="157"/>
      <c r="G235" s="157"/>
      <c r="H235" s="157"/>
      <c r="I235" s="157"/>
      <c r="J235" s="157"/>
      <c r="K235" s="157"/>
      <c r="L235" s="157"/>
      <c r="M235" s="157"/>
      <c r="N235" s="156"/>
      <c r="O235" s="156"/>
      <c r="P235" s="156"/>
      <c r="Q235" s="156"/>
      <c r="R235" s="157"/>
      <c r="S235" s="157"/>
      <c r="T235" s="157"/>
      <c r="U235" s="157"/>
      <c r="V235" s="157"/>
      <c r="W235" s="157"/>
      <c r="X235" s="157"/>
      <c r="Y235" s="157"/>
      <c r="Z235" s="147"/>
      <c r="AA235" s="147"/>
      <c r="AB235" s="147"/>
      <c r="AC235" s="147"/>
      <c r="AD235" s="147"/>
      <c r="AE235" s="147"/>
      <c r="AF235" s="147"/>
      <c r="AG235" s="147" t="s">
        <v>289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ht="22.5" outlineLevel="1" x14ac:dyDescent="0.2">
      <c r="A236" s="166">
        <v>97</v>
      </c>
      <c r="B236" s="167" t="s">
        <v>597</v>
      </c>
      <c r="C236" s="182" t="s">
        <v>598</v>
      </c>
      <c r="D236" s="168" t="s">
        <v>304</v>
      </c>
      <c r="E236" s="169">
        <v>2.7</v>
      </c>
      <c r="F236" s="170"/>
      <c r="G236" s="171">
        <f>ROUND(E236*F236,2)</f>
        <v>0</v>
      </c>
      <c r="H236" s="170"/>
      <c r="I236" s="171">
        <f>ROUND(E236*H236,2)</f>
        <v>0</v>
      </c>
      <c r="J236" s="170"/>
      <c r="K236" s="171">
        <f>ROUND(E236*J236,2)</f>
        <v>0</v>
      </c>
      <c r="L236" s="171">
        <v>21</v>
      </c>
      <c r="M236" s="171">
        <f>G236*(1+L236/100)</f>
        <v>0</v>
      </c>
      <c r="N236" s="169">
        <v>3.48E-3</v>
      </c>
      <c r="O236" s="169">
        <f>ROUND(E236*N236,2)</f>
        <v>0.01</v>
      </c>
      <c r="P236" s="169">
        <v>0</v>
      </c>
      <c r="Q236" s="169">
        <f>ROUND(E236*P236,2)</f>
        <v>0</v>
      </c>
      <c r="R236" s="171"/>
      <c r="S236" s="171" t="s">
        <v>244</v>
      </c>
      <c r="T236" s="172" t="s">
        <v>244</v>
      </c>
      <c r="U236" s="157">
        <v>0.38</v>
      </c>
      <c r="V236" s="157">
        <f>ROUND(E236*U236,2)</f>
        <v>1.03</v>
      </c>
      <c r="W236" s="157"/>
      <c r="X236" s="157" t="s">
        <v>286</v>
      </c>
      <c r="Y236" s="157" t="s">
        <v>246</v>
      </c>
      <c r="Z236" s="147"/>
      <c r="AA236" s="147"/>
      <c r="AB236" s="147"/>
      <c r="AC236" s="147"/>
      <c r="AD236" s="147"/>
      <c r="AE236" s="147"/>
      <c r="AF236" s="147"/>
      <c r="AG236" s="147" t="s">
        <v>287</v>
      </c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2" x14ac:dyDescent="0.2">
      <c r="A237" s="154"/>
      <c r="B237" s="155"/>
      <c r="C237" s="189" t="s">
        <v>599</v>
      </c>
      <c r="D237" s="187"/>
      <c r="E237" s="188">
        <v>2.7</v>
      </c>
      <c r="F237" s="157"/>
      <c r="G237" s="157"/>
      <c r="H237" s="157"/>
      <c r="I237" s="157"/>
      <c r="J237" s="157"/>
      <c r="K237" s="157"/>
      <c r="L237" s="157"/>
      <c r="M237" s="157"/>
      <c r="N237" s="156"/>
      <c r="O237" s="156"/>
      <c r="P237" s="156"/>
      <c r="Q237" s="156"/>
      <c r="R237" s="157"/>
      <c r="S237" s="157"/>
      <c r="T237" s="157"/>
      <c r="U237" s="157"/>
      <c r="V237" s="157"/>
      <c r="W237" s="157"/>
      <c r="X237" s="157"/>
      <c r="Y237" s="157"/>
      <c r="Z237" s="147"/>
      <c r="AA237" s="147"/>
      <c r="AB237" s="147"/>
      <c r="AC237" s="147"/>
      <c r="AD237" s="147"/>
      <c r="AE237" s="147"/>
      <c r="AF237" s="147"/>
      <c r="AG237" s="147" t="s">
        <v>289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ht="22.5" outlineLevel="1" x14ac:dyDescent="0.2">
      <c r="A238" s="166">
        <v>98</v>
      </c>
      <c r="B238" s="167" t="s">
        <v>600</v>
      </c>
      <c r="C238" s="182" t="s">
        <v>601</v>
      </c>
      <c r="D238" s="168" t="s">
        <v>320</v>
      </c>
      <c r="E238" s="169">
        <v>4.8</v>
      </c>
      <c r="F238" s="170"/>
      <c r="G238" s="171">
        <f>ROUND(E238*F238,2)</f>
        <v>0</v>
      </c>
      <c r="H238" s="170"/>
      <c r="I238" s="171">
        <f>ROUND(E238*H238,2)</f>
        <v>0</v>
      </c>
      <c r="J238" s="170"/>
      <c r="K238" s="171">
        <f>ROUND(E238*J238,2)</f>
        <v>0</v>
      </c>
      <c r="L238" s="171">
        <v>21</v>
      </c>
      <c r="M238" s="171">
        <f>G238*(1+L238/100)</f>
        <v>0</v>
      </c>
      <c r="N238" s="169">
        <v>4.0000000000000003E-5</v>
      </c>
      <c r="O238" s="169">
        <f>ROUND(E238*N238,2)</f>
        <v>0</v>
      </c>
      <c r="P238" s="169">
        <v>0</v>
      </c>
      <c r="Q238" s="169">
        <f>ROUND(E238*P238,2)</f>
        <v>0</v>
      </c>
      <c r="R238" s="171"/>
      <c r="S238" s="171" t="s">
        <v>244</v>
      </c>
      <c r="T238" s="172" t="s">
        <v>244</v>
      </c>
      <c r="U238" s="157">
        <v>7.8200000000000006E-2</v>
      </c>
      <c r="V238" s="157">
        <f>ROUND(E238*U238,2)</f>
        <v>0.38</v>
      </c>
      <c r="W238" s="157"/>
      <c r="X238" s="157" t="s">
        <v>286</v>
      </c>
      <c r="Y238" s="157" t="s">
        <v>246</v>
      </c>
      <c r="Z238" s="147"/>
      <c r="AA238" s="147"/>
      <c r="AB238" s="147"/>
      <c r="AC238" s="147"/>
      <c r="AD238" s="147"/>
      <c r="AE238" s="147"/>
      <c r="AF238" s="147"/>
      <c r="AG238" s="147" t="s">
        <v>287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2" x14ac:dyDescent="0.2">
      <c r="A239" s="154"/>
      <c r="B239" s="155"/>
      <c r="C239" s="189" t="s">
        <v>602</v>
      </c>
      <c r="D239" s="187"/>
      <c r="E239" s="188">
        <v>4.8</v>
      </c>
      <c r="F239" s="157"/>
      <c r="G239" s="157"/>
      <c r="H239" s="157"/>
      <c r="I239" s="157"/>
      <c r="J239" s="157"/>
      <c r="K239" s="157"/>
      <c r="L239" s="157"/>
      <c r="M239" s="157"/>
      <c r="N239" s="156"/>
      <c r="O239" s="156"/>
      <c r="P239" s="156"/>
      <c r="Q239" s="156"/>
      <c r="R239" s="157"/>
      <c r="S239" s="157"/>
      <c r="T239" s="157"/>
      <c r="U239" s="157"/>
      <c r="V239" s="157"/>
      <c r="W239" s="157"/>
      <c r="X239" s="157"/>
      <c r="Y239" s="157"/>
      <c r="Z239" s="147"/>
      <c r="AA239" s="147"/>
      <c r="AB239" s="147"/>
      <c r="AC239" s="147"/>
      <c r="AD239" s="147"/>
      <c r="AE239" s="147"/>
      <c r="AF239" s="147"/>
      <c r="AG239" s="147" t="s">
        <v>289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1" x14ac:dyDescent="0.2">
      <c r="A240" s="174">
        <v>99</v>
      </c>
      <c r="B240" s="175" t="s">
        <v>603</v>
      </c>
      <c r="C240" s="183" t="s">
        <v>604</v>
      </c>
      <c r="D240" s="176" t="s">
        <v>308</v>
      </c>
      <c r="E240" s="177">
        <v>9.9699999999999997E-3</v>
      </c>
      <c r="F240" s="178"/>
      <c r="G240" s="179">
        <f>ROUND(E240*F240,2)</f>
        <v>0</v>
      </c>
      <c r="H240" s="178"/>
      <c r="I240" s="179">
        <f>ROUND(E240*H240,2)</f>
        <v>0</v>
      </c>
      <c r="J240" s="178"/>
      <c r="K240" s="179">
        <f>ROUND(E240*J240,2)</f>
        <v>0</v>
      </c>
      <c r="L240" s="179">
        <v>21</v>
      </c>
      <c r="M240" s="179">
        <f>G240*(1+L240/100)</f>
        <v>0</v>
      </c>
      <c r="N240" s="177">
        <v>0</v>
      </c>
      <c r="O240" s="177">
        <f>ROUND(E240*N240,2)</f>
        <v>0</v>
      </c>
      <c r="P240" s="177">
        <v>0</v>
      </c>
      <c r="Q240" s="177">
        <f>ROUND(E240*P240,2)</f>
        <v>0</v>
      </c>
      <c r="R240" s="179"/>
      <c r="S240" s="179" t="s">
        <v>244</v>
      </c>
      <c r="T240" s="180" t="s">
        <v>244</v>
      </c>
      <c r="U240" s="157">
        <v>1.1140000000000001</v>
      </c>
      <c r="V240" s="157">
        <f>ROUND(E240*U240,2)</f>
        <v>0.01</v>
      </c>
      <c r="W240" s="157"/>
      <c r="X240" s="157" t="s">
        <v>469</v>
      </c>
      <c r="Y240" s="157" t="s">
        <v>246</v>
      </c>
      <c r="Z240" s="147"/>
      <c r="AA240" s="147"/>
      <c r="AB240" s="147"/>
      <c r="AC240" s="147"/>
      <c r="AD240" s="147"/>
      <c r="AE240" s="147"/>
      <c r="AF240" s="147"/>
      <c r="AG240" s="147" t="s">
        <v>470</v>
      </c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x14ac:dyDescent="0.2">
      <c r="A241" s="159" t="s">
        <v>239</v>
      </c>
      <c r="B241" s="160" t="s">
        <v>199</v>
      </c>
      <c r="C241" s="181" t="s">
        <v>200</v>
      </c>
      <c r="D241" s="161"/>
      <c r="E241" s="162"/>
      <c r="F241" s="163"/>
      <c r="G241" s="163">
        <f>SUMIF(AG242:AG253,"&lt;&gt;NOR",G242:G253)</f>
        <v>0</v>
      </c>
      <c r="H241" s="163"/>
      <c r="I241" s="163">
        <f>SUM(I242:I253)</f>
        <v>0</v>
      </c>
      <c r="J241" s="163"/>
      <c r="K241" s="163">
        <f>SUM(K242:K253)</f>
        <v>0</v>
      </c>
      <c r="L241" s="163"/>
      <c r="M241" s="163">
        <f>SUM(M242:M253)</f>
        <v>0</v>
      </c>
      <c r="N241" s="162"/>
      <c r="O241" s="162">
        <f>SUM(O242:O253)</f>
        <v>0.03</v>
      </c>
      <c r="P241" s="162"/>
      <c r="Q241" s="162">
        <f>SUM(Q242:Q253)</f>
        <v>0</v>
      </c>
      <c r="R241" s="163"/>
      <c r="S241" s="163"/>
      <c r="T241" s="164"/>
      <c r="U241" s="158"/>
      <c r="V241" s="158">
        <f>SUM(V242:V253)</f>
        <v>4.78</v>
      </c>
      <c r="W241" s="158"/>
      <c r="X241" s="158"/>
      <c r="Y241" s="158"/>
      <c r="AG241" t="s">
        <v>240</v>
      </c>
    </row>
    <row r="242" spans="1:60" ht="22.5" outlineLevel="1" x14ac:dyDescent="0.2">
      <c r="A242" s="166">
        <v>100</v>
      </c>
      <c r="B242" s="167" t="s">
        <v>605</v>
      </c>
      <c r="C242" s="182" t="s">
        <v>606</v>
      </c>
      <c r="D242" s="168" t="s">
        <v>304</v>
      </c>
      <c r="E242" s="169">
        <v>42.585000000000001</v>
      </c>
      <c r="F242" s="170"/>
      <c r="G242" s="171">
        <f>ROUND(E242*F242,2)</f>
        <v>0</v>
      </c>
      <c r="H242" s="170"/>
      <c r="I242" s="171">
        <f>ROUND(E242*H242,2)</f>
        <v>0</v>
      </c>
      <c r="J242" s="170"/>
      <c r="K242" s="171">
        <f>ROUND(E242*J242,2)</f>
        <v>0</v>
      </c>
      <c r="L242" s="171">
        <v>21</v>
      </c>
      <c r="M242" s="171">
        <f>G242*(1+L242/100)</f>
        <v>0</v>
      </c>
      <c r="N242" s="169">
        <v>0</v>
      </c>
      <c r="O242" s="169">
        <f>ROUND(E242*N242,2)</f>
        <v>0</v>
      </c>
      <c r="P242" s="169">
        <v>0</v>
      </c>
      <c r="Q242" s="169">
        <f>ROUND(E242*P242,2)</f>
        <v>0</v>
      </c>
      <c r="R242" s="171"/>
      <c r="S242" s="171" t="s">
        <v>244</v>
      </c>
      <c r="T242" s="172" t="s">
        <v>244</v>
      </c>
      <c r="U242" s="157">
        <v>1.6E-2</v>
      </c>
      <c r="V242" s="157">
        <f>ROUND(E242*U242,2)</f>
        <v>0.68</v>
      </c>
      <c r="W242" s="157"/>
      <c r="X242" s="157" t="s">
        <v>286</v>
      </c>
      <c r="Y242" s="157" t="s">
        <v>246</v>
      </c>
      <c r="Z242" s="147"/>
      <c r="AA242" s="147"/>
      <c r="AB242" s="147"/>
      <c r="AC242" s="147"/>
      <c r="AD242" s="147"/>
      <c r="AE242" s="147"/>
      <c r="AF242" s="147"/>
      <c r="AG242" s="147" t="s">
        <v>287</v>
      </c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2" x14ac:dyDescent="0.2">
      <c r="A243" s="154"/>
      <c r="B243" s="155"/>
      <c r="C243" s="189" t="s">
        <v>607</v>
      </c>
      <c r="D243" s="187"/>
      <c r="E243" s="188">
        <v>31.785</v>
      </c>
      <c r="F243" s="157"/>
      <c r="G243" s="157"/>
      <c r="H243" s="157"/>
      <c r="I243" s="157"/>
      <c r="J243" s="157"/>
      <c r="K243" s="157"/>
      <c r="L243" s="157"/>
      <c r="M243" s="157"/>
      <c r="N243" s="156"/>
      <c r="O243" s="156"/>
      <c r="P243" s="156"/>
      <c r="Q243" s="156"/>
      <c r="R243" s="157"/>
      <c r="S243" s="157"/>
      <c r="T243" s="157"/>
      <c r="U243" s="157"/>
      <c r="V243" s="157"/>
      <c r="W243" s="157"/>
      <c r="X243" s="157"/>
      <c r="Y243" s="157"/>
      <c r="Z243" s="147"/>
      <c r="AA243" s="147"/>
      <c r="AB243" s="147"/>
      <c r="AC243" s="147"/>
      <c r="AD243" s="147"/>
      <c r="AE243" s="147"/>
      <c r="AF243" s="147"/>
      <c r="AG243" s="147" t="s">
        <v>289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3" x14ac:dyDescent="0.2">
      <c r="A244" s="154"/>
      <c r="B244" s="155"/>
      <c r="C244" s="189" t="s">
        <v>608</v>
      </c>
      <c r="D244" s="187"/>
      <c r="E244" s="188">
        <v>8.1</v>
      </c>
      <c r="F244" s="157"/>
      <c r="G244" s="157"/>
      <c r="H244" s="157"/>
      <c r="I244" s="157"/>
      <c r="J244" s="157"/>
      <c r="K244" s="157"/>
      <c r="L244" s="157"/>
      <c r="M244" s="157"/>
      <c r="N244" s="156"/>
      <c r="O244" s="156"/>
      <c r="P244" s="156"/>
      <c r="Q244" s="156"/>
      <c r="R244" s="157"/>
      <c r="S244" s="157"/>
      <c r="T244" s="157"/>
      <c r="U244" s="157"/>
      <c r="V244" s="157"/>
      <c r="W244" s="157"/>
      <c r="X244" s="157"/>
      <c r="Y244" s="157"/>
      <c r="Z244" s="147"/>
      <c r="AA244" s="147"/>
      <c r="AB244" s="147"/>
      <c r="AC244" s="147"/>
      <c r="AD244" s="147"/>
      <c r="AE244" s="147"/>
      <c r="AF244" s="147"/>
      <c r="AG244" s="147" t="s">
        <v>289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3" x14ac:dyDescent="0.2">
      <c r="A245" s="154"/>
      <c r="B245" s="155"/>
      <c r="C245" s="189" t="s">
        <v>599</v>
      </c>
      <c r="D245" s="187"/>
      <c r="E245" s="188">
        <v>2.7</v>
      </c>
      <c r="F245" s="157"/>
      <c r="G245" s="157"/>
      <c r="H245" s="157"/>
      <c r="I245" s="157"/>
      <c r="J245" s="157"/>
      <c r="K245" s="157"/>
      <c r="L245" s="157"/>
      <c r="M245" s="157"/>
      <c r="N245" s="156"/>
      <c r="O245" s="156"/>
      <c r="P245" s="156"/>
      <c r="Q245" s="156"/>
      <c r="R245" s="157"/>
      <c r="S245" s="157"/>
      <c r="T245" s="157"/>
      <c r="U245" s="157"/>
      <c r="V245" s="157"/>
      <c r="W245" s="157"/>
      <c r="X245" s="157"/>
      <c r="Y245" s="157"/>
      <c r="Z245" s="147"/>
      <c r="AA245" s="147"/>
      <c r="AB245" s="147"/>
      <c r="AC245" s="147"/>
      <c r="AD245" s="147"/>
      <c r="AE245" s="147"/>
      <c r="AF245" s="147"/>
      <c r="AG245" s="147" t="s">
        <v>289</v>
      </c>
      <c r="AH245" s="147">
        <v>0</v>
      </c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 x14ac:dyDescent="0.2">
      <c r="A246" s="166">
        <v>101</v>
      </c>
      <c r="B246" s="167" t="s">
        <v>609</v>
      </c>
      <c r="C246" s="182" t="s">
        <v>610</v>
      </c>
      <c r="D246" s="168" t="s">
        <v>304</v>
      </c>
      <c r="E246" s="169">
        <v>10.8</v>
      </c>
      <c r="F246" s="170"/>
      <c r="G246" s="171">
        <f>ROUND(E246*F246,2)</f>
        <v>0</v>
      </c>
      <c r="H246" s="170"/>
      <c r="I246" s="171">
        <f>ROUND(E246*H246,2)</f>
        <v>0</v>
      </c>
      <c r="J246" s="170"/>
      <c r="K246" s="171">
        <f>ROUND(E246*J246,2)</f>
        <v>0</v>
      </c>
      <c r="L246" s="171">
        <v>21</v>
      </c>
      <c r="M246" s="171">
        <f>G246*(1+L246/100)</f>
        <v>0</v>
      </c>
      <c r="N246" s="169">
        <v>3.0000000000000001E-3</v>
      </c>
      <c r="O246" s="169">
        <f>ROUND(E246*N246,2)</f>
        <v>0.03</v>
      </c>
      <c r="P246" s="169">
        <v>0</v>
      </c>
      <c r="Q246" s="169">
        <f>ROUND(E246*P246,2)</f>
        <v>0</v>
      </c>
      <c r="R246" s="171"/>
      <c r="S246" s="171" t="s">
        <v>244</v>
      </c>
      <c r="T246" s="172" t="s">
        <v>244</v>
      </c>
      <c r="U246" s="157">
        <v>0.32200000000000001</v>
      </c>
      <c r="V246" s="157">
        <f>ROUND(E246*U246,2)</f>
        <v>3.48</v>
      </c>
      <c r="W246" s="157"/>
      <c r="X246" s="157" t="s">
        <v>286</v>
      </c>
      <c r="Y246" s="157" t="s">
        <v>246</v>
      </c>
      <c r="Z246" s="147"/>
      <c r="AA246" s="147"/>
      <c r="AB246" s="147"/>
      <c r="AC246" s="147"/>
      <c r="AD246" s="147"/>
      <c r="AE246" s="147"/>
      <c r="AF246" s="147"/>
      <c r="AG246" s="147" t="s">
        <v>287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">
      <c r="A247" s="154"/>
      <c r="B247" s="155"/>
      <c r="C247" s="189" t="s">
        <v>608</v>
      </c>
      <c r="D247" s="187"/>
      <c r="E247" s="188">
        <v>8.1</v>
      </c>
      <c r="F247" s="157"/>
      <c r="G247" s="157"/>
      <c r="H247" s="157"/>
      <c r="I247" s="157"/>
      <c r="J247" s="157"/>
      <c r="K247" s="157"/>
      <c r="L247" s="157"/>
      <c r="M247" s="157"/>
      <c r="N247" s="156"/>
      <c r="O247" s="156"/>
      <c r="P247" s="156"/>
      <c r="Q247" s="156"/>
      <c r="R247" s="157"/>
      <c r="S247" s="157"/>
      <c r="T247" s="157"/>
      <c r="U247" s="157"/>
      <c r="V247" s="157"/>
      <c r="W247" s="157"/>
      <c r="X247" s="157"/>
      <c r="Y247" s="157"/>
      <c r="Z247" s="147"/>
      <c r="AA247" s="147"/>
      <c r="AB247" s="147"/>
      <c r="AC247" s="147"/>
      <c r="AD247" s="147"/>
      <c r="AE247" s="147"/>
      <c r="AF247" s="147"/>
      <c r="AG247" s="147" t="s">
        <v>289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3" x14ac:dyDescent="0.2">
      <c r="A248" s="154"/>
      <c r="B248" s="155"/>
      <c r="C248" s="189" t="s">
        <v>599</v>
      </c>
      <c r="D248" s="187"/>
      <c r="E248" s="188">
        <v>2.7</v>
      </c>
      <c r="F248" s="157"/>
      <c r="G248" s="157"/>
      <c r="H248" s="157"/>
      <c r="I248" s="157"/>
      <c r="J248" s="157"/>
      <c r="K248" s="157"/>
      <c r="L248" s="157"/>
      <c r="M248" s="157"/>
      <c r="N248" s="156"/>
      <c r="O248" s="156"/>
      <c r="P248" s="156"/>
      <c r="Q248" s="156"/>
      <c r="R248" s="157"/>
      <c r="S248" s="157"/>
      <c r="T248" s="157"/>
      <c r="U248" s="157"/>
      <c r="V248" s="157"/>
      <c r="W248" s="157"/>
      <c r="X248" s="157"/>
      <c r="Y248" s="157"/>
      <c r="Z248" s="147"/>
      <c r="AA248" s="147"/>
      <c r="AB248" s="147"/>
      <c r="AC248" s="147"/>
      <c r="AD248" s="147"/>
      <c r="AE248" s="147"/>
      <c r="AF248" s="147"/>
      <c r="AG248" s="147" t="s">
        <v>289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1" x14ac:dyDescent="0.2">
      <c r="A249" s="166">
        <v>102</v>
      </c>
      <c r="B249" s="167" t="s">
        <v>611</v>
      </c>
      <c r="C249" s="182" t="s">
        <v>612</v>
      </c>
      <c r="D249" s="168" t="s">
        <v>304</v>
      </c>
      <c r="E249" s="169">
        <v>11.385</v>
      </c>
      <c r="F249" s="170"/>
      <c r="G249" s="171">
        <f>ROUND(E249*F249,2)</f>
        <v>0</v>
      </c>
      <c r="H249" s="170"/>
      <c r="I249" s="171">
        <f>ROUND(E249*H249,2)</f>
        <v>0</v>
      </c>
      <c r="J249" s="170"/>
      <c r="K249" s="171">
        <f>ROUND(E249*J249,2)</f>
        <v>0</v>
      </c>
      <c r="L249" s="171">
        <v>21</v>
      </c>
      <c r="M249" s="171">
        <f>G249*(1+L249/100)</f>
        <v>0</v>
      </c>
      <c r="N249" s="169">
        <v>8.0000000000000007E-5</v>
      </c>
      <c r="O249" s="169">
        <f>ROUND(E249*N249,2)</f>
        <v>0</v>
      </c>
      <c r="P249" s="169">
        <v>0</v>
      </c>
      <c r="Q249" s="169">
        <f>ROUND(E249*P249,2)</f>
        <v>0</v>
      </c>
      <c r="R249" s="171"/>
      <c r="S249" s="171" t="s">
        <v>244</v>
      </c>
      <c r="T249" s="172" t="s">
        <v>244</v>
      </c>
      <c r="U249" s="157">
        <v>0.05</v>
      </c>
      <c r="V249" s="157">
        <f>ROUND(E249*U249,2)</f>
        <v>0.56999999999999995</v>
      </c>
      <c r="W249" s="157"/>
      <c r="X249" s="157" t="s">
        <v>286</v>
      </c>
      <c r="Y249" s="157" t="s">
        <v>246</v>
      </c>
      <c r="Z249" s="147"/>
      <c r="AA249" s="147"/>
      <c r="AB249" s="147"/>
      <c r="AC249" s="147"/>
      <c r="AD249" s="147"/>
      <c r="AE249" s="147"/>
      <c r="AF249" s="147"/>
      <c r="AG249" s="147" t="s">
        <v>287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2" x14ac:dyDescent="0.2">
      <c r="A250" s="154"/>
      <c r="B250" s="155"/>
      <c r="C250" s="189" t="s">
        <v>394</v>
      </c>
      <c r="D250" s="187"/>
      <c r="E250" s="188">
        <v>0.58499999999999996</v>
      </c>
      <c r="F250" s="157"/>
      <c r="G250" s="157"/>
      <c r="H250" s="157"/>
      <c r="I250" s="157"/>
      <c r="J250" s="157"/>
      <c r="K250" s="157"/>
      <c r="L250" s="157"/>
      <c r="M250" s="157"/>
      <c r="N250" s="156"/>
      <c r="O250" s="156"/>
      <c r="P250" s="156"/>
      <c r="Q250" s="156"/>
      <c r="R250" s="157"/>
      <c r="S250" s="157"/>
      <c r="T250" s="157"/>
      <c r="U250" s="157"/>
      <c r="V250" s="157"/>
      <c r="W250" s="157"/>
      <c r="X250" s="157"/>
      <c r="Y250" s="157"/>
      <c r="Z250" s="147"/>
      <c r="AA250" s="147"/>
      <c r="AB250" s="147"/>
      <c r="AC250" s="147"/>
      <c r="AD250" s="147"/>
      <c r="AE250" s="147"/>
      <c r="AF250" s="147"/>
      <c r="AG250" s="147" t="s">
        <v>289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3" x14ac:dyDescent="0.2">
      <c r="A251" s="154"/>
      <c r="B251" s="155"/>
      <c r="C251" s="189" t="s">
        <v>608</v>
      </c>
      <c r="D251" s="187"/>
      <c r="E251" s="188">
        <v>8.1</v>
      </c>
      <c r="F251" s="157"/>
      <c r="G251" s="157"/>
      <c r="H251" s="157"/>
      <c r="I251" s="157"/>
      <c r="J251" s="157"/>
      <c r="K251" s="157"/>
      <c r="L251" s="157"/>
      <c r="M251" s="157"/>
      <c r="N251" s="156"/>
      <c r="O251" s="156"/>
      <c r="P251" s="156"/>
      <c r="Q251" s="156"/>
      <c r="R251" s="157"/>
      <c r="S251" s="157"/>
      <c r="T251" s="157"/>
      <c r="U251" s="157"/>
      <c r="V251" s="157"/>
      <c r="W251" s="157"/>
      <c r="X251" s="157"/>
      <c r="Y251" s="157"/>
      <c r="Z251" s="147"/>
      <c r="AA251" s="147"/>
      <c r="AB251" s="147"/>
      <c r="AC251" s="147"/>
      <c r="AD251" s="147"/>
      <c r="AE251" s="147"/>
      <c r="AF251" s="147"/>
      <c r="AG251" s="147" t="s">
        <v>289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3" x14ac:dyDescent="0.2">
      <c r="A252" s="154"/>
      <c r="B252" s="155"/>
      <c r="C252" s="189" t="s">
        <v>599</v>
      </c>
      <c r="D252" s="187"/>
      <c r="E252" s="188">
        <v>2.7</v>
      </c>
      <c r="F252" s="157"/>
      <c r="G252" s="157"/>
      <c r="H252" s="157"/>
      <c r="I252" s="157"/>
      <c r="J252" s="157"/>
      <c r="K252" s="157"/>
      <c r="L252" s="157"/>
      <c r="M252" s="157"/>
      <c r="N252" s="156"/>
      <c r="O252" s="156"/>
      <c r="P252" s="156"/>
      <c r="Q252" s="156"/>
      <c r="R252" s="157"/>
      <c r="S252" s="157"/>
      <c r="T252" s="157"/>
      <c r="U252" s="157"/>
      <c r="V252" s="157"/>
      <c r="W252" s="157"/>
      <c r="X252" s="157"/>
      <c r="Y252" s="157"/>
      <c r="Z252" s="147"/>
      <c r="AA252" s="147"/>
      <c r="AB252" s="147"/>
      <c r="AC252" s="147"/>
      <c r="AD252" s="147"/>
      <c r="AE252" s="147"/>
      <c r="AF252" s="147"/>
      <c r="AG252" s="147" t="s">
        <v>289</v>
      </c>
      <c r="AH252" s="147">
        <v>0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1" x14ac:dyDescent="0.2">
      <c r="A253" s="174">
        <v>103</v>
      </c>
      <c r="B253" s="175" t="s">
        <v>613</v>
      </c>
      <c r="C253" s="183" t="s">
        <v>614</v>
      </c>
      <c r="D253" s="176" t="s">
        <v>308</v>
      </c>
      <c r="E253" s="177">
        <v>3.3309999999999999E-2</v>
      </c>
      <c r="F253" s="178"/>
      <c r="G253" s="179">
        <f>ROUND(E253*F253,2)</f>
        <v>0</v>
      </c>
      <c r="H253" s="178"/>
      <c r="I253" s="179">
        <f>ROUND(E253*H253,2)</f>
        <v>0</v>
      </c>
      <c r="J253" s="178"/>
      <c r="K253" s="179">
        <f>ROUND(E253*J253,2)</f>
        <v>0</v>
      </c>
      <c r="L253" s="179">
        <v>21</v>
      </c>
      <c r="M253" s="179">
        <f>G253*(1+L253/100)</f>
        <v>0</v>
      </c>
      <c r="N253" s="177">
        <v>0</v>
      </c>
      <c r="O253" s="177">
        <f>ROUND(E253*N253,2)</f>
        <v>0</v>
      </c>
      <c r="P253" s="177">
        <v>0</v>
      </c>
      <c r="Q253" s="177">
        <f>ROUND(E253*P253,2)</f>
        <v>0</v>
      </c>
      <c r="R253" s="179"/>
      <c r="S253" s="179" t="s">
        <v>244</v>
      </c>
      <c r="T253" s="180" t="s">
        <v>244</v>
      </c>
      <c r="U253" s="157">
        <v>1.375</v>
      </c>
      <c r="V253" s="157">
        <f>ROUND(E253*U253,2)</f>
        <v>0.05</v>
      </c>
      <c r="W253" s="157"/>
      <c r="X253" s="157" t="s">
        <v>469</v>
      </c>
      <c r="Y253" s="157" t="s">
        <v>246</v>
      </c>
      <c r="Z253" s="147"/>
      <c r="AA253" s="147"/>
      <c r="AB253" s="147"/>
      <c r="AC253" s="147"/>
      <c r="AD253" s="147"/>
      <c r="AE253" s="147"/>
      <c r="AF253" s="147"/>
      <c r="AG253" s="147" t="s">
        <v>470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x14ac:dyDescent="0.2">
      <c r="A254" s="159" t="s">
        <v>239</v>
      </c>
      <c r="B254" s="160" t="s">
        <v>201</v>
      </c>
      <c r="C254" s="181" t="s">
        <v>202</v>
      </c>
      <c r="D254" s="161"/>
      <c r="E254" s="162"/>
      <c r="F254" s="163"/>
      <c r="G254" s="163">
        <f>SUMIF(AG255:AG266,"&lt;&gt;NOR",G255:G266)</f>
        <v>0</v>
      </c>
      <c r="H254" s="163"/>
      <c r="I254" s="163">
        <f>SUM(I255:I266)</f>
        <v>0</v>
      </c>
      <c r="J254" s="163"/>
      <c r="K254" s="163">
        <f>SUM(K255:K266)</f>
        <v>0</v>
      </c>
      <c r="L254" s="163"/>
      <c r="M254" s="163">
        <f>SUM(M255:M266)</f>
        <v>0</v>
      </c>
      <c r="N254" s="162"/>
      <c r="O254" s="162">
        <f>SUM(O255:O266)</f>
        <v>0.03</v>
      </c>
      <c r="P254" s="162"/>
      <c r="Q254" s="162">
        <f>SUM(Q255:Q266)</f>
        <v>0</v>
      </c>
      <c r="R254" s="163"/>
      <c r="S254" s="163"/>
      <c r="T254" s="164"/>
      <c r="U254" s="158"/>
      <c r="V254" s="158">
        <f>SUM(V255:V266)</f>
        <v>33.529999999999994</v>
      </c>
      <c r="W254" s="158"/>
      <c r="X254" s="158"/>
      <c r="Y254" s="158"/>
      <c r="AG254" t="s">
        <v>240</v>
      </c>
    </row>
    <row r="255" spans="1:60" ht="22.5" outlineLevel="1" x14ac:dyDescent="0.2">
      <c r="A255" s="166">
        <v>104</v>
      </c>
      <c r="B255" s="167" t="s">
        <v>615</v>
      </c>
      <c r="C255" s="182" t="s">
        <v>616</v>
      </c>
      <c r="D255" s="168" t="s">
        <v>304</v>
      </c>
      <c r="E255" s="169">
        <v>20</v>
      </c>
      <c r="F255" s="170"/>
      <c r="G255" s="171">
        <f>ROUND(E255*F255,2)</f>
        <v>0</v>
      </c>
      <c r="H255" s="170"/>
      <c r="I255" s="171">
        <f>ROUND(E255*H255,2)</f>
        <v>0</v>
      </c>
      <c r="J255" s="170"/>
      <c r="K255" s="171">
        <f>ROUND(E255*J255,2)</f>
        <v>0</v>
      </c>
      <c r="L255" s="171">
        <v>21</v>
      </c>
      <c r="M255" s="171">
        <f>G255*(1+L255/100)</f>
        <v>0</v>
      </c>
      <c r="N255" s="169">
        <v>4.2000000000000002E-4</v>
      </c>
      <c r="O255" s="169">
        <f>ROUND(E255*N255,2)</f>
        <v>0.01</v>
      </c>
      <c r="P255" s="169">
        <v>0</v>
      </c>
      <c r="Q255" s="169">
        <f>ROUND(E255*P255,2)</f>
        <v>0</v>
      </c>
      <c r="R255" s="171"/>
      <c r="S255" s="171" t="s">
        <v>244</v>
      </c>
      <c r="T255" s="172" t="s">
        <v>244</v>
      </c>
      <c r="U255" s="157">
        <v>0.28699999999999998</v>
      </c>
      <c r="V255" s="157">
        <f>ROUND(E255*U255,2)</f>
        <v>5.74</v>
      </c>
      <c r="W255" s="157"/>
      <c r="X255" s="157" t="s">
        <v>286</v>
      </c>
      <c r="Y255" s="157" t="s">
        <v>246</v>
      </c>
      <c r="Z255" s="147"/>
      <c r="AA255" s="147"/>
      <c r="AB255" s="147"/>
      <c r="AC255" s="147"/>
      <c r="AD255" s="147"/>
      <c r="AE255" s="147"/>
      <c r="AF255" s="147"/>
      <c r="AG255" s="147" t="s">
        <v>287</v>
      </c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2" x14ac:dyDescent="0.2">
      <c r="A256" s="154"/>
      <c r="B256" s="155"/>
      <c r="C256" s="258" t="s">
        <v>617</v>
      </c>
      <c r="D256" s="259"/>
      <c r="E256" s="259"/>
      <c r="F256" s="259"/>
      <c r="G256" s="259"/>
      <c r="H256" s="157"/>
      <c r="I256" s="157"/>
      <c r="J256" s="157"/>
      <c r="K256" s="157"/>
      <c r="L256" s="157"/>
      <c r="M256" s="157"/>
      <c r="N256" s="156"/>
      <c r="O256" s="156"/>
      <c r="P256" s="156"/>
      <c r="Q256" s="156"/>
      <c r="R256" s="157"/>
      <c r="S256" s="157"/>
      <c r="T256" s="157"/>
      <c r="U256" s="157"/>
      <c r="V256" s="157"/>
      <c r="W256" s="157"/>
      <c r="X256" s="157"/>
      <c r="Y256" s="157"/>
      <c r="Z256" s="147"/>
      <c r="AA256" s="147"/>
      <c r="AB256" s="147"/>
      <c r="AC256" s="147"/>
      <c r="AD256" s="147"/>
      <c r="AE256" s="147"/>
      <c r="AF256" s="147"/>
      <c r="AG256" s="147" t="s">
        <v>249</v>
      </c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2" x14ac:dyDescent="0.2">
      <c r="A257" s="154"/>
      <c r="B257" s="155"/>
      <c r="C257" s="189" t="s">
        <v>618</v>
      </c>
      <c r="D257" s="187"/>
      <c r="E257" s="188">
        <v>20</v>
      </c>
      <c r="F257" s="157"/>
      <c r="G257" s="157"/>
      <c r="H257" s="157"/>
      <c r="I257" s="157"/>
      <c r="J257" s="157"/>
      <c r="K257" s="157"/>
      <c r="L257" s="157"/>
      <c r="M257" s="157"/>
      <c r="N257" s="156"/>
      <c r="O257" s="156"/>
      <c r="P257" s="156"/>
      <c r="Q257" s="156"/>
      <c r="R257" s="157"/>
      <c r="S257" s="157"/>
      <c r="T257" s="157"/>
      <c r="U257" s="157"/>
      <c r="V257" s="157"/>
      <c r="W257" s="157"/>
      <c r="X257" s="157"/>
      <c r="Y257" s="157"/>
      <c r="Z257" s="147"/>
      <c r="AA257" s="147"/>
      <c r="AB257" s="147"/>
      <c r="AC257" s="147"/>
      <c r="AD257" s="147"/>
      <c r="AE257" s="147"/>
      <c r="AF257" s="147"/>
      <c r="AG257" s="147" t="s">
        <v>289</v>
      </c>
      <c r="AH257" s="147">
        <v>0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1" x14ac:dyDescent="0.2">
      <c r="A258" s="166">
        <v>105</v>
      </c>
      <c r="B258" s="167" t="s">
        <v>619</v>
      </c>
      <c r="C258" s="182" t="s">
        <v>620</v>
      </c>
      <c r="D258" s="168" t="s">
        <v>304</v>
      </c>
      <c r="E258" s="169">
        <v>22.4</v>
      </c>
      <c r="F258" s="170"/>
      <c r="G258" s="171">
        <f>ROUND(E258*F258,2)</f>
        <v>0</v>
      </c>
      <c r="H258" s="170"/>
      <c r="I258" s="171">
        <f>ROUND(E258*H258,2)</f>
        <v>0</v>
      </c>
      <c r="J258" s="170"/>
      <c r="K258" s="171">
        <f>ROUND(E258*J258,2)</f>
        <v>0</v>
      </c>
      <c r="L258" s="171">
        <v>21</v>
      </c>
      <c r="M258" s="171">
        <f>G258*(1+L258/100)</f>
        <v>0</v>
      </c>
      <c r="N258" s="169">
        <v>8.0000000000000007E-5</v>
      </c>
      <c r="O258" s="169">
        <f>ROUND(E258*N258,2)</f>
        <v>0</v>
      </c>
      <c r="P258" s="169">
        <v>0</v>
      </c>
      <c r="Q258" s="169">
        <f>ROUND(E258*P258,2)</f>
        <v>0</v>
      </c>
      <c r="R258" s="171"/>
      <c r="S258" s="171" t="s">
        <v>244</v>
      </c>
      <c r="T258" s="172" t="s">
        <v>244</v>
      </c>
      <c r="U258" s="157">
        <v>0.156</v>
      </c>
      <c r="V258" s="157">
        <f>ROUND(E258*U258,2)</f>
        <v>3.49</v>
      </c>
      <c r="W258" s="157"/>
      <c r="X258" s="157" t="s">
        <v>286</v>
      </c>
      <c r="Y258" s="157" t="s">
        <v>246</v>
      </c>
      <c r="Z258" s="147"/>
      <c r="AA258" s="147"/>
      <c r="AB258" s="147"/>
      <c r="AC258" s="147"/>
      <c r="AD258" s="147"/>
      <c r="AE258" s="147"/>
      <c r="AF258" s="147"/>
      <c r="AG258" s="147" t="s">
        <v>287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189" t="s">
        <v>618</v>
      </c>
      <c r="D259" s="187"/>
      <c r="E259" s="188">
        <v>20</v>
      </c>
      <c r="F259" s="157"/>
      <c r="G259" s="157"/>
      <c r="H259" s="157"/>
      <c r="I259" s="157"/>
      <c r="J259" s="157"/>
      <c r="K259" s="157"/>
      <c r="L259" s="157"/>
      <c r="M259" s="157"/>
      <c r="N259" s="156"/>
      <c r="O259" s="156"/>
      <c r="P259" s="156"/>
      <c r="Q259" s="156"/>
      <c r="R259" s="157"/>
      <c r="S259" s="157"/>
      <c r="T259" s="157"/>
      <c r="U259" s="157"/>
      <c r="V259" s="157"/>
      <c r="W259" s="157"/>
      <c r="X259" s="157"/>
      <c r="Y259" s="157"/>
      <c r="Z259" s="147"/>
      <c r="AA259" s="147"/>
      <c r="AB259" s="147"/>
      <c r="AC259" s="147"/>
      <c r="AD259" s="147"/>
      <c r="AE259" s="147"/>
      <c r="AF259" s="147"/>
      <c r="AG259" s="147" t="s">
        <v>289</v>
      </c>
      <c r="AH259" s="147">
        <v>0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3" x14ac:dyDescent="0.2">
      <c r="A260" s="154"/>
      <c r="B260" s="155"/>
      <c r="C260" s="189" t="s">
        <v>621</v>
      </c>
      <c r="D260" s="187"/>
      <c r="E260" s="188">
        <v>2.4</v>
      </c>
      <c r="F260" s="157"/>
      <c r="G260" s="157"/>
      <c r="H260" s="157"/>
      <c r="I260" s="157"/>
      <c r="J260" s="157"/>
      <c r="K260" s="157"/>
      <c r="L260" s="157"/>
      <c r="M260" s="157"/>
      <c r="N260" s="156"/>
      <c r="O260" s="156"/>
      <c r="P260" s="156"/>
      <c r="Q260" s="156"/>
      <c r="R260" s="157"/>
      <c r="S260" s="157"/>
      <c r="T260" s="157"/>
      <c r="U260" s="157"/>
      <c r="V260" s="157"/>
      <c r="W260" s="157"/>
      <c r="X260" s="157"/>
      <c r="Y260" s="157"/>
      <c r="Z260" s="147"/>
      <c r="AA260" s="147"/>
      <c r="AB260" s="147"/>
      <c r="AC260" s="147"/>
      <c r="AD260" s="147"/>
      <c r="AE260" s="147"/>
      <c r="AF260" s="147"/>
      <c r="AG260" s="147" t="s">
        <v>289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1" x14ac:dyDescent="0.2">
      <c r="A261" s="166">
        <v>106</v>
      </c>
      <c r="B261" s="167" t="s">
        <v>622</v>
      </c>
      <c r="C261" s="182" t="s">
        <v>623</v>
      </c>
      <c r="D261" s="168" t="s">
        <v>304</v>
      </c>
      <c r="E261" s="169">
        <v>29.1</v>
      </c>
      <c r="F261" s="170"/>
      <c r="G261" s="171">
        <f>ROUND(E261*F261,2)</f>
        <v>0</v>
      </c>
      <c r="H261" s="170"/>
      <c r="I261" s="171">
        <f>ROUND(E261*H261,2)</f>
        <v>0</v>
      </c>
      <c r="J261" s="170"/>
      <c r="K261" s="171">
        <f>ROUND(E261*J261,2)</f>
        <v>0</v>
      </c>
      <c r="L261" s="171">
        <v>21</v>
      </c>
      <c r="M261" s="171">
        <f>G261*(1+L261/100)</f>
        <v>0</v>
      </c>
      <c r="N261" s="169">
        <v>4.6000000000000001E-4</v>
      </c>
      <c r="O261" s="169">
        <f>ROUND(E261*N261,2)</f>
        <v>0.01</v>
      </c>
      <c r="P261" s="169">
        <v>0</v>
      </c>
      <c r="Q261" s="169">
        <f>ROUND(E261*P261,2)</f>
        <v>0</v>
      </c>
      <c r="R261" s="171"/>
      <c r="S261" s="171" t="s">
        <v>244</v>
      </c>
      <c r="T261" s="172" t="s">
        <v>244</v>
      </c>
      <c r="U261" s="157">
        <v>0.315</v>
      </c>
      <c r="V261" s="157">
        <f>ROUND(E261*U261,2)</f>
        <v>9.17</v>
      </c>
      <c r="W261" s="157"/>
      <c r="X261" s="157" t="s">
        <v>286</v>
      </c>
      <c r="Y261" s="157" t="s">
        <v>246</v>
      </c>
      <c r="Z261" s="147"/>
      <c r="AA261" s="147"/>
      <c r="AB261" s="147"/>
      <c r="AC261" s="147"/>
      <c r="AD261" s="147"/>
      <c r="AE261" s="147"/>
      <c r="AF261" s="147"/>
      <c r="AG261" s="147" t="s">
        <v>287</v>
      </c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2" x14ac:dyDescent="0.2">
      <c r="A262" s="154"/>
      <c r="B262" s="155"/>
      <c r="C262" s="189" t="s">
        <v>624</v>
      </c>
      <c r="D262" s="187"/>
      <c r="E262" s="188">
        <v>29.1</v>
      </c>
      <c r="F262" s="157"/>
      <c r="G262" s="157"/>
      <c r="H262" s="157"/>
      <c r="I262" s="157"/>
      <c r="J262" s="157"/>
      <c r="K262" s="157"/>
      <c r="L262" s="157"/>
      <c r="M262" s="157"/>
      <c r="N262" s="156"/>
      <c r="O262" s="156"/>
      <c r="P262" s="156"/>
      <c r="Q262" s="156"/>
      <c r="R262" s="157"/>
      <c r="S262" s="157"/>
      <c r="T262" s="157"/>
      <c r="U262" s="157"/>
      <c r="V262" s="157"/>
      <c r="W262" s="157"/>
      <c r="X262" s="157"/>
      <c r="Y262" s="157"/>
      <c r="Z262" s="147"/>
      <c r="AA262" s="147"/>
      <c r="AB262" s="147"/>
      <c r="AC262" s="147"/>
      <c r="AD262" s="147"/>
      <c r="AE262" s="147"/>
      <c r="AF262" s="147"/>
      <c r="AG262" s="147" t="s">
        <v>289</v>
      </c>
      <c r="AH262" s="147">
        <v>0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1" x14ac:dyDescent="0.2">
      <c r="A263" s="166">
        <v>107</v>
      </c>
      <c r="B263" s="167" t="s">
        <v>625</v>
      </c>
      <c r="C263" s="182" t="s">
        <v>626</v>
      </c>
      <c r="D263" s="168" t="s">
        <v>304</v>
      </c>
      <c r="E263" s="169">
        <v>29.1</v>
      </c>
      <c r="F263" s="170"/>
      <c r="G263" s="171">
        <f>ROUND(E263*F263,2)</f>
        <v>0</v>
      </c>
      <c r="H263" s="170"/>
      <c r="I263" s="171">
        <f>ROUND(E263*H263,2)</f>
        <v>0</v>
      </c>
      <c r="J263" s="170"/>
      <c r="K263" s="171">
        <f>ROUND(E263*J263,2)</f>
        <v>0</v>
      </c>
      <c r="L263" s="171">
        <v>21</v>
      </c>
      <c r="M263" s="171">
        <f>G263*(1+L263/100)</f>
        <v>0</v>
      </c>
      <c r="N263" s="169">
        <v>2.2000000000000001E-4</v>
      </c>
      <c r="O263" s="169">
        <f>ROUND(E263*N263,2)</f>
        <v>0.01</v>
      </c>
      <c r="P263" s="169">
        <v>0</v>
      </c>
      <c r="Q263" s="169">
        <f>ROUND(E263*P263,2)</f>
        <v>0</v>
      </c>
      <c r="R263" s="171"/>
      <c r="S263" s="171" t="s">
        <v>244</v>
      </c>
      <c r="T263" s="172" t="s">
        <v>244</v>
      </c>
      <c r="U263" s="157">
        <v>0.48899999999999999</v>
      </c>
      <c r="V263" s="157">
        <f>ROUND(E263*U263,2)</f>
        <v>14.23</v>
      </c>
      <c r="W263" s="157"/>
      <c r="X263" s="157" t="s">
        <v>286</v>
      </c>
      <c r="Y263" s="157" t="s">
        <v>246</v>
      </c>
      <c r="Z263" s="147"/>
      <c r="AA263" s="147"/>
      <c r="AB263" s="147"/>
      <c r="AC263" s="147"/>
      <c r="AD263" s="147"/>
      <c r="AE263" s="147"/>
      <c r="AF263" s="147"/>
      <c r="AG263" s="147" t="s">
        <v>287</v>
      </c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2" x14ac:dyDescent="0.2">
      <c r="A264" s="154"/>
      <c r="B264" s="155"/>
      <c r="C264" s="189" t="s">
        <v>627</v>
      </c>
      <c r="D264" s="187"/>
      <c r="E264" s="188">
        <v>29.1</v>
      </c>
      <c r="F264" s="157"/>
      <c r="G264" s="157"/>
      <c r="H264" s="157"/>
      <c r="I264" s="157"/>
      <c r="J264" s="157"/>
      <c r="K264" s="157"/>
      <c r="L264" s="157"/>
      <c r="M264" s="157"/>
      <c r="N264" s="156"/>
      <c r="O264" s="156"/>
      <c r="P264" s="156"/>
      <c r="Q264" s="156"/>
      <c r="R264" s="157"/>
      <c r="S264" s="157"/>
      <c r="T264" s="157"/>
      <c r="U264" s="157"/>
      <c r="V264" s="157"/>
      <c r="W264" s="157"/>
      <c r="X264" s="157"/>
      <c r="Y264" s="157"/>
      <c r="Z264" s="147"/>
      <c r="AA264" s="147"/>
      <c r="AB264" s="147"/>
      <c r="AC264" s="147"/>
      <c r="AD264" s="147"/>
      <c r="AE264" s="147"/>
      <c r="AF264" s="147"/>
      <c r="AG264" s="147" t="s">
        <v>289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1" x14ac:dyDescent="0.2">
      <c r="A265" s="166">
        <v>108</v>
      </c>
      <c r="B265" s="167" t="s">
        <v>628</v>
      </c>
      <c r="C265" s="182" t="s">
        <v>629</v>
      </c>
      <c r="D265" s="168" t="s">
        <v>304</v>
      </c>
      <c r="E265" s="169">
        <v>20</v>
      </c>
      <c r="F265" s="170"/>
      <c r="G265" s="171">
        <f>ROUND(E265*F265,2)</f>
        <v>0</v>
      </c>
      <c r="H265" s="170"/>
      <c r="I265" s="171">
        <f>ROUND(E265*H265,2)</f>
        <v>0</v>
      </c>
      <c r="J265" s="170"/>
      <c r="K265" s="171">
        <f>ROUND(E265*J265,2)</f>
        <v>0</v>
      </c>
      <c r="L265" s="171">
        <v>21</v>
      </c>
      <c r="M265" s="171">
        <f>G265*(1+L265/100)</f>
        <v>0</v>
      </c>
      <c r="N265" s="169">
        <v>1.0000000000000001E-5</v>
      </c>
      <c r="O265" s="169">
        <f>ROUND(E265*N265,2)</f>
        <v>0</v>
      </c>
      <c r="P265" s="169">
        <v>0</v>
      </c>
      <c r="Q265" s="169">
        <f>ROUND(E265*P265,2)</f>
        <v>0</v>
      </c>
      <c r="R265" s="171"/>
      <c r="S265" s="171" t="s">
        <v>244</v>
      </c>
      <c r="T265" s="172" t="s">
        <v>244</v>
      </c>
      <c r="U265" s="157">
        <v>4.4999999999999998E-2</v>
      </c>
      <c r="V265" s="157">
        <f>ROUND(E265*U265,2)</f>
        <v>0.9</v>
      </c>
      <c r="W265" s="157"/>
      <c r="X265" s="157" t="s">
        <v>286</v>
      </c>
      <c r="Y265" s="157" t="s">
        <v>246</v>
      </c>
      <c r="Z265" s="147"/>
      <c r="AA265" s="147"/>
      <c r="AB265" s="147"/>
      <c r="AC265" s="147"/>
      <c r="AD265" s="147"/>
      <c r="AE265" s="147"/>
      <c r="AF265" s="147"/>
      <c r="AG265" s="147" t="s">
        <v>287</v>
      </c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2" x14ac:dyDescent="0.2">
      <c r="A266" s="154"/>
      <c r="B266" s="155"/>
      <c r="C266" s="189" t="s">
        <v>630</v>
      </c>
      <c r="D266" s="187"/>
      <c r="E266" s="188">
        <v>20</v>
      </c>
      <c r="F266" s="157"/>
      <c r="G266" s="157"/>
      <c r="H266" s="157"/>
      <c r="I266" s="157"/>
      <c r="J266" s="157"/>
      <c r="K266" s="157"/>
      <c r="L266" s="157"/>
      <c r="M266" s="157"/>
      <c r="N266" s="156"/>
      <c r="O266" s="156"/>
      <c r="P266" s="156"/>
      <c r="Q266" s="156"/>
      <c r="R266" s="157"/>
      <c r="S266" s="157"/>
      <c r="T266" s="157"/>
      <c r="U266" s="157"/>
      <c r="V266" s="157"/>
      <c r="W266" s="157"/>
      <c r="X266" s="157"/>
      <c r="Y266" s="157"/>
      <c r="Z266" s="147"/>
      <c r="AA266" s="147"/>
      <c r="AB266" s="147"/>
      <c r="AC266" s="147"/>
      <c r="AD266" s="147"/>
      <c r="AE266" s="147"/>
      <c r="AF266" s="147"/>
      <c r="AG266" s="147" t="s">
        <v>289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x14ac:dyDescent="0.2">
      <c r="A267" s="159" t="s">
        <v>239</v>
      </c>
      <c r="B267" s="160" t="s">
        <v>203</v>
      </c>
      <c r="C267" s="181" t="s">
        <v>204</v>
      </c>
      <c r="D267" s="161"/>
      <c r="E267" s="162"/>
      <c r="F267" s="163"/>
      <c r="G267" s="163">
        <f>SUMIF(AG268:AG280,"&lt;&gt;NOR",G268:G280)</f>
        <v>0</v>
      </c>
      <c r="H267" s="163"/>
      <c r="I267" s="163">
        <f>SUM(I268:I280)</f>
        <v>0</v>
      </c>
      <c r="J267" s="163"/>
      <c r="K267" s="163">
        <f>SUM(K268:K280)</f>
        <v>0</v>
      </c>
      <c r="L267" s="163"/>
      <c r="M267" s="163">
        <f>SUM(M268:M280)</f>
        <v>0</v>
      </c>
      <c r="N267" s="162"/>
      <c r="O267" s="162">
        <f>SUM(O268:O280)</f>
        <v>0</v>
      </c>
      <c r="P267" s="162"/>
      <c r="Q267" s="162">
        <f>SUM(Q268:Q280)</f>
        <v>0.12</v>
      </c>
      <c r="R267" s="163"/>
      <c r="S267" s="163"/>
      <c r="T267" s="164"/>
      <c r="U267" s="158"/>
      <c r="V267" s="158">
        <f>SUM(V268:V280)</f>
        <v>54.93</v>
      </c>
      <c r="W267" s="158"/>
      <c r="X267" s="158"/>
      <c r="Y267" s="158"/>
      <c r="AG267" t="s">
        <v>240</v>
      </c>
    </row>
    <row r="268" spans="1:60" outlineLevel="1" x14ac:dyDescent="0.2">
      <c r="A268" s="166">
        <v>109</v>
      </c>
      <c r="B268" s="167" t="s">
        <v>631</v>
      </c>
      <c r="C268" s="182" t="s">
        <v>632</v>
      </c>
      <c r="D268" s="168" t="s">
        <v>304</v>
      </c>
      <c r="E268" s="169">
        <v>131.63</v>
      </c>
      <c r="F268" s="170"/>
      <c r="G268" s="171">
        <f>ROUND(E268*F268,2)</f>
        <v>0</v>
      </c>
      <c r="H268" s="170"/>
      <c r="I268" s="171">
        <f>ROUND(E268*H268,2)</f>
        <v>0</v>
      </c>
      <c r="J268" s="170"/>
      <c r="K268" s="171">
        <f>ROUND(E268*J268,2)</f>
        <v>0</v>
      </c>
      <c r="L268" s="171">
        <v>21</v>
      </c>
      <c r="M268" s="171">
        <f>G268*(1+L268/100)</f>
        <v>0</v>
      </c>
      <c r="N268" s="169">
        <v>0</v>
      </c>
      <c r="O268" s="169">
        <f>ROUND(E268*N268,2)</f>
        <v>0</v>
      </c>
      <c r="P268" s="169">
        <v>8.9999999999999998E-4</v>
      </c>
      <c r="Q268" s="169">
        <f>ROUND(E268*P268,2)</f>
        <v>0.12</v>
      </c>
      <c r="R268" s="171"/>
      <c r="S268" s="171" t="s">
        <v>244</v>
      </c>
      <c r="T268" s="172" t="s">
        <v>244</v>
      </c>
      <c r="U268" s="157">
        <v>7.6679999999999998E-2</v>
      </c>
      <c r="V268" s="157">
        <f>ROUND(E268*U268,2)</f>
        <v>10.09</v>
      </c>
      <c r="W268" s="157"/>
      <c r="X268" s="157" t="s">
        <v>286</v>
      </c>
      <c r="Y268" s="157" t="s">
        <v>246</v>
      </c>
      <c r="Z268" s="147"/>
      <c r="AA268" s="147"/>
      <c r="AB268" s="147"/>
      <c r="AC268" s="147"/>
      <c r="AD268" s="147"/>
      <c r="AE268" s="147"/>
      <c r="AF268" s="147"/>
      <c r="AG268" s="147" t="s">
        <v>287</v>
      </c>
      <c r="AH268" s="147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2" x14ac:dyDescent="0.2">
      <c r="A269" s="154"/>
      <c r="B269" s="155"/>
      <c r="C269" s="189" t="s">
        <v>370</v>
      </c>
      <c r="D269" s="187"/>
      <c r="E269" s="188">
        <v>68.13</v>
      </c>
      <c r="F269" s="157"/>
      <c r="G269" s="157"/>
      <c r="H269" s="157"/>
      <c r="I269" s="157"/>
      <c r="J269" s="157"/>
      <c r="K269" s="157"/>
      <c r="L269" s="157"/>
      <c r="M269" s="157"/>
      <c r="N269" s="156"/>
      <c r="O269" s="156"/>
      <c r="P269" s="156"/>
      <c r="Q269" s="156"/>
      <c r="R269" s="157"/>
      <c r="S269" s="157"/>
      <c r="T269" s="157"/>
      <c r="U269" s="157"/>
      <c r="V269" s="157"/>
      <c r="W269" s="157"/>
      <c r="X269" s="157"/>
      <c r="Y269" s="157"/>
      <c r="Z269" s="147"/>
      <c r="AA269" s="147"/>
      <c r="AB269" s="147"/>
      <c r="AC269" s="147"/>
      <c r="AD269" s="147"/>
      <c r="AE269" s="147"/>
      <c r="AF269" s="147"/>
      <c r="AG269" s="147" t="s">
        <v>289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3" x14ac:dyDescent="0.2">
      <c r="A270" s="154"/>
      <c r="B270" s="155"/>
      <c r="C270" s="189" t="s">
        <v>633</v>
      </c>
      <c r="D270" s="187"/>
      <c r="E270" s="188">
        <v>63.5</v>
      </c>
      <c r="F270" s="157"/>
      <c r="G270" s="157"/>
      <c r="H270" s="157"/>
      <c r="I270" s="157"/>
      <c r="J270" s="157"/>
      <c r="K270" s="157"/>
      <c r="L270" s="157"/>
      <c r="M270" s="157"/>
      <c r="N270" s="156"/>
      <c r="O270" s="156"/>
      <c r="P270" s="156"/>
      <c r="Q270" s="156"/>
      <c r="R270" s="157"/>
      <c r="S270" s="157"/>
      <c r="T270" s="157"/>
      <c r="U270" s="157"/>
      <c r="V270" s="157"/>
      <c r="W270" s="157"/>
      <c r="X270" s="157"/>
      <c r="Y270" s="157"/>
      <c r="Z270" s="147"/>
      <c r="AA270" s="147"/>
      <c r="AB270" s="147"/>
      <c r="AC270" s="147"/>
      <c r="AD270" s="147"/>
      <c r="AE270" s="147"/>
      <c r="AF270" s="147"/>
      <c r="AG270" s="147" t="s">
        <v>289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1" x14ac:dyDescent="0.2">
      <c r="A271" s="166">
        <v>110</v>
      </c>
      <c r="B271" s="167" t="s">
        <v>634</v>
      </c>
      <c r="C271" s="182" t="s">
        <v>635</v>
      </c>
      <c r="D271" s="168" t="s">
        <v>304</v>
      </c>
      <c r="E271" s="169">
        <v>333.62</v>
      </c>
      <c r="F271" s="170"/>
      <c r="G271" s="171">
        <f>ROUND(E271*F271,2)</f>
        <v>0</v>
      </c>
      <c r="H271" s="170"/>
      <c r="I271" s="171">
        <f>ROUND(E271*H271,2)</f>
        <v>0</v>
      </c>
      <c r="J271" s="170"/>
      <c r="K271" s="171">
        <f>ROUND(E271*J271,2)</f>
        <v>0</v>
      </c>
      <c r="L271" s="171">
        <v>21</v>
      </c>
      <c r="M271" s="171">
        <f>G271*(1+L271/100)</f>
        <v>0</v>
      </c>
      <c r="N271" s="169">
        <v>0</v>
      </c>
      <c r="O271" s="169">
        <f>ROUND(E271*N271,2)</f>
        <v>0</v>
      </c>
      <c r="P271" s="169">
        <v>0</v>
      </c>
      <c r="Q271" s="169">
        <f>ROUND(E271*P271,2)</f>
        <v>0</v>
      </c>
      <c r="R271" s="171"/>
      <c r="S271" s="171" t="s">
        <v>244</v>
      </c>
      <c r="T271" s="172" t="s">
        <v>244</v>
      </c>
      <c r="U271" s="157">
        <v>3.2480000000000002E-2</v>
      </c>
      <c r="V271" s="157">
        <f>ROUND(E271*U271,2)</f>
        <v>10.84</v>
      </c>
      <c r="W271" s="157"/>
      <c r="X271" s="157" t="s">
        <v>286</v>
      </c>
      <c r="Y271" s="157" t="s">
        <v>246</v>
      </c>
      <c r="Z271" s="147"/>
      <c r="AA271" s="147"/>
      <c r="AB271" s="147"/>
      <c r="AC271" s="147"/>
      <c r="AD271" s="147"/>
      <c r="AE271" s="147"/>
      <c r="AF271" s="147"/>
      <c r="AG271" s="147" t="s">
        <v>636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2" x14ac:dyDescent="0.2">
      <c r="A272" s="154"/>
      <c r="B272" s="155"/>
      <c r="C272" s="189" t="s">
        <v>637</v>
      </c>
      <c r="D272" s="187"/>
      <c r="E272" s="188">
        <v>7.5625</v>
      </c>
      <c r="F272" s="157"/>
      <c r="G272" s="157"/>
      <c r="H272" s="157"/>
      <c r="I272" s="157"/>
      <c r="J272" s="157"/>
      <c r="K272" s="157"/>
      <c r="L272" s="157"/>
      <c r="M272" s="157"/>
      <c r="N272" s="156"/>
      <c r="O272" s="156"/>
      <c r="P272" s="156"/>
      <c r="Q272" s="156"/>
      <c r="R272" s="157"/>
      <c r="S272" s="157"/>
      <c r="T272" s="157"/>
      <c r="U272" s="157"/>
      <c r="V272" s="157"/>
      <c r="W272" s="157"/>
      <c r="X272" s="157"/>
      <c r="Y272" s="157"/>
      <c r="Z272" s="147"/>
      <c r="AA272" s="147"/>
      <c r="AB272" s="147"/>
      <c r="AC272" s="147"/>
      <c r="AD272" s="147"/>
      <c r="AE272" s="147"/>
      <c r="AF272" s="147"/>
      <c r="AG272" s="147" t="s">
        <v>289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3" x14ac:dyDescent="0.2">
      <c r="A273" s="154"/>
      <c r="B273" s="155"/>
      <c r="C273" s="189" t="s">
        <v>638</v>
      </c>
      <c r="D273" s="187"/>
      <c r="E273" s="188">
        <v>29.1</v>
      </c>
      <c r="F273" s="157"/>
      <c r="G273" s="157"/>
      <c r="H273" s="157"/>
      <c r="I273" s="157"/>
      <c r="J273" s="157"/>
      <c r="K273" s="157"/>
      <c r="L273" s="157"/>
      <c r="M273" s="157"/>
      <c r="N273" s="156"/>
      <c r="O273" s="156"/>
      <c r="P273" s="156"/>
      <c r="Q273" s="156"/>
      <c r="R273" s="157"/>
      <c r="S273" s="157"/>
      <c r="T273" s="157"/>
      <c r="U273" s="157"/>
      <c r="V273" s="157"/>
      <c r="W273" s="157"/>
      <c r="X273" s="157"/>
      <c r="Y273" s="157"/>
      <c r="Z273" s="147"/>
      <c r="AA273" s="147"/>
      <c r="AB273" s="147"/>
      <c r="AC273" s="147"/>
      <c r="AD273" s="147"/>
      <c r="AE273" s="147"/>
      <c r="AF273" s="147"/>
      <c r="AG273" s="147" t="s">
        <v>289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3" x14ac:dyDescent="0.2">
      <c r="A274" s="154"/>
      <c r="B274" s="155"/>
      <c r="C274" s="189" t="s">
        <v>639</v>
      </c>
      <c r="D274" s="187"/>
      <c r="E274" s="188">
        <v>99.875</v>
      </c>
      <c r="F274" s="157"/>
      <c r="G274" s="157"/>
      <c r="H274" s="157"/>
      <c r="I274" s="157"/>
      <c r="J274" s="157"/>
      <c r="K274" s="157"/>
      <c r="L274" s="157"/>
      <c r="M274" s="157"/>
      <c r="N274" s="156"/>
      <c r="O274" s="156"/>
      <c r="P274" s="156"/>
      <c r="Q274" s="156"/>
      <c r="R274" s="157"/>
      <c r="S274" s="157"/>
      <c r="T274" s="157"/>
      <c r="U274" s="157"/>
      <c r="V274" s="157"/>
      <c r="W274" s="157"/>
      <c r="X274" s="157"/>
      <c r="Y274" s="157"/>
      <c r="Z274" s="147"/>
      <c r="AA274" s="147"/>
      <c r="AB274" s="147"/>
      <c r="AC274" s="147"/>
      <c r="AD274" s="147"/>
      <c r="AE274" s="147"/>
      <c r="AF274" s="147"/>
      <c r="AG274" s="147" t="s">
        <v>289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">
      <c r="A275" s="154"/>
      <c r="B275" s="155"/>
      <c r="C275" s="189" t="s">
        <v>640</v>
      </c>
      <c r="D275" s="187"/>
      <c r="E275" s="188">
        <v>3.0750000000000002</v>
      </c>
      <c r="F275" s="157"/>
      <c r="G275" s="157"/>
      <c r="H275" s="157"/>
      <c r="I275" s="157"/>
      <c r="J275" s="157"/>
      <c r="K275" s="157"/>
      <c r="L275" s="157"/>
      <c r="M275" s="157"/>
      <c r="N275" s="156"/>
      <c r="O275" s="156"/>
      <c r="P275" s="156"/>
      <c r="Q275" s="156"/>
      <c r="R275" s="157"/>
      <c r="S275" s="157"/>
      <c r="T275" s="157"/>
      <c r="U275" s="157"/>
      <c r="V275" s="157"/>
      <c r="W275" s="157"/>
      <c r="X275" s="157"/>
      <c r="Y275" s="157"/>
      <c r="Z275" s="147"/>
      <c r="AA275" s="147"/>
      <c r="AB275" s="147"/>
      <c r="AC275" s="147"/>
      <c r="AD275" s="147"/>
      <c r="AE275" s="147"/>
      <c r="AF275" s="147"/>
      <c r="AG275" s="147" t="s">
        <v>289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3" x14ac:dyDescent="0.2">
      <c r="A276" s="154"/>
      <c r="B276" s="155"/>
      <c r="C276" s="189" t="s">
        <v>370</v>
      </c>
      <c r="D276" s="187"/>
      <c r="E276" s="188">
        <v>68.13</v>
      </c>
      <c r="F276" s="157"/>
      <c r="G276" s="157"/>
      <c r="H276" s="157"/>
      <c r="I276" s="157"/>
      <c r="J276" s="157"/>
      <c r="K276" s="157"/>
      <c r="L276" s="157"/>
      <c r="M276" s="157"/>
      <c r="N276" s="156"/>
      <c r="O276" s="156"/>
      <c r="P276" s="156"/>
      <c r="Q276" s="156"/>
      <c r="R276" s="157"/>
      <c r="S276" s="157"/>
      <c r="T276" s="157"/>
      <c r="U276" s="157"/>
      <c r="V276" s="157"/>
      <c r="W276" s="157"/>
      <c r="X276" s="157"/>
      <c r="Y276" s="157"/>
      <c r="Z276" s="147"/>
      <c r="AA276" s="147"/>
      <c r="AB276" s="147"/>
      <c r="AC276" s="147"/>
      <c r="AD276" s="147"/>
      <c r="AE276" s="147"/>
      <c r="AF276" s="147"/>
      <c r="AG276" s="147" t="s">
        <v>289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3" x14ac:dyDescent="0.2">
      <c r="A277" s="154"/>
      <c r="B277" s="155"/>
      <c r="C277" s="189" t="s">
        <v>641</v>
      </c>
      <c r="D277" s="187"/>
      <c r="E277" s="188">
        <v>16.782499999999999</v>
      </c>
      <c r="F277" s="157"/>
      <c r="G277" s="157"/>
      <c r="H277" s="157"/>
      <c r="I277" s="157"/>
      <c r="J277" s="157"/>
      <c r="K277" s="157"/>
      <c r="L277" s="157"/>
      <c r="M277" s="157"/>
      <c r="N277" s="156"/>
      <c r="O277" s="156"/>
      <c r="P277" s="156"/>
      <c r="Q277" s="156"/>
      <c r="R277" s="157"/>
      <c r="S277" s="157"/>
      <c r="T277" s="157"/>
      <c r="U277" s="157"/>
      <c r="V277" s="157"/>
      <c r="W277" s="157"/>
      <c r="X277" s="157"/>
      <c r="Y277" s="157"/>
      <c r="Z277" s="147"/>
      <c r="AA277" s="147"/>
      <c r="AB277" s="147"/>
      <c r="AC277" s="147"/>
      <c r="AD277" s="147"/>
      <c r="AE277" s="147"/>
      <c r="AF277" s="147"/>
      <c r="AG277" s="147" t="s">
        <v>289</v>
      </c>
      <c r="AH277" s="147">
        <v>0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3" x14ac:dyDescent="0.2">
      <c r="A278" s="154"/>
      <c r="B278" s="155"/>
      <c r="C278" s="189" t="s">
        <v>642</v>
      </c>
      <c r="D278" s="187"/>
      <c r="E278" s="188">
        <v>109.095</v>
      </c>
      <c r="F278" s="157"/>
      <c r="G278" s="157"/>
      <c r="H278" s="157"/>
      <c r="I278" s="157"/>
      <c r="J278" s="157"/>
      <c r="K278" s="157"/>
      <c r="L278" s="157"/>
      <c r="M278" s="157"/>
      <c r="N278" s="156"/>
      <c r="O278" s="156"/>
      <c r="P278" s="156"/>
      <c r="Q278" s="156"/>
      <c r="R278" s="157"/>
      <c r="S278" s="157"/>
      <c r="T278" s="157"/>
      <c r="U278" s="157"/>
      <c r="V278" s="157"/>
      <c r="W278" s="157"/>
      <c r="X278" s="157"/>
      <c r="Y278" s="157"/>
      <c r="Z278" s="147"/>
      <c r="AA278" s="147"/>
      <c r="AB278" s="147"/>
      <c r="AC278" s="147"/>
      <c r="AD278" s="147"/>
      <c r="AE278" s="147"/>
      <c r="AF278" s="147"/>
      <c r="AG278" s="147" t="s">
        <v>289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1" x14ac:dyDescent="0.2">
      <c r="A279" s="166">
        <v>111</v>
      </c>
      <c r="B279" s="167" t="s">
        <v>643</v>
      </c>
      <c r="C279" s="182" t="s">
        <v>644</v>
      </c>
      <c r="D279" s="168" t="s">
        <v>304</v>
      </c>
      <c r="E279" s="169">
        <v>333.62</v>
      </c>
      <c r="F279" s="170"/>
      <c r="G279" s="171">
        <f>ROUND(E279*F279,2)</f>
        <v>0</v>
      </c>
      <c r="H279" s="170"/>
      <c r="I279" s="171">
        <f>ROUND(E279*H279,2)</f>
        <v>0</v>
      </c>
      <c r="J279" s="170"/>
      <c r="K279" s="171">
        <f>ROUND(E279*J279,2)</f>
        <v>0</v>
      </c>
      <c r="L279" s="171">
        <v>21</v>
      </c>
      <c r="M279" s="171">
        <f>G279*(1+L279/100)</f>
        <v>0</v>
      </c>
      <c r="N279" s="169">
        <v>0</v>
      </c>
      <c r="O279" s="169">
        <f>ROUND(E279*N279,2)</f>
        <v>0</v>
      </c>
      <c r="P279" s="169">
        <v>0</v>
      </c>
      <c r="Q279" s="169">
        <f>ROUND(E279*P279,2)</f>
        <v>0</v>
      </c>
      <c r="R279" s="171"/>
      <c r="S279" s="171" t="s">
        <v>244</v>
      </c>
      <c r="T279" s="172" t="s">
        <v>244</v>
      </c>
      <c r="U279" s="157">
        <v>0.10191</v>
      </c>
      <c r="V279" s="157">
        <f>ROUND(E279*U279,2)</f>
        <v>34</v>
      </c>
      <c r="W279" s="157"/>
      <c r="X279" s="157" t="s">
        <v>286</v>
      </c>
      <c r="Y279" s="157" t="s">
        <v>246</v>
      </c>
      <c r="Z279" s="147"/>
      <c r="AA279" s="147"/>
      <c r="AB279" s="147"/>
      <c r="AC279" s="147"/>
      <c r="AD279" s="147"/>
      <c r="AE279" s="147"/>
      <c r="AF279" s="147"/>
      <c r="AG279" s="147" t="s">
        <v>636</v>
      </c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2" x14ac:dyDescent="0.2">
      <c r="A280" s="154"/>
      <c r="B280" s="155"/>
      <c r="C280" s="189" t="s">
        <v>645</v>
      </c>
      <c r="D280" s="187"/>
      <c r="E280" s="188">
        <v>333.62</v>
      </c>
      <c r="F280" s="157"/>
      <c r="G280" s="157"/>
      <c r="H280" s="157"/>
      <c r="I280" s="157"/>
      <c r="J280" s="157"/>
      <c r="K280" s="157"/>
      <c r="L280" s="157"/>
      <c r="M280" s="157"/>
      <c r="N280" s="156"/>
      <c r="O280" s="156"/>
      <c r="P280" s="156"/>
      <c r="Q280" s="156"/>
      <c r="R280" s="157"/>
      <c r="S280" s="157"/>
      <c r="T280" s="157"/>
      <c r="U280" s="157"/>
      <c r="V280" s="157"/>
      <c r="W280" s="157"/>
      <c r="X280" s="157"/>
      <c r="Y280" s="157"/>
      <c r="Z280" s="147"/>
      <c r="AA280" s="147"/>
      <c r="AB280" s="147"/>
      <c r="AC280" s="147"/>
      <c r="AD280" s="147"/>
      <c r="AE280" s="147"/>
      <c r="AF280" s="147"/>
      <c r="AG280" s="147" t="s">
        <v>289</v>
      </c>
      <c r="AH280" s="147">
        <v>5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x14ac:dyDescent="0.2">
      <c r="A281" s="159" t="s">
        <v>239</v>
      </c>
      <c r="B281" s="160" t="s">
        <v>207</v>
      </c>
      <c r="C281" s="181" t="s">
        <v>208</v>
      </c>
      <c r="D281" s="161"/>
      <c r="E281" s="162"/>
      <c r="F281" s="163"/>
      <c r="G281" s="163">
        <f>SUMIF(AG282:AG286,"&lt;&gt;NOR",G282:G286)</f>
        <v>0</v>
      </c>
      <c r="H281" s="163"/>
      <c r="I281" s="163">
        <f>SUM(I282:I286)</f>
        <v>0</v>
      </c>
      <c r="J281" s="163"/>
      <c r="K281" s="163">
        <f>SUM(K282:K286)</f>
        <v>0</v>
      </c>
      <c r="L281" s="163"/>
      <c r="M281" s="163">
        <f>SUM(M282:M286)</f>
        <v>0</v>
      </c>
      <c r="N281" s="162"/>
      <c r="O281" s="162">
        <f>SUM(O282:O286)</f>
        <v>0</v>
      </c>
      <c r="P281" s="162"/>
      <c r="Q281" s="162">
        <f>SUM(Q282:Q286)</f>
        <v>0</v>
      </c>
      <c r="R281" s="163"/>
      <c r="S281" s="163"/>
      <c r="T281" s="164"/>
      <c r="U281" s="158"/>
      <c r="V281" s="158">
        <f>SUM(V282:V286)</f>
        <v>42.49</v>
      </c>
      <c r="W281" s="158"/>
      <c r="X281" s="158"/>
      <c r="Y281" s="158"/>
      <c r="AG281" t="s">
        <v>240</v>
      </c>
    </row>
    <row r="282" spans="1:60" outlineLevel="1" x14ac:dyDescent="0.2">
      <c r="A282" s="166">
        <v>112</v>
      </c>
      <c r="B282" s="167" t="s">
        <v>646</v>
      </c>
      <c r="C282" s="182" t="s">
        <v>647</v>
      </c>
      <c r="D282" s="168" t="s">
        <v>304</v>
      </c>
      <c r="E282" s="169">
        <v>1.7224999999999999</v>
      </c>
      <c r="F282" s="170"/>
      <c r="G282" s="171">
        <f>ROUND(E282*F282,2)</f>
        <v>0</v>
      </c>
      <c r="H282" s="170"/>
      <c r="I282" s="171">
        <f>ROUND(E282*H282,2)</f>
        <v>0</v>
      </c>
      <c r="J282" s="170"/>
      <c r="K282" s="171">
        <f>ROUND(E282*J282,2)</f>
        <v>0</v>
      </c>
      <c r="L282" s="171">
        <v>21</v>
      </c>
      <c r="M282" s="171">
        <f>G282*(1+L282/100)</f>
        <v>0</v>
      </c>
      <c r="N282" s="169">
        <v>0</v>
      </c>
      <c r="O282" s="169">
        <f>ROUND(E282*N282,2)</f>
        <v>0</v>
      </c>
      <c r="P282" s="169">
        <v>0</v>
      </c>
      <c r="Q282" s="169">
        <f>ROUND(E282*P282,2)</f>
        <v>0</v>
      </c>
      <c r="R282" s="171"/>
      <c r="S282" s="171" t="s">
        <v>244</v>
      </c>
      <c r="T282" s="172" t="s">
        <v>244</v>
      </c>
      <c r="U282" s="157">
        <v>24.6675</v>
      </c>
      <c r="V282" s="157">
        <f>ROUND(E282*U282,2)</f>
        <v>42.49</v>
      </c>
      <c r="W282" s="157"/>
      <c r="X282" s="157" t="s">
        <v>286</v>
      </c>
      <c r="Y282" s="157" t="s">
        <v>246</v>
      </c>
      <c r="Z282" s="147"/>
      <c r="AA282" s="147"/>
      <c r="AB282" s="147"/>
      <c r="AC282" s="147"/>
      <c r="AD282" s="147"/>
      <c r="AE282" s="147"/>
      <c r="AF282" s="147"/>
      <c r="AG282" s="147" t="s">
        <v>287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2" x14ac:dyDescent="0.2">
      <c r="A283" s="154"/>
      <c r="B283" s="155"/>
      <c r="C283" s="189" t="s">
        <v>648</v>
      </c>
      <c r="D283" s="187"/>
      <c r="E283" s="188">
        <v>0.12</v>
      </c>
      <c r="F283" s="157"/>
      <c r="G283" s="157"/>
      <c r="H283" s="157"/>
      <c r="I283" s="157"/>
      <c r="J283" s="157"/>
      <c r="K283" s="157"/>
      <c r="L283" s="157"/>
      <c r="M283" s="157"/>
      <c r="N283" s="156"/>
      <c r="O283" s="156"/>
      <c r="P283" s="156"/>
      <c r="Q283" s="156"/>
      <c r="R283" s="157"/>
      <c r="S283" s="157"/>
      <c r="T283" s="157"/>
      <c r="U283" s="157"/>
      <c r="V283" s="157"/>
      <c r="W283" s="157"/>
      <c r="X283" s="157"/>
      <c r="Y283" s="157"/>
      <c r="Z283" s="147"/>
      <c r="AA283" s="147"/>
      <c r="AB283" s="147"/>
      <c r="AC283" s="147"/>
      <c r="AD283" s="147"/>
      <c r="AE283" s="147"/>
      <c r="AF283" s="147"/>
      <c r="AG283" s="147" t="s">
        <v>289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3" x14ac:dyDescent="0.2">
      <c r="A284" s="154"/>
      <c r="B284" s="155"/>
      <c r="C284" s="189" t="s">
        <v>649</v>
      </c>
      <c r="D284" s="187"/>
      <c r="E284" s="188">
        <v>0.54</v>
      </c>
      <c r="F284" s="157"/>
      <c r="G284" s="157"/>
      <c r="H284" s="157"/>
      <c r="I284" s="157"/>
      <c r="J284" s="157"/>
      <c r="K284" s="157"/>
      <c r="L284" s="157"/>
      <c r="M284" s="157"/>
      <c r="N284" s="156"/>
      <c r="O284" s="156"/>
      <c r="P284" s="156"/>
      <c r="Q284" s="156"/>
      <c r="R284" s="157"/>
      <c r="S284" s="157"/>
      <c r="T284" s="157"/>
      <c r="U284" s="157"/>
      <c r="V284" s="157"/>
      <c r="W284" s="157"/>
      <c r="X284" s="157"/>
      <c r="Y284" s="157"/>
      <c r="Z284" s="147"/>
      <c r="AA284" s="147"/>
      <c r="AB284" s="147"/>
      <c r="AC284" s="147"/>
      <c r="AD284" s="147"/>
      <c r="AE284" s="147"/>
      <c r="AF284" s="147"/>
      <c r="AG284" s="147" t="s">
        <v>289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3" x14ac:dyDescent="0.2">
      <c r="A285" s="154"/>
      <c r="B285" s="155"/>
      <c r="C285" s="189" t="s">
        <v>650</v>
      </c>
      <c r="D285" s="187"/>
      <c r="E285" s="188">
        <v>6.25E-2</v>
      </c>
      <c r="F285" s="157"/>
      <c r="G285" s="157"/>
      <c r="H285" s="157"/>
      <c r="I285" s="157"/>
      <c r="J285" s="157"/>
      <c r="K285" s="157"/>
      <c r="L285" s="157"/>
      <c r="M285" s="157"/>
      <c r="N285" s="156"/>
      <c r="O285" s="156"/>
      <c r="P285" s="156"/>
      <c r="Q285" s="156"/>
      <c r="R285" s="157"/>
      <c r="S285" s="157"/>
      <c r="T285" s="157"/>
      <c r="U285" s="157"/>
      <c r="V285" s="157"/>
      <c r="W285" s="157"/>
      <c r="X285" s="157"/>
      <c r="Y285" s="157"/>
      <c r="Z285" s="147"/>
      <c r="AA285" s="147"/>
      <c r="AB285" s="147"/>
      <c r="AC285" s="147"/>
      <c r="AD285" s="147"/>
      <c r="AE285" s="147"/>
      <c r="AF285" s="147"/>
      <c r="AG285" s="147" t="s">
        <v>289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3" x14ac:dyDescent="0.2">
      <c r="A286" s="154"/>
      <c r="B286" s="155"/>
      <c r="C286" s="189" t="s">
        <v>651</v>
      </c>
      <c r="D286" s="187"/>
      <c r="E286" s="188">
        <v>1</v>
      </c>
      <c r="F286" s="157"/>
      <c r="G286" s="157"/>
      <c r="H286" s="157"/>
      <c r="I286" s="157"/>
      <c r="J286" s="157"/>
      <c r="K286" s="157"/>
      <c r="L286" s="157"/>
      <c r="M286" s="157"/>
      <c r="N286" s="156"/>
      <c r="O286" s="156"/>
      <c r="P286" s="156"/>
      <c r="Q286" s="156"/>
      <c r="R286" s="157"/>
      <c r="S286" s="157"/>
      <c r="T286" s="157"/>
      <c r="U286" s="157"/>
      <c r="V286" s="157"/>
      <c r="W286" s="157"/>
      <c r="X286" s="157"/>
      <c r="Y286" s="157"/>
      <c r="Z286" s="147"/>
      <c r="AA286" s="147"/>
      <c r="AB286" s="147"/>
      <c r="AC286" s="147"/>
      <c r="AD286" s="147"/>
      <c r="AE286" s="147"/>
      <c r="AF286" s="147"/>
      <c r="AG286" s="147" t="s">
        <v>289</v>
      </c>
      <c r="AH286" s="147">
        <v>0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x14ac:dyDescent="0.2">
      <c r="A287" s="159" t="s">
        <v>239</v>
      </c>
      <c r="B287" s="160" t="s">
        <v>209</v>
      </c>
      <c r="C287" s="181" t="s">
        <v>172</v>
      </c>
      <c r="D287" s="161"/>
      <c r="E287" s="162"/>
      <c r="F287" s="163"/>
      <c r="G287" s="163">
        <f>SUMIF(AG288:AG295,"&lt;&gt;NOR",G288:G295)</f>
        <v>0</v>
      </c>
      <c r="H287" s="163"/>
      <c r="I287" s="163">
        <f>SUM(I288:I295)</f>
        <v>0</v>
      </c>
      <c r="J287" s="163"/>
      <c r="K287" s="163">
        <f>SUM(K288:K295)</f>
        <v>0</v>
      </c>
      <c r="L287" s="163"/>
      <c r="M287" s="163">
        <f>SUM(M288:M295)</f>
        <v>0</v>
      </c>
      <c r="N287" s="162"/>
      <c r="O287" s="162">
        <f>SUM(O288:O295)</f>
        <v>0</v>
      </c>
      <c r="P287" s="162"/>
      <c r="Q287" s="162">
        <f>SUM(Q288:Q295)</f>
        <v>0</v>
      </c>
      <c r="R287" s="163"/>
      <c r="S287" s="163"/>
      <c r="T287" s="164"/>
      <c r="U287" s="158"/>
      <c r="V287" s="158">
        <f>SUM(V288:V295)</f>
        <v>73.11</v>
      </c>
      <c r="W287" s="158"/>
      <c r="X287" s="158"/>
      <c r="Y287" s="158"/>
      <c r="AG287" t="s">
        <v>240</v>
      </c>
    </row>
    <row r="288" spans="1:60" outlineLevel="1" x14ac:dyDescent="0.2">
      <c r="A288" s="174">
        <v>113</v>
      </c>
      <c r="B288" s="175" t="s">
        <v>652</v>
      </c>
      <c r="C288" s="183" t="s">
        <v>653</v>
      </c>
      <c r="D288" s="176" t="s">
        <v>308</v>
      </c>
      <c r="E288" s="177">
        <v>14.802910000000001</v>
      </c>
      <c r="F288" s="178"/>
      <c r="G288" s="179">
        <f>ROUND(E288*F288,2)</f>
        <v>0</v>
      </c>
      <c r="H288" s="178"/>
      <c r="I288" s="179">
        <f>ROUND(E288*H288,2)</f>
        <v>0</v>
      </c>
      <c r="J288" s="178"/>
      <c r="K288" s="179">
        <f>ROUND(E288*J288,2)</f>
        <v>0</v>
      </c>
      <c r="L288" s="179">
        <v>21</v>
      </c>
      <c r="M288" s="179">
        <f>G288*(1+L288/100)</f>
        <v>0</v>
      </c>
      <c r="N288" s="177">
        <v>0</v>
      </c>
      <c r="O288" s="177">
        <f>ROUND(E288*N288,2)</f>
        <v>0</v>
      </c>
      <c r="P288" s="177">
        <v>0</v>
      </c>
      <c r="Q288" s="177">
        <f>ROUND(E288*P288,2)</f>
        <v>0</v>
      </c>
      <c r="R288" s="179"/>
      <c r="S288" s="179" t="s">
        <v>244</v>
      </c>
      <c r="T288" s="180" t="s">
        <v>244</v>
      </c>
      <c r="U288" s="157">
        <v>2.0670000000000002</v>
      </c>
      <c r="V288" s="157">
        <f>ROUND(E288*U288,2)</f>
        <v>30.6</v>
      </c>
      <c r="W288" s="157"/>
      <c r="X288" s="157" t="s">
        <v>654</v>
      </c>
      <c r="Y288" s="157" t="s">
        <v>246</v>
      </c>
      <c r="Z288" s="147"/>
      <c r="AA288" s="147"/>
      <c r="AB288" s="147"/>
      <c r="AC288" s="147"/>
      <c r="AD288" s="147"/>
      <c r="AE288" s="147"/>
      <c r="AF288" s="147"/>
      <c r="AG288" s="147" t="s">
        <v>655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1" x14ac:dyDescent="0.2">
      <c r="A289" s="166">
        <v>114</v>
      </c>
      <c r="B289" s="167" t="s">
        <v>656</v>
      </c>
      <c r="C289" s="182" t="s">
        <v>657</v>
      </c>
      <c r="D289" s="168" t="s">
        <v>308</v>
      </c>
      <c r="E289" s="169">
        <v>14.802910000000001</v>
      </c>
      <c r="F289" s="170"/>
      <c r="G289" s="171">
        <f>ROUND(E289*F289,2)</f>
        <v>0</v>
      </c>
      <c r="H289" s="170"/>
      <c r="I289" s="171">
        <f>ROUND(E289*H289,2)</f>
        <v>0</v>
      </c>
      <c r="J289" s="170"/>
      <c r="K289" s="171">
        <f>ROUND(E289*J289,2)</f>
        <v>0</v>
      </c>
      <c r="L289" s="171">
        <v>21</v>
      </c>
      <c r="M289" s="171">
        <f>G289*(1+L289/100)</f>
        <v>0</v>
      </c>
      <c r="N289" s="169">
        <v>0</v>
      </c>
      <c r="O289" s="169">
        <f>ROUND(E289*N289,2)</f>
        <v>0</v>
      </c>
      <c r="P289" s="169">
        <v>0</v>
      </c>
      <c r="Q289" s="169">
        <f>ROUND(E289*P289,2)</f>
        <v>0</v>
      </c>
      <c r="R289" s="171"/>
      <c r="S289" s="171" t="s">
        <v>244</v>
      </c>
      <c r="T289" s="172" t="s">
        <v>244</v>
      </c>
      <c r="U289" s="157">
        <v>0.49</v>
      </c>
      <c r="V289" s="157">
        <f>ROUND(E289*U289,2)</f>
        <v>7.25</v>
      </c>
      <c r="W289" s="157"/>
      <c r="X289" s="157" t="s">
        <v>654</v>
      </c>
      <c r="Y289" s="157" t="s">
        <v>246</v>
      </c>
      <c r="Z289" s="147"/>
      <c r="AA289" s="147"/>
      <c r="AB289" s="147"/>
      <c r="AC289" s="147"/>
      <c r="AD289" s="147"/>
      <c r="AE289" s="147"/>
      <c r="AF289" s="147"/>
      <c r="AG289" s="147" t="s">
        <v>655</v>
      </c>
      <c r="AH289" s="147"/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2" x14ac:dyDescent="0.2">
      <c r="A290" s="154"/>
      <c r="B290" s="155"/>
      <c r="C290" s="258" t="s">
        <v>658</v>
      </c>
      <c r="D290" s="259"/>
      <c r="E290" s="259"/>
      <c r="F290" s="259"/>
      <c r="G290" s="259"/>
      <c r="H290" s="157"/>
      <c r="I290" s="157"/>
      <c r="J290" s="157"/>
      <c r="K290" s="157"/>
      <c r="L290" s="157"/>
      <c r="M290" s="157"/>
      <c r="N290" s="156"/>
      <c r="O290" s="156"/>
      <c r="P290" s="156"/>
      <c r="Q290" s="156"/>
      <c r="R290" s="157"/>
      <c r="S290" s="157"/>
      <c r="T290" s="157"/>
      <c r="U290" s="157"/>
      <c r="V290" s="157"/>
      <c r="W290" s="157"/>
      <c r="X290" s="157"/>
      <c r="Y290" s="157"/>
      <c r="Z290" s="147"/>
      <c r="AA290" s="147"/>
      <c r="AB290" s="147"/>
      <c r="AC290" s="147"/>
      <c r="AD290" s="147"/>
      <c r="AE290" s="147"/>
      <c r="AF290" s="147"/>
      <c r="AG290" s="147" t="s">
        <v>249</v>
      </c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1" x14ac:dyDescent="0.2">
      <c r="A291" s="174">
        <v>115</v>
      </c>
      <c r="B291" s="175" t="s">
        <v>659</v>
      </c>
      <c r="C291" s="183" t="s">
        <v>660</v>
      </c>
      <c r="D291" s="176" t="s">
        <v>308</v>
      </c>
      <c r="E291" s="177">
        <v>281.25524000000001</v>
      </c>
      <c r="F291" s="178"/>
      <c r="G291" s="179">
        <f>ROUND(E291*F291,2)</f>
        <v>0</v>
      </c>
      <c r="H291" s="178"/>
      <c r="I291" s="179">
        <f>ROUND(E291*H291,2)</f>
        <v>0</v>
      </c>
      <c r="J291" s="178"/>
      <c r="K291" s="179">
        <f>ROUND(E291*J291,2)</f>
        <v>0</v>
      </c>
      <c r="L291" s="179">
        <v>21</v>
      </c>
      <c r="M291" s="179">
        <f>G291*(1+L291/100)</f>
        <v>0</v>
      </c>
      <c r="N291" s="177">
        <v>0</v>
      </c>
      <c r="O291" s="177">
        <f>ROUND(E291*N291,2)</f>
        <v>0</v>
      </c>
      <c r="P291" s="177">
        <v>0</v>
      </c>
      <c r="Q291" s="177">
        <f>ROUND(E291*P291,2)</f>
        <v>0</v>
      </c>
      <c r="R291" s="179"/>
      <c r="S291" s="179" t="s">
        <v>244</v>
      </c>
      <c r="T291" s="180" t="s">
        <v>244</v>
      </c>
      <c r="U291" s="157">
        <v>0</v>
      </c>
      <c r="V291" s="157">
        <f>ROUND(E291*U291,2)</f>
        <v>0</v>
      </c>
      <c r="W291" s="157"/>
      <c r="X291" s="157" t="s">
        <v>654</v>
      </c>
      <c r="Y291" s="157" t="s">
        <v>246</v>
      </c>
      <c r="Z291" s="147"/>
      <c r="AA291" s="147"/>
      <c r="AB291" s="147"/>
      <c r="AC291" s="147"/>
      <c r="AD291" s="147"/>
      <c r="AE291" s="147"/>
      <c r="AF291" s="147"/>
      <c r="AG291" s="147" t="s">
        <v>655</v>
      </c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1" x14ac:dyDescent="0.2">
      <c r="A292" s="174">
        <v>116</v>
      </c>
      <c r="B292" s="175" t="s">
        <v>661</v>
      </c>
      <c r="C292" s="183" t="s">
        <v>662</v>
      </c>
      <c r="D292" s="176" t="s">
        <v>308</v>
      </c>
      <c r="E292" s="177">
        <v>14.802910000000001</v>
      </c>
      <c r="F292" s="178"/>
      <c r="G292" s="179">
        <f>ROUND(E292*F292,2)</f>
        <v>0</v>
      </c>
      <c r="H292" s="178"/>
      <c r="I292" s="179">
        <f>ROUND(E292*H292,2)</f>
        <v>0</v>
      </c>
      <c r="J292" s="178"/>
      <c r="K292" s="179">
        <f>ROUND(E292*J292,2)</f>
        <v>0</v>
      </c>
      <c r="L292" s="179">
        <v>21</v>
      </c>
      <c r="M292" s="179">
        <f>G292*(1+L292/100)</f>
        <v>0</v>
      </c>
      <c r="N292" s="177">
        <v>0</v>
      </c>
      <c r="O292" s="177">
        <f>ROUND(E292*N292,2)</f>
        <v>0</v>
      </c>
      <c r="P292" s="177">
        <v>0</v>
      </c>
      <c r="Q292" s="177">
        <f>ROUND(E292*P292,2)</f>
        <v>0</v>
      </c>
      <c r="R292" s="179"/>
      <c r="S292" s="179" t="s">
        <v>244</v>
      </c>
      <c r="T292" s="180" t="s">
        <v>244</v>
      </c>
      <c r="U292" s="157">
        <v>0.94199999999999995</v>
      </c>
      <c r="V292" s="157">
        <f>ROUND(E292*U292,2)</f>
        <v>13.94</v>
      </c>
      <c r="W292" s="157"/>
      <c r="X292" s="157" t="s">
        <v>654</v>
      </c>
      <c r="Y292" s="157" t="s">
        <v>246</v>
      </c>
      <c r="Z292" s="147"/>
      <c r="AA292" s="147"/>
      <c r="AB292" s="147"/>
      <c r="AC292" s="147"/>
      <c r="AD292" s="147"/>
      <c r="AE292" s="147"/>
      <c r="AF292" s="147"/>
      <c r="AG292" s="147" t="s">
        <v>655</v>
      </c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ht="22.5" outlineLevel="1" x14ac:dyDescent="0.2">
      <c r="A293" s="166">
        <v>117</v>
      </c>
      <c r="B293" s="167" t="s">
        <v>663</v>
      </c>
      <c r="C293" s="182" t="s">
        <v>664</v>
      </c>
      <c r="D293" s="168" t="s">
        <v>308</v>
      </c>
      <c r="E293" s="169">
        <v>14.802910000000001</v>
      </c>
      <c r="F293" s="170"/>
      <c r="G293" s="171">
        <f>ROUND(E293*F293,2)</f>
        <v>0</v>
      </c>
      <c r="H293" s="170"/>
      <c r="I293" s="171">
        <f>ROUND(E293*H293,2)</f>
        <v>0</v>
      </c>
      <c r="J293" s="170"/>
      <c r="K293" s="171">
        <f>ROUND(E293*J293,2)</f>
        <v>0</v>
      </c>
      <c r="L293" s="171">
        <v>21</v>
      </c>
      <c r="M293" s="171">
        <f>G293*(1+L293/100)</f>
        <v>0</v>
      </c>
      <c r="N293" s="169">
        <v>0</v>
      </c>
      <c r="O293" s="169">
        <f>ROUND(E293*N293,2)</f>
        <v>0</v>
      </c>
      <c r="P293" s="169">
        <v>0</v>
      </c>
      <c r="Q293" s="169">
        <f>ROUND(E293*P293,2)</f>
        <v>0</v>
      </c>
      <c r="R293" s="171"/>
      <c r="S293" s="171" t="s">
        <v>244</v>
      </c>
      <c r="T293" s="172" t="s">
        <v>244</v>
      </c>
      <c r="U293" s="157">
        <v>0</v>
      </c>
      <c r="V293" s="157">
        <f>ROUND(E293*U293,2)</f>
        <v>0</v>
      </c>
      <c r="W293" s="157"/>
      <c r="X293" s="157" t="s">
        <v>654</v>
      </c>
      <c r="Y293" s="157" t="s">
        <v>246</v>
      </c>
      <c r="Z293" s="147"/>
      <c r="AA293" s="147"/>
      <c r="AB293" s="147"/>
      <c r="AC293" s="147"/>
      <c r="AD293" s="147"/>
      <c r="AE293" s="147"/>
      <c r="AF293" s="147"/>
      <c r="AG293" s="147" t="s">
        <v>655</v>
      </c>
      <c r="AH293" s="147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2" x14ac:dyDescent="0.2">
      <c r="A294" s="154"/>
      <c r="B294" s="155"/>
      <c r="C294" s="258" t="s">
        <v>665</v>
      </c>
      <c r="D294" s="259"/>
      <c r="E294" s="259"/>
      <c r="F294" s="259"/>
      <c r="G294" s="259"/>
      <c r="H294" s="157"/>
      <c r="I294" s="157"/>
      <c r="J294" s="157"/>
      <c r="K294" s="157"/>
      <c r="L294" s="157"/>
      <c r="M294" s="157"/>
      <c r="N294" s="156"/>
      <c r="O294" s="156"/>
      <c r="P294" s="156"/>
      <c r="Q294" s="156"/>
      <c r="R294" s="157"/>
      <c r="S294" s="157"/>
      <c r="T294" s="157"/>
      <c r="U294" s="157"/>
      <c r="V294" s="157"/>
      <c r="W294" s="157"/>
      <c r="X294" s="157"/>
      <c r="Y294" s="157"/>
      <c r="Z294" s="147"/>
      <c r="AA294" s="147"/>
      <c r="AB294" s="147"/>
      <c r="AC294" s="147"/>
      <c r="AD294" s="147"/>
      <c r="AE294" s="147"/>
      <c r="AF294" s="147"/>
      <c r="AG294" s="147" t="s">
        <v>249</v>
      </c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1" x14ac:dyDescent="0.2">
      <c r="A295" s="166">
        <v>118</v>
      </c>
      <c r="B295" s="167" t="s">
        <v>666</v>
      </c>
      <c r="C295" s="182" t="s">
        <v>667</v>
      </c>
      <c r="D295" s="168" t="s">
        <v>308</v>
      </c>
      <c r="E295" s="169">
        <v>59.21163</v>
      </c>
      <c r="F295" s="170"/>
      <c r="G295" s="171">
        <f>ROUND(E295*F295,2)</f>
        <v>0</v>
      </c>
      <c r="H295" s="170"/>
      <c r="I295" s="171">
        <f>ROUND(E295*H295,2)</f>
        <v>0</v>
      </c>
      <c r="J295" s="170"/>
      <c r="K295" s="171">
        <f>ROUND(E295*J295,2)</f>
        <v>0</v>
      </c>
      <c r="L295" s="171">
        <v>21</v>
      </c>
      <c r="M295" s="171">
        <f>G295*(1+L295/100)</f>
        <v>0</v>
      </c>
      <c r="N295" s="169">
        <v>0</v>
      </c>
      <c r="O295" s="169">
        <f>ROUND(E295*N295,2)</f>
        <v>0</v>
      </c>
      <c r="P295" s="169">
        <v>0</v>
      </c>
      <c r="Q295" s="169">
        <f>ROUND(E295*P295,2)</f>
        <v>0</v>
      </c>
      <c r="R295" s="171"/>
      <c r="S295" s="171" t="s">
        <v>244</v>
      </c>
      <c r="T295" s="172" t="s">
        <v>244</v>
      </c>
      <c r="U295" s="157">
        <v>0.36</v>
      </c>
      <c r="V295" s="157">
        <f>ROUND(E295*U295,2)</f>
        <v>21.32</v>
      </c>
      <c r="W295" s="157"/>
      <c r="X295" s="157" t="s">
        <v>654</v>
      </c>
      <c r="Y295" s="157" t="s">
        <v>246</v>
      </c>
      <c r="Z295" s="147"/>
      <c r="AA295" s="147"/>
      <c r="AB295" s="147"/>
      <c r="AC295" s="147"/>
      <c r="AD295" s="147"/>
      <c r="AE295" s="147"/>
      <c r="AF295" s="147"/>
      <c r="AG295" s="147" t="s">
        <v>655</v>
      </c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x14ac:dyDescent="0.2">
      <c r="A296" s="3"/>
      <c r="B296" s="4"/>
      <c r="C296" s="184"/>
      <c r="D296" s="6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AE296">
        <v>12</v>
      </c>
      <c r="AF296">
        <v>21</v>
      </c>
      <c r="AG296" t="s">
        <v>225</v>
      </c>
    </row>
    <row r="297" spans="1:60" x14ac:dyDescent="0.2">
      <c r="A297" s="150"/>
      <c r="B297" s="151" t="s">
        <v>31</v>
      </c>
      <c r="C297" s="185"/>
      <c r="D297" s="152"/>
      <c r="E297" s="153"/>
      <c r="F297" s="153"/>
      <c r="G297" s="165">
        <f>G8+G32+G35+G53+G73+G77+G88+G91+G94+G101+G140+G143+G145+G166+G187+G192+G199+G203+G206+G231+G241+G254+G267+G281+G287</f>
        <v>0</v>
      </c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AE297">
        <f>SUMIF(L7:L295,AE296,G7:G295)</f>
        <v>0</v>
      </c>
      <c r="AF297">
        <f>SUMIF(L7:L295,AF296,G7:G295)</f>
        <v>0</v>
      </c>
      <c r="AG297" t="s">
        <v>278</v>
      </c>
    </row>
    <row r="298" spans="1:60" x14ac:dyDescent="0.2">
      <c r="A298" s="3"/>
      <c r="B298" s="4"/>
      <c r="C298" s="184"/>
      <c r="D298" s="6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60" x14ac:dyDescent="0.2">
      <c r="A299" s="3"/>
      <c r="B299" s="4"/>
      <c r="C299" s="184"/>
      <c r="D299" s="6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60" x14ac:dyDescent="0.2">
      <c r="A300" s="269" t="s">
        <v>279</v>
      </c>
      <c r="B300" s="269"/>
      <c r="C300" s="270"/>
      <c r="D300" s="6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60" x14ac:dyDescent="0.2">
      <c r="A301" s="246"/>
      <c r="B301" s="247"/>
      <c r="C301" s="248"/>
      <c r="D301" s="247"/>
      <c r="E301" s="247"/>
      <c r="F301" s="247"/>
      <c r="G301" s="249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AG301" t="s">
        <v>280</v>
      </c>
    </row>
    <row r="302" spans="1:60" x14ac:dyDescent="0.2">
      <c r="A302" s="250"/>
      <c r="B302" s="251"/>
      <c r="C302" s="252"/>
      <c r="D302" s="251"/>
      <c r="E302" s="251"/>
      <c r="F302" s="251"/>
      <c r="G302" s="25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60" x14ac:dyDescent="0.2">
      <c r="A303" s="250"/>
      <c r="B303" s="251"/>
      <c r="C303" s="252"/>
      <c r="D303" s="251"/>
      <c r="E303" s="251"/>
      <c r="F303" s="251"/>
      <c r="G303" s="25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60" x14ac:dyDescent="0.2">
      <c r="A304" s="250"/>
      <c r="B304" s="251"/>
      <c r="C304" s="252"/>
      <c r="D304" s="251"/>
      <c r="E304" s="251"/>
      <c r="F304" s="251"/>
      <c r="G304" s="25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33" x14ac:dyDescent="0.2">
      <c r="A305" s="254"/>
      <c r="B305" s="255"/>
      <c r="C305" s="256"/>
      <c r="D305" s="255"/>
      <c r="E305" s="255"/>
      <c r="F305" s="255"/>
      <c r="G305" s="257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33" x14ac:dyDescent="0.2">
      <c r="A306" s="3"/>
      <c r="B306" s="4"/>
      <c r="C306" s="184"/>
      <c r="D306" s="6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33" x14ac:dyDescent="0.2">
      <c r="C307" s="186"/>
      <c r="D307" s="10"/>
      <c r="AG307" t="s">
        <v>282</v>
      </c>
    </row>
    <row r="308" spans="1:33" x14ac:dyDescent="0.2">
      <c r="D308" s="10"/>
    </row>
    <row r="309" spans="1:33" x14ac:dyDescent="0.2">
      <c r="D309" s="10"/>
    </row>
    <row r="310" spans="1:33" x14ac:dyDescent="0.2">
      <c r="D310" s="10"/>
    </row>
    <row r="311" spans="1:33" x14ac:dyDescent="0.2">
      <c r="D311" s="10"/>
    </row>
    <row r="312" spans="1:33" x14ac:dyDescent="0.2">
      <c r="D312" s="10"/>
    </row>
    <row r="313" spans="1:33" x14ac:dyDescent="0.2">
      <c r="D313" s="10"/>
    </row>
    <row r="314" spans="1:33" x14ac:dyDescent="0.2">
      <c r="D314" s="10"/>
    </row>
    <row r="315" spans="1:33" x14ac:dyDescent="0.2">
      <c r="D315" s="10"/>
    </row>
    <row r="316" spans="1:33" x14ac:dyDescent="0.2">
      <c r="D316" s="10"/>
    </row>
    <row r="317" spans="1:33" x14ac:dyDescent="0.2">
      <c r="D317" s="10"/>
    </row>
    <row r="318" spans="1:33" x14ac:dyDescent="0.2">
      <c r="D318" s="10"/>
    </row>
    <row r="319" spans="1:33" x14ac:dyDescent="0.2">
      <c r="D319" s="10"/>
    </row>
    <row r="320" spans="1:33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+MZSPwpdJWlF3FMIwLTsnomT1xMUCh04Tayn3dJ/XYgHayLF2SsxUe6UGwMit8ZXu2D0CEOcdyvWQ1RODlkONA==" saltValue="i66MpMIG5C9GPZE/kps+tg==" spinCount="100000" sheet="1" formatRows="0"/>
  <mergeCells count="24">
    <mergeCell ref="C212:G212"/>
    <mergeCell ref="C215:G215"/>
    <mergeCell ref="C256:G256"/>
    <mergeCell ref="A1:G1"/>
    <mergeCell ref="C2:G2"/>
    <mergeCell ref="C3:G3"/>
    <mergeCell ref="C4:G4"/>
    <mergeCell ref="C75:G75"/>
    <mergeCell ref="A300:C300"/>
    <mergeCell ref="A301:G305"/>
    <mergeCell ref="C30:G30"/>
    <mergeCell ref="C43:G43"/>
    <mergeCell ref="C49:G49"/>
    <mergeCell ref="C67:G67"/>
    <mergeCell ref="C158:G158"/>
    <mergeCell ref="C121:G121"/>
    <mergeCell ref="C124:G124"/>
    <mergeCell ref="C127:G127"/>
    <mergeCell ref="C155:G155"/>
    <mergeCell ref="C290:G290"/>
    <mergeCell ref="C294:G294"/>
    <mergeCell ref="C161:G161"/>
    <mergeCell ref="C174:G174"/>
    <mergeCell ref="C196:G196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8" sqref="A8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G1" t="s">
        <v>213</v>
      </c>
    </row>
    <row r="2" spans="1:60" ht="24.95" customHeight="1" x14ac:dyDescent="0.2">
      <c r="A2" s="139" t="s">
        <v>8</v>
      </c>
      <c r="B2" s="49" t="s">
        <v>43</v>
      </c>
      <c r="C2" s="263" t="s">
        <v>44</v>
      </c>
      <c r="D2" s="264"/>
      <c r="E2" s="264"/>
      <c r="F2" s="264"/>
      <c r="G2" s="265"/>
      <c r="AG2" t="s">
        <v>214</v>
      </c>
    </row>
    <row r="3" spans="1:60" ht="24.95" customHeight="1" x14ac:dyDescent="0.2">
      <c r="A3" s="139" t="s">
        <v>9</v>
      </c>
      <c r="B3" s="49" t="s">
        <v>52</v>
      </c>
      <c r="C3" s="263" t="s">
        <v>1438</v>
      </c>
      <c r="D3" s="264"/>
      <c r="E3" s="264"/>
      <c r="F3" s="264"/>
      <c r="G3" s="265"/>
      <c r="AC3" s="120" t="s">
        <v>214</v>
      </c>
      <c r="AG3" t="s">
        <v>215</v>
      </c>
    </row>
    <row r="4" spans="1:60" ht="24.95" customHeight="1" x14ac:dyDescent="0.2">
      <c r="A4" s="140" t="s">
        <v>10</v>
      </c>
      <c r="B4" s="141" t="s">
        <v>52</v>
      </c>
      <c r="C4" s="266" t="s">
        <v>54</v>
      </c>
      <c r="D4" s="267"/>
      <c r="E4" s="267"/>
      <c r="F4" s="267"/>
      <c r="G4" s="268"/>
      <c r="AG4" t="s">
        <v>216</v>
      </c>
    </row>
    <row r="5" spans="1:60" x14ac:dyDescent="0.2">
      <c r="D5" s="10"/>
    </row>
    <row r="6" spans="1:60" ht="38.25" x14ac:dyDescent="0.2">
      <c r="A6" s="143" t="s">
        <v>217</v>
      </c>
      <c r="B6" s="145" t="s">
        <v>218</v>
      </c>
      <c r="C6" s="145" t="s">
        <v>219</v>
      </c>
      <c r="D6" s="144" t="s">
        <v>220</v>
      </c>
      <c r="E6" s="143" t="s">
        <v>221</v>
      </c>
      <c r="F6" s="142" t="s">
        <v>222</v>
      </c>
      <c r="G6" s="143" t="s">
        <v>31</v>
      </c>
      <c r="H6" s="146" t="s">
        <v>32</v>
      </c>
      <c r="I6" s="146" t="s">
        <v>223</v>
      </c>
      <c r="J6" s="146" t="s">
        <v>33</v>
      </c>
      <c r="K6" s="146" t="s">
        <v>224</v>
      </c>
      <c r="L6" s="146" t="s">
        <v>225</v>
      </c>
      <c r="M6" s="146" t="s">
        <v>226</v>
      </c>
      <c r="N6" s="146" t="s">
        <v>227</v>
      </c>
      <c r="O6" s="146" t="s">
        <v>228</v>
      </c>
      <c r="P6" s="146" t="s">
        <v>229</v>
      </c>
      <c r="Q6" s="146" t="s">
        <v>230</v>
      </c>
      <c r="R6" s="146" t="s">
        <v>231</v>
      </c>
      <c r="S6" s="146" t="s">
        <v>232</v>
      </c>
      <c r="T6" s="146" t="s">
        <v>233</v>
      </c>
      <c r="U6" s="146" t="s">
        <v>234</v>
      </c>
      <c r="V6" s="146" t="s">
        <v>235</v>
      </c>
      <c r="W6" s="146" t="s">
        <v>236</v>
      </c>
      <c r="X6" s="146" t="s">
        <v>237</v>
      </c>
      <c r="Y6" s="146" t="s">
        <v>238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239</v>
      </c>
      <c r="B8" s="160" t="s">
        <v>181</v>
      </c>
      <c r="C8" s="181" t="s">
        <v>182</v>
      </c>
      <c r="D8" s="161"/>
      <c r="E8" s="162"/>
      <c r="F8" s="163"/>
      <c r="G8" s="163">
        <f>SUMIF(AG9:AG14,"&lt;&gt;NOR",G9:G14)</f>
        <v>0</v>
      </c>
      <c r="H8" s="163"/>
      <c r="I8" s="163">
        <f>SUM(I9:I14)</f>
        <v>0</v>
      </c>
      <c r="J8" s="163"/>
      <c r="K8" s="163">
        <f>SUM(K9:K14)</f>
        <v>0</v>
      </c>
      <c r="L8" s="163"/>
      <c r="M8" s="163">
        <f>SUM(M9:M14)</f>
        <v>0</v>
      </c>
      <c r="N8" s="162"/>
      <c r="O8" s="162">
        <f>SUM(O9:O14)</f>
        <v>0</v>
      </c>
      <c r="P8" s="162"/>
      <c r="Q8" s="162">
        <f>SUM(Q9:Q14)</f>
        <v>0</v>
      </c>
      <c r="R8" s="163"/>
      <c r="S8" s="163"/>
      <c r="T8" s="164"/>
      <c r="U8" s="158"/>
      <c r="V8" s="158">
        <f>SUM(V9:V14)</f>
        <v>0</v>
      </c>
      <c r="W8" s="158"/>
      <c r="X8" s="158"/>
      <c r="Y8" s="158"/>
      <c r="AG8" t="s">
        <v>240</v>
      </c>
    </row>
    <row r="9" spans="1:60" ht="22.5" outlineLevel="1" x14ac:dyDescent="0.2">
      <c r="A9" s="174">
        <v>1</v>
      </c>
      <c r="B9" s="175" t="s">
        <v>668</v>
      </c>
      <c r="C9" s="183" t="s">
        <v>669</v>
      </c>
      <c r="D9" s="176" t="s">
        <v>320</v>
      </c>
      <c r="E9" s="177">
        <v>80</v>
      </c>
      <c r="F9" s="178"/>
      <c r="G9" s="179">
        <f t="shared" ref="G9:G14" si="0">ROUND(E9*F9,2)</f>
        <v>0</v>
      </c>
      <c r="H9" s="178"/>
      <c r="I9" s="179">
        <f t="shared" ref="I9:I14" si="1">ROUND(E9*H9,2)</f>
        <v>0</v>
      </c>
      <c r="J9" s="178"/>
      <c r="K9" s="179">
        <f t="shared" ref="K9:K14" si="2">ROUND(E9*J9,2)</f>
        <v>0</v>
      </c>
      <c r="L9" s="179">
        <v>21</v>
      </c>
      <c r="M9" s="179">
        <f t="shared" ref="M9:M14" si="3">G9*(1+L9/100)</f>
        <v>0</v>
      </c>
      <c r="N9" s="177">
        <v>0</v>
      </c>
      <c r="O9" s="177">
        <f t="shared" ref="O9:O14" si="4">ROUND(E9*N9,2)</f>
        <v>0</v>
      </c>
      <c r="P9" s="177">
        <v>0</v>
      </c>
      <c r="Q9" s="177">
        <f t="shared" ref="Q9:Q14" si="5">ROUND(E9*P9,2)</f>
        <v>0</v>
      </c>
      <c r="R9" s="179"/>
      <c r="S9" s="179" t="s">
        <v>262</v>
      </c>
      <c r="T9" s="180" t="s">
        <v>245</v>
      </c>
      <c r="U9" s="157">
        <v>0</v>
      </c>
      <c r="V9" s="157">
        <f t="shared" ref="V9:V14" si="6">ROUND(E9*U9,2)</f>
        <v>0</v>
      </c>
      <c r="W9" s="157"/>
      <c r="X9" s="157" t="s">
        <v>286</v>
      </c>
      <c r="Y9" s="157" t="s">
        <v>246</v>
      </c>
      <c r="Z9" s="147"/>
      <c r="AA9" s="147"/>
      <c r="AB9" s="147"/>
      <c r="AC9" s="147"/>
      <c r="AD9" s="147"/>
      <c r="AE9" s="147"/>
      <c r="AF9" s="147"/>
      <c r="AG9" s="147" t="s">
        <v>636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outlineLevel="1" x14ac:dyDescent="0.2">
      <c r="A10" s="174">
        <v>2</v>
      </c>
      <c r="B10" s="175" t="s">
        <v>670</v>
      </c>
      <c r="C10" s="183" t="s">
        <v>671</v>
      </c>
      <c r="D10" s="176" t="s">
        <v>320</v>
      </c>
      <c r="E10" s="177">
        <v>10</v>
      </c>
      <c r="F10" s="178"/>
      <c r="G10" s="179">
        <f t="shared" si="0"/>
        <v>0</v>
      </c>
      <c r="H10" s="178"/>
      <c r="I10" s="179">
        <f t="shared" si="1"/>
        <v>0</v>
      </c>
      <c r="J10" s="178"/>
      <c r="K10" s="179">
        <f t="shared" si="2"/>
        <v>0</v>
      </c>
      <c r="L10" s="179">
        <v>21</v>
      </c>
      <c r="M10" s="179">
        <f t="shared" si="3"/>
        <v>0</v>
      </c>
      <c r="N10" s="177">
        <v>3.0000000000000001E-5</v>
      </c>
      <c r="O10" s="177">
        <f t="shared" si="4"/>
        <v>0</v>
      </c>
      <c r="P10" s="177">
        <v>0</v>
      </c>
      <c r="Q10" s="177">
        <f t="shared" si="5"/>
        <v>0</v>
      </c>
      <c r="R10" s="179"/>
      <c r="S10" s="179" t="s">
        <v>262</v>
      </c>
      <c r="T10" s="180" t="s">
        <v>245</v>
      </c>
      <c r="U10" s="157">
        <v>0</v>
      </c>
      <c r="V10" s="157">
        <f t="shared" si="6"/>
        <v>0</v>
      </c>
      <c r="W10" s="157"/>
      <c r="X10" s="157" t="s">
        <v>521</v>
      </c>
      <c r="Y10" s="157" t="s">
        <v>246</v>
      </c>
      <c r="Z10" s="147"/>
      <c r="AA10" s="147"/>
      <c r="AB10" s="147"/>
      <c r="AC10" s="147"/>
      <c r="AD10" s="147"/>
      <c r="AE10" s="147"/>
      <c r="AF10" s="147"/>
      <c r="AG10" s="147" t="s">
        <v>672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outlineLevel="1" x14ac:dyDescent="0.2">
      <c r="A11" s="174">
        <v>3</v>
      </c>
      <c r="B11" s="175" t="s">
        <v>673</v>
      </c>
      <c r="C11" s="183" t="s">
        <v>674</v>
      </c>
      <c r="D11" s="176" t="s">
        <v>320</v>
      </c>
      <c r="E11" s="177">
        <v>10</v>
      </c>
      <c r="F11" s="178"/>
      <c r="G11" s="179">
        <f t="shared" si="0"/>
        <v>0</v>
      </c>
      <c r="H11" s="178"/>
      <c r="I11" s="179">
        <f t="shared" si="1"/>
        <v>0</v>
      </c>
      <c r="J11" s="178"/>
      <c r="K11" s="179">
        <f t="shared" si="2"/>
        <v>0</v>
      </c>
      <c r="L11" s="179">
        <v>21</v>
      </c>
      <c r="M11" s="179">
        <f t="shared" si="3"/>
        <v>0</v>
      </c>
      <c r="N11" s="177">
        <v>8.0000000000000007E-5</v>
      </c>
      <c r="O11" s="177">
        <f t="shared" si="4"/>
        <v>0</v>
      </c>
      <c r="P11" s="177">
        <v>0</v>
      </c>
      <c r="Q11" s="177">
        <f t="shared" si="5"/>
        <v>0</v>
      </c>
      <c r="R11" s="179"/>
      <c r="S11" s="179" t="s">
        <v>262</v>
      </c>
      <c r="T11" s="180" t="s">
        <v>245</v>
      </c>
      <c r="U11" s="157">
        <v>0</v>
      </c>
      <c r="V11" s="157">
        <f t="shared" si="6"/>
        <v>0</v>
      </c>
      <c r="W11" s="157"/>
      <c r="X11" s="157" t="s">
        <v>521</v>
      </c>
      <c r="Y11" s="157" t="s">
        <v>246</v>
      </c>
      <c r="Z11" s="147"/>
      <c r="AA11" s="147"/>
      <c r="AB11" s="147"/>
      <c r="AC11" s="147"/>
      <c r="AD11" s="147"/>
      <c r="AE11" s="147"/>
      <c r="AF11" s="147"/>
      <c r="AG11" s="147" t="s">
        <v>672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2.5" outlineLevel="1" x14ac:dyDescent="0.2">
      <c r="A12" s="174">
        <v>4</v>
      </c>
      <c r="B12" s="175" t="s">
        <v>675</v>
      </c>
      <c r="C12" s="183" t="s">
        <v>676</v>
      </c>
      <c r="D12" s="176" t="s">
        <v>320</v>
      </c>
      <c r="E12" s="177">
        <v>45</v>
      </c>
      <c r="F12" s="178"/>
      <c r="G12" s="179">
        <f t="shared" si="0"/>
        <v>0</v>
      </c>
      <c r="H12" s="178"/>
      <c r="I12" s="179">
        <f t="shared" si="1"/>
        <v>0</v>
      </c>
      <c r="J12" s="178"/>
      <c r="K12" s="179">
        <f t="shared" si="2"/>
        <v>0</v>
      </c>
      <c r="L12" s="179">
        <v>21</v>
      </c>
      <c r="M12" s="179">
        <f t="shared" si="3"/>
        <v>0</v>
      </c>
      <c r="N12" s="177">
        <v>9.0000000000000006E-5</v>
      </c>
      <c r="O12" s="177">
        <f t="shared" si="4"/>
        <v>0</v>
      </c>
      <c r="P12" s="177">
        <v>0</v>
      </c>
      <c r="Q12" s="177">
        <f t="shared" si="5"/>
        <v>0</v>
      </c>
      <c r="R12" s="179"/>
      <c r="S12" s="179" t="s">
        <v>262</v>
      </c>
      <c r="T12" s="180" t="s">
        <v>245</v>
      </c>
      <c r="U12" s="157">
        <v>0</v>
      </c>
      <c r="V12" s="157">
        <f t="shared" si="6"/>
        <v>0</v>
      </c>
      <c r="W12" s="157"/>
      <c r="X12" s="157" t="s">
        <v>521</v>
      </c>
      <c r="Y12" s="157" t="s">
        <v>246</v>
      </c>
      <c r="Z12" s="147"/>
      <c r="AA12" s="147"/>
      <c r="AB12" s="147"/>
      <c r="AC12" s="147"/>
      <c r="AD12" s="147"/>
      <c r="AE12" s="147"/>
      <c r="AF12" s="147"/>
      <c r="AG12" s="147" t="s">
        <v>672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1" x14ac:dyDescent="0.2">
      <c r="A13" s="174">
        <v>5</v>
      </c>
      <c r="B13" s="175" t="s">
        <v>677</v>
      </c>
      <c r="C13" s="183" t="s">
        <v>678</v>
      </c>
      <c r="D13" s="176" t="s">
        <v>320</v>
      </c>
      <c r="E13" s="177">
        <v>15</v>
      </c>
      <c r="F13" s="178"/>
      <c r="G13" s="179">
        <f t="shared" si="0"/>
        <v>0</v>
      </c>
      <c r="H13" s="178"/>
      <c r="I13" s="179">
        <f t="shared" si="1"/>
        <v>0</v>
      </c>
      <c r="J13" s="178"/>
      <c r="K13" s="179">
        <f t="shared" si="2"/>
        <v>0</v>
      </c>
      <c r="L13" s="179">
        <v>21</v>
      </c>
      <c r="M13" s="179">
        <f t="shared" si="3"/>
        <v>0</v>
      </c>
      <c r="N13" s="177">
        <v>1.3999999999999999E-4</v>
      </c>
      <c r="O13" s="177">
        <f t="shared" si="4"/>
        <v>0</v>
      </c>
      <c r="P13" s="177">
        <v>0</v>
      </c>
      <c r="Q13" s="177">
        <f t="shared" si="5"/>
        <v>0</v>
      </c>
      <c r="R13" s="179"/>
      <c r="S13" s="179" t="s">
        <v>262</v>
      </c>
      <c r="T13" s="180" t="s">
        <v>245</v>
      </c>
      <c r="U13" s="157">
        <v>0</v>
      </c>
      <c r="V13" s="157">
        <f t="shared" si="6"/>
        <v>0</v>
      </c>
      <c r="W13" s="157"/>
      <c r="X13" s="157" t="s">
        <v>521</v>
      </c>
      <c r="Y13" s="157" t="s">
        <v>246</v>
      </c>
      <c r="Z13" s="147"/>
      <c r="AA13" s="147"/>
      <c r="AB13" s="147"/>
      <c r="AC13" s="147"/>
      <c r="AD13" s="147"/>
      <c r="AE13" s="147"/>
      <c r="AF13" s="147"/>
      <c r="AG13" s="147" t="s">
        <v>672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74">
        <v>6</v>
      </c>
      <c r="B14" s="175" t="s">
        <v>679</v>
      </c>
      <c r="C14" s="183" t="s">
        <v>680</v>
      </c>
      <c r="D14" s="176" t="s">
        <v>0</v>
      </c>
      <c r="E14" s="177">
        <v>43.99</v>
      </c>
      <c r="F14" s="178"/>
      <c r="G14" s="179">
        <f t="shared" si="0"/>
        <v>0</v>
      </c>
      <c r="H14" s="178"/>
      <c r="I14" s="179">
        <f t="shared" si="1"/>
        <v>0</v>
      </c>
      <c r="J14" s="178"/>
      <c r="K14" s="179">
        <f t="shared" si="2"/>
        <v>0</v>
      </c>
      <c r="L14" s="179">
        <v>21</v>
      </c>
      <c r="M14" s="179">
        <f t="shared" si="3"/>
        <v>0</v>
      </c>
      <c r="N14" s="177">
        <v>0</v>
      </c>
      <c r="O14" s="177">
        <f t="shared" si="4"/>
        <v>0</v>
      </c>
      <c r="P14" s="177">
        <v>0</v>
      </c>
      <c r="Q14" s="177">
        <f t="shared" si="5"/>
        <v>0</v>
      </c>
      <c r="R14" s="179"/>
      <c r="S14" s="179" t="s">
        <v>244</v>
      </c>
      <c r="T14" s="180" t="s">
        <v>245</v>
      </c>
      <c r="U14" s="157">
        <v>0</v>
      </c>
      <c r="V14" s="157">
        <f t="shared" si="6"/>
        <v>0</v>
      </c>
      <c r="W14" s="157"/>
      <c r="X14" s="157" t="s">
        <v>286</v>
      </c>
      <c r="Y14" s="157" t="s">
        <v>246</v>
      </c>
      <c r="Z14" s="147"/>
      <c r="AA14" s="147"/>
      <c r="AB14" s="147"/>
      <c r="AC14" s="147"/>
      <c r="AD14" s="147"/>
      <c r="AE14" s="147"/>
      <c r="AF14" s="147"/>
      <c r="AG14" s="147" t="s">
        <v>636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">
      <c r="A15" s="159" t="s">
        <v>239</v>
      </c>
      <c r="B15" s="160" t="s">
        <v>185</v>
      </c>
      <c r="C15" s="181" t="s">
        <v>186</v>
      </c>
      <c r="D15" s="161"/>
      <c r="E15" s="162"/>
      <c r="F15" s="163"/>
      <c r="G15" s="163">
        <f>SUMIF(AG16:AG41,"&lt;&gt;NOR",G16:G41)</f>
        <v>0</v>
      </c>
      <c r="H15" s="163"/>
      <c r="I15" s="163">
        <f>SUM(I16:I41)</f>
        <v>0</v>
      </c>
      <c r="J15" s="163"/>
      <c r="K15" s="163">
        <f>SUM(K16:K41)</f>
        <v>0</v>
      </c>
      <c r="L15" s="163"/>
      <c r="M15" s="163">
        <f>SUM(M16:M41)</f>
        <v>0</v>
      </c>
      <c r="N15" s="162"/>
      <c r="O15" s="162">
        <f>SUM(O16:O41)</f>
        <v>0.14000000000000001</v>
      </c>
      <c r="P15" s="162"/>
      <c r="Q15" s="162">
        <f>SUM(Q16:Q41)</f>
        <v>1.04</v>
      </c>
      <c r="R15" s="163"/>
      <c r="S15" s="163"/>
      <c r="T15" s="164"/>
      <c r="U15" s="158"/>
      <c r="V15" s="158">
        <f>SUM(V16:V41)</f>
        <v>13.83</v>
      </c>
      <c r="W15" s="158"/>
      <c r="X15" s="158"/>
      <c r="Y15" s="158"/>
      <c r="AG15" t="s">
        <v>240</v>
      </c>
    </row>
    <row r="16" spans="1:60" outlineLevel="1" x14ac:dyDescent="0.2">
      <c r="A16" s="166">
        <v>7</v>
      </c>
      <c r="B16" s="167" t="s">
        <v>681</v>
      </c>
      <c r="C16" s="182" t="s">
        <v>682</v>
      </c>
      <c r="D16" s="168" t="s">
        <v>320</v>
      </c>
      <c r="E16" s="169">
        <v>75</v>
      </c>
      <c r="F16" s="170"/>
      <c r="G16" s="171">
        <f>ROUND(E16*F16,2)</f>
        <v>0</v>
      </c>
      <c r="H16" s="170"/>
      <c r="I16" s="171">
        <f>ROUND(E16*H16,2)</f>
        <v>0</v>
      </c>
      <c r="J16" s="170"/>
      <c r="K16" s="171">
        <f>ROUND(E16*J16,2)</f>
        <v>0</v>
      </c>
      <c r="L16" s="171">
        <v>21</v>
      </c>
      <c r="M16" s="171">
        <f>G16*(1+L16/100)</f>
        <v>0</v>
      </c>
      <c r="N16" s="169">
        <v>2.0000000000000002E-5</v>
      </c>
      <c r="O16" s="169">
        <f>ROUND(E16*N16,2)</f>
        <v>0</v>
      </c>
      <c r="P16" s="169">
        <v>3.2000000000000002E-3</v>
      </c>
      <c r="Q16" s="169">
        <f>ROUND(E16*P16,2)</f>
        <v>0.24</v>
      </c>
      <c r="R16" s="171"/>
      <c r="S16" s="171" t="s">
        <v>244</v>
      </c>
      <c r="T16" s="172" t="s">
        <v>245</v>
      </c>
      <c r="U16" s="157">
        <v>5.2999999999999999E-2</v>
      </c>
      <c r="V16" s="157">
        <f>ROUND(E16*U16,2)</f>
        <v>3.98</v>
      </c>
      <c r="W16" s="157"/>
      <c r="X16" s="157" t="s">
        <v>286</v>
      </c>
      <c r="Y16" s="157" t="s">
        <v>246</v>
      </c>
      <c r="Z16" s="147"/>
      <c r="AA16" s="147"/>
      <c r="AB16" s="147"/>
      <c r="AC16" s="147"/>
      <c r="AD16" s="147"/>
      <c r="AE16" s="147"/>
      <c r="AF16" s="147"/>
      <c r="AG16" s="147" t="s">
        <v>636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58" t="s">
        <v>683</v>
      </c>
      <c r="D17" s="259"/>
      <c r="E17" s="259"/>
      <c r="F17" s="259"/>
      <c r="G17" s="259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249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260" t="s">
        <v>684</v>
      </c>
      <c r="D18" s="261"/>
      <c r="E18" s="261"/>
      <c r="F18" s="261"/>
      <c r="G18" s="261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249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66">
        <v>8</v>
      </c>
      <c r="B19" s="167" t="s">
        <v>681</v>
      </c>
      <c r="C19" s="182" t="s">
        <v>682</v>
      </c>
      <c r="D19" s="168" t="s">
        <v>320</v>
      </c>
      <c r="E19" s="169">
        <v>15</v>
      </c>
      <c r="F19" s="170"/>
      <c r="G19" s="171">
        <f>ROUND(E19*F19,2)</f>
        <v>0</v>
      </c>
      <c r="H19" s="170"/>
      <c r="I19" s="171">
        <f>ROUND(E19*H19,2)</f>
        <v>0</v>
      </c>
      <c r="J19" s="170"/>
      <c r="K19" s="171">
        <f>ROUND(E19*J19,2)</f>
        <v>0</v>
      </c>
      <c r="L19" s="171">
        <v>21</v>
      </c>
      <c r="M19" s="171">
        <f>G19*(1+L19/100)</f>
        <v>0</v>
      </c>
      <c r="N19" s="169">
        <v>2.0000000000000002E-5</v>
      </c>
      <c r="O19" s="169">
        <f>ROUND(E19*N19,2)</f>
        <v>0</v>
      </c>
      <c r="P19" s="169">
        <v>3.2000000000000002E-3</v>
      </c>
      <c r="Q19" s="169">
        <f>ROUND(E19*P19,2)</f>
        <v>0.05</v>
      </c>
      <c r="R19" s="171"/>
      <c r="S19" s="171" t="s">
        <v>244</v>
      </c>
      <c r="T19" s="172" t="s">
        <v>245</v>
      </c>
      <c r="U19" s="157">
        <v>5.2999999999999999E-2</v>
      </c>
      <c r="V19" s="157">
        <f>ROUND(E19*U19,2)</f>
        <v>0.8</v>
      </c>
      <c r="W19" s="157"/>
      <c r="X19" s="157" t="s">
        <v>286</v>
      </c>
      <c r="Y19" s="157" t="s">
        <v>246</v>
      </c>
      <c r="Z19" s="147"/>
      <c r="AA19" s="147"/>
      <c r="AB19" s="147"/>
      <c r="AC19" s="147"/>
      <c r="AD19" s="147"/>
      <c r="AE19" s="147"/>
      <c r="AF19" s="147"/>
      <c r="AG19" s="147" t="s">
        <v>636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8" t="s">
        <v>683</v>
      </c>
      <c r="D20" s="259"/>
      <c r="E20" s="259"/>
      <c r="F20" s="259"/>
      <c r="G20" s="259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249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">
      <c r="A21" s="154"/>
      <c r="B21" s="155"/>
      <c r="C21" s="260" t="s">
        <v>685</v>
      </c>
      <c r="D21" s="261"/>
      <c r="E21" s="261"/>
      <c r="F21" s="261"/>
      <c r="G21" s="261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249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outlineLevel="1" x14ac:dyDescent="0.2">
      <c r="A22" s="166">
        <v>9</v>
      </c>
      <c r="B22" s="167" t="s">
        <v>686</v>
      </c>
      <c r="C22" s="182" t="s">
        <v>687</v>
      </c>
      <c r="D22" s="168" t="s">
        <v>320</v>
      </c>
      <c r="E22" s="169">
        <v>70</v>
      </c>
      <c r="F22" s="170"/>
      <c r="G22" s="171">
        <f>ROUND(E22*F22,2)</f>
        <v>0</v>
      </c>
      <c r="H22" s="170"/>
      <c r="I22" s="171">
        <f>ROUND(E22*H22,2)</f>
        <v>0</v>
      </c>
      <c r="J22" s="170"/>
      <c r="K22" s="171">
        <f>ROUND(E22*J22,2)</f>
        <v>0</v>
      </c>
      <c r="L22" s="171">
        <v>21</v>
      </c>
      <c r="M22" s="171">
        <f>G22*(1+L22/100)</f>
        <v>0</v>
      </c>
      <c r="N22" s="169">
        <v>9.0000000000000006E-5</v>
      </c>
      <c r="O22" s="169">
        <f>ROUND(E22*N22,2)</f>
        <v>0.01</v>
      </c>
      <c r="P22" s="169">
        <v>8.5800000000000008E-3</v>
      </c>
      <c r="Q22" s="169">
        <f>ROUND(E22*P22,2)</f>
        <v>0.6</v>
      </c>
      <c r="R22" s="171"/>
      <c r="S22" s="171" t="s">
        <v>244</v>
      </c>
      <c r="T22" s="172" t="s">
        <v>245</v>
      </c>
      <c r="U22" s="157">
        <v>0.10299999999999999</v>
      </c>
      <c r="V22" s="157">
        <f>ROUND(E22*U22,2)</f>
        <v>7.21</v>
      </c>
      <c r="W22" s="157"/>
      <c r="X22" s="157" t="s">
        <v>286</v>
      </c>
      <c r="Y22" s="157" t="s">
        <v>246</v>
      </c>
      <c r="Z22" s="147"/>
      <c r="AA22" s="147"/>
      <c r="AB22" s="147"/>
      <c r="AC22" s="147"/>
      <c r="AD22" s="147"/>
      <c r="AE22" s="147"/>
      <c r="AF22" s="147"/>
      <c r="AG22" s="147" t="s">
        <v>636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8" t="s">
        <v>683</v>
      </c>
      <c r="D23" s="259"/>
      <c r="E23" s="259"/>
      <c r="F23" s="259"/>
      <c r="G23" s="259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249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260" t="s">
        <v>688</v>
      </c>
      <c r="D24" s="261"/>
      <c r="E24" s="261"/>
      <c r="F24" s="261"/>
      <c r="G24" s="261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249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66">
        <v>10</v>
      </c>
      <c r="B25" s="167" t="s">
        <v>686</v>
      </c>
      <c r="C25" s="182" t="s">
        <v>687</v>
      </c>
      <c r="D25" s="168" t="s">
        <v>320</v>
      </c>
      <c r="E25" s="169">
        <v>15</v>
      </c>
      <c r="F25" s="170"/>
      <c r="G25" s="171">
        <f>ROUND(E25*F25,2)</f>
        <v>0</v>
      </c>
      <c r="H25" s="170"/>
      <c r="I25" s="171">
        <f>ROUND(E25*H25,2)</f>
        <v>0</v>
      </c>
      <c r="J25" s="170"/>
      <c r="K25" s="171">
        <f>ROUND(E25*J25,2)</f>
        <v>0</v>
      </c>
      <c r="L25" s="171">
        <v>21</v>
      </c>
      <c r="M25" s="171">
        <f>G25*(1+L25/100)</f>
        <v>0</v>
      </c>
      <c r="N25" s="169">
        <v>9.0000000000000006E-5</v>
      </c>
      <c r="O25" s="169">
        <f>ROUND(E25*N25,2)</f>
        <v>0</v>
      </c>
      <c r="P25" s="169">
        <v>8.5800000000000008E-3</v>
      </c>
      <c r="Q25" s="169">
        <f>ROUND(E25*P25,2)</f>
        <v>0.13</v>
      </c>
      <c r="R25" s="171"/>
      <c r="S25" s="171" t="s">
        <v>244</v>
      </c>
      <c r="T25" s="172" t="s">
        <v>245</v>
      </c>
      <c r="U25" s="157">
        <v>0.10299999999999999</v>
      </c>
      <c r="V25" s="157">
        <f>ROUND(E25*U25,2)</f>
        <v>1.55</v>
      </c>
      <c r="W25" s="157"/>
      <c r="X25" s="157" t="s">
        <v>286</v>
      </c>
      <c r="Y25" s="157" t="s">
        <v>246</v>
      </c>
      <c r="Z25" s="147"/>
      <c r="AA25" s="147"/>
      <c r="AB25" s="147"/>
      <c r="AC25" s="147"/>
      <c r="AD25" s="147"/>
      <c r="AE25" s="147"/>
      <c r="AF25" s="147"/>
      <c r="AG25" s="147" t="s">
        <v>636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58" t="s">
        <v>683</v>
      </c>
      <c r="D26" s="259"/>
      <c r="E26" s="259"/>
      <c r="F26" s="259"/>
      <c r="G26" s="259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249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260" t="s">
        <v>685</v>
      </c>
      <c r="D27" s="261"/>
      <c r="E27" s="261"/>
      <c r="F27" s="261"/>
      <c r="G27" s="261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249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1" x14ac:dyDescent="0.2">
      <c r="A28" s="174">
        <v>11</v>
      </c>
      <c r="B28" s="175" t="s">
        <v>689</v>
      </c>
      <c r="C28" s="183" t="s">
        <v>690</v>
      </c>
      <c r="D28" s="176" t="s">
        <v>285</v>
      </c>
      <c r="E28" s="177">
        <v>2</v>
      </c>
      <c r="F28" s="178"/>
      <c r="G28" s="179">
        <f>ROUND(E28*F28,2)</f>
        <v>0</v>
      </c>
      <c r="H28" s="178"/>
      <c r="I28" s="179">
        <f>ROUND(E28*H28,2)</f>
        <v>0</v>
      </c>
      <c r="J28" s="178"/>
      <c r="K28" s="179">
        <f>ROUND(E28*J28,2)</f>
        <v>0</v>
      </c>
      <c r="L28" s="179">
        <v>21</v>
      </c>
      <c r="M28" s="179">
        <f>G28*(1+L28/100)</f>
        <v>0</v>
      </c>
      <c r="N28" s="177">
        <v>3.2000000000000003E-4</v>
      </c>
      <c r="O28" s="177">
        <f>ROUND(E28*N28,2)</f>
        <v>0</v>
      </c>
      <c r="P28" s="177">
        <v>0</v>
      </c>
      <c r="Q28" s="177">
        <f>ROUND(E28*P28,2)</f>
        <v>0</v>
      </c>
      <c r="R28" s="179"/>
      <c r="S28" s="179" t="s">
        <v>244</v>
      </c>
      <c r="T28" s="180" t="s">
        <v>245</v>
      </c>
      <c r="U28" s="157">
        <v>0.14399999999999999</v>
      </c>
      <c r="V28" s="157">
        <f>ROUND(E28*U28,2)</f>
        <v>0.28999999999999998</v>
      </c>
      <c r="W28" s="157"/>
      <c r="X28" s="157" t="s">
        <v>286</v>
      </c>
      <c r="Y28" s="157" t="s">
        <v>246</v>
      </c>
      <c r="Z28" s="147"/>
      <c r="AA28" s="147"/>
      <c r="AB28" s="147"/>
      <c r="AC28" s="147"/>
      <c r="AD28" s="147"/>
      <c r="AE28" s="147"/>
      <c r="AF28" s="147"/>
      <c r="AG28" s="147" t="s">
        <v>636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66">
        <v>12</v>
      </c>
      <c r="B29" s="167" t="s">
        <v>691</v>
      </c>
      <c r="C29" s="182" t="s">
        <v>692</v>
      </c>
      <c r="D29" s="168" t="s">
        <v>320</v>
      </c>
      <c r="E29" s="169">
        <v>15</v>
      </c>
      <c r="F29" s="170"/>
      <c r="G29" s="171">
        <f>ROUND(E29*F29,2)</f>
        <v>0</v>
      </c>
      <c r="H29" s="170"/>
      <c r="I29" s="171">
        <f>ROUND(E29*H29,2)</f>
        <v>0</v>
      </c>
      <c r="J29" s="170"/>
      <c r="K29" s="171">
        <f>ROUND(E29*J29,2)</f>
        <v>0</v>
      </c>
      <c r="L29" s="171">
        <v>21</v>
      </c>
      <c r="M29" s="171">
        <f>G29*(1+L29/100)</f>
        <v>0</v>
      </c>
      <c r="N29" s="169">
        <v>3.0000000000000001E-5</v>
      </c>
      <c r="O29" s="169">
        <f>ROUND(E29*N29,2)</f>
        <v>0</v>
      </c>
      <c r="P29" s="169">
        <v>1.06E-3</v>
      </c>
      <c r="Q29" s="169">
        <f>ROUND(E29*P29,2)</f>
        <v>0.02</v>
      </c>
      <c r="R29" s="171"/>
      <c r="S29" s="171" t="s">
        <v>262</v>
      </c>
      <c r="T29" s="172" t="s">
        <v>245</v>
      </c>
      <c r="U29" s="157">
        <v>0</v>
      </c>
      <c r="V29" s="157">
        <f>ROUND(E29*U29,2)</f>
        <v>0</v>
      </c>
      <c r="W29" s="157"/>
      <c r="X29" s="157" t="s">
        <v>286</v>
      </c>
      <c r="Y29" s="157" t="s">
        <v>246</v>
      </c>
      <c r="Z29" s="147"/>
      <c r="AA29" s="147"/>
      <c r="AB29" s="147"/>
      <c r="AC29" s="147"/>
      <c r="AD29" s="147"/>
      <c r="AE29" s="147"/>
      <c r="AF29" s="147"/>
      <c r="AG29" s="147" t="s">
        <v>636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58" t="s">
        <v>683</v>
      </c>
      <c r="D30" s="259"/>
      <c r="E30" s="259"/>
      <c r="F30" s="259"/>
      <c r="G30" s="259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249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260" t="s">
        <v>684</v>
      </c>
      <c r="D31" s="261"/>
      <c r="E31" s="261"/>
      <c r="F31" s="261"/>
      <c r="G31" s="261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249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4">
        <v>13</v>
      </c>
      <c r="B32" s="175" t="s">
        <v>693</v>
      </c>
      <c r="C32" s="183" t="s">
        <v>694</v>
      </c>
      <c r="D32" s="176" t="s">
        <v>695</v>
      </c>
      <c r="E32" s="177">
        <v>6</v>
      </c>
      <c r="F32" s="178"/>
      <c r="G32" s="179">
        <f t="shared" ref="G32:G41" si="7">ROUND(E32*F32,2)</f>
        <v>0</v>
      </c>
      <c r="H32" s="178"/>
      <c r="I32" s="179">
        <f t="shared" ref="I32:I41" si="8">ROUND(E32*H32,2)</f>
        <v>0</v>
      </c>
      <c r="J32" s="178"/>
      <c r="K32" s="179">
        <f t="shared" ref="K32:K41" si="9">ROUND(E32*J32,2)</f>
        <v>0</v>
      </c>
      <c r="L32" s="179">
        <v>21</v>
      </c>
      <c r="M32" s="179">
        <f t="shared" ref="M32:M41" si="10">G32*(1+L32/100)</f>
        <v>0</v>
      </c>
      <c r="N32" s="177">
        <v>0</v>
      </c>
      <c r="O32" s="177">
        <f t="shared" ref="O32:O41" si="11">ROUND(E32*N32,2)</f>
        <v>0</v>
      </c>
      <c r="P32" s="177">
        <v>7.2000000000000005E-4</v>
      </c>
      <c r="Q32" s="177">
        <f t="shared" ref="Q32:Q41" si="12">ROUND(E32*P32,2)</f>
        <v>0</v>
      </c>
      <c r="R32" s="179"/>
      <c r="S32" s="179" t="s">
        <v>262</v>
      </c>
      <c r="T32" s="180" t="s">
        <v>245</v>
      </c>
      <c r="U32" s="157">
        <v>0</v>
      </c>
      <c r="V32" s="157">
        <f t="shared" ref="V32:V41" si="13">ROUND(E32*U32,2)</f>
        <v>0</v>
      </c>
      <c r="W32" s="157"/>
      <c r="X32" s="157" t="s">
        <v>286</v>
      </c>
      <c r="Y32" s="157" t="s">
        <v>246</v>
      </c>
      <c r="Z32" s="147"/>
      <c r="AA32" s="147"/>
      <c r="AB32" s="147"/>
      <c r="AC32" s="147"/>
      <c r="AD32" s="147"/>
      <c r="AE32" s="147"/>
      <c r="AF32" s="147"/>
      <c r="AG32" s="147" t="s">
        <v>636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4">
        <v>14</v>
      </c>
      <c r="B33" s="175" t="s">
        <v>696</v>
      </c>
      <c r="C33" s="183" t="s">
        <v>697</v>
      </c>
      <c r="D33" s="176" t="s">
        <v>695</v>
      </c>
      <c r="E33" s="177">
        <v>2</v>
      </c>
      <c r="F33" s="178"/>
      <c r="G33" s="179">
        <f t="shared" si="7"/>
        <v>0</v>
      </c>
      <c r="H33" s="178"/>
      <c r="I33" s="179">
        <f t="shared" si="8"/>
        <v>0</v>
      </c>
      <c r="J33" s="178"/>
      <c r="K33" s="179">
        <f t="shared" si="9"/>
        <v>0</v>
      </c>
      <c r="L33" s="179">
        <v>21</v>
      </c>
      <c r="M33" s="179">
        <f t="shared" si="10"/>
        <v>0</v>
      </c>
      <c r="N33" s="177">
        <v>2.0000000000000002E-5</v>
      </c>
      <c r="O33" s="177">
        <f t="shared" si="11"/>
        <v>0</v>
      </c>
      <c r="P33" s="177">
        <v>2.15E-3</v>
      </c>
      <c r="Q33" s="177">
        <f t="shared" si="12"/>
        <v>0</v>
      </c>
      <c r="R33" s="179"/>
      <c r="S33" s="179" t="s">
        <v>262</v>
      </c>
      <c r="T33" s="180" t="s">
        <v>245</v>
      </c>
      <c r="U33" s="157">
        <v>0</v>
      </c>
      <c r="V33" s="157">
        <f t="shared" si="13"/>
        <v>0</v>
      </c>
      <c r="W33" s="157"/>
      <c r="X33" s="157" t="s">
        <v>286</v>
      </c>
      <c r="Y33" s="157" t="s">
        <v>246</v>
      </c>
      <c r="Z33" s="147"/>
      <c r="AA33" s="147"/>
      <c r="AB33" s="147"/>
      <c r="AC33" s="147"/>
      <c r="AD33" s="147"/>
      <c r="AE33" s="147"/>
      <c r="AF33" s="147"/>
      <c r="AG33" s="147" t="s">
        <v>636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1" x14ac:dyDescent="0.2">
      <c r="A34" s="174">
        <v>15</v>
      </c>
      <c r="B34" s="175" t="s">
        <v>698</v>
      </c>
      <c r="C34" s="183" t="s">
        <v>699</v>
      </c>
      <c r="D34" s="176" t="s">
        <v>320</v>
      </c>
      <c r="E34" s="177">
        <v>10</v>
      </c>
      <c r="F34" s="178"/>
      <c r="G34" s="179">
        <f t="shared" si="7"/>
        <v>0</v>
      </c>
      <c r="H34" s="178"/>
      <c r="I34" s="179">
        <f t="shared" si="8"/>
        <v>0</v>
      </c>
      <c r="J34" s="178"/>
      <c r="K34" s="179">
        <f t="shared" si="9"/>
        <v>0</v>
      </c>
      <c r="L34" s="179">
        <v>21</v>
      </c>
      <c r="M34" s="179">
        <f t="shared" si="10"/>
        <v>0</v>
      </c>
      <c r="N34" s="177">
        <v>4.6000000000000001E-4</v>
      </c>
      <c r="O34" s="177">
        <f t="shared" si="11"/>
        <v>0</v>
      </c>
      <c r="P34" s="177">
        <v>0</v>
      </c>
      <c r="Q34" s="177">
        <f t="shared" si="12"/>
        <v>0</v>
      </c>
      <c r="R34" s="179"/>
      <c r="S34" s="179" t="s">
        <v>262</v>
      </c>
      <c r="T34" s="180" t="s">
        <v>245</v>
      </c>
      <c r="U34" s="157">
        <v>0</v>
      </c>
      <c r="V34" s="157">
        <f t="shared" si="13"/>
        <v>0</v>
      </c>
      <c r="W34" s="157"/>
      <c r="X34" s="157" t="s">
        <v>286</v>
      </c>
      <c r="Y34" s="157" t="s">
        <v>246</v>
      </c>
      <c r="Z34" s="147"/>
      <c r="AA34" s="147"/>
      <c r="AB34" s="147"/>
      <c r="AC34" s="147"/>
      <c r="AD34" s="147"/>
      <c r="AE34" s="147"/>
      <c r="AF34" s="147"/>
      <c r="AG34" s="147" t="s">
        <v>636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74">
        <v>16</v>
      </c>
      <c r="B35" s="175" t="s">
        <v>700</v>
      </c>
      <c r="C35" s="183" t="s">
        <v>701</v>
      </c>
      <c r="D35" s="176" t="s">
        <v>320</v>
      </c>
      <c r="E35" s="177">
        <v>10</v>
      </c>
      <c r="F35" s="178"/>
      <c r="G35" s="179">
        <f t="shared" si="7"/>
        <v>0</v>
      </c>
      <c r="H35" s="178"/>
      <c r="I35" s="179">
        <f t="shared" si="8"/>
        <v>0</v>
      </c>
      <c r="J35" s="178"/>
      <c r="K35" s="179">
        <f t="shared" si="9"/>
        <v>0</v>
      </c>
      <c r="L35" s="179">
        <v>21</v>
      </c>
      <c r="M35" s="179">
        <f t="shared" si="10"/>
        <v>0</v>
      </c>
      <c r="N35" s="177">
        <v>7.1000000000000002E-4</v>
      </c>
      <c r="O35" s="177">
        <f t="shared" si="11"/>
        <v>0.01</v>
      </c>
      <c r="P35" s="177">
        <v>0</v>
      </c>
      <c r="Q35" s="177">
        <f t="shared" si="12"/>
        <v>0</v>
      </c>
      <c r="R35" s="179"/>
      <c r="S35" s="179" t="s">
        <v>262</v>
      </c>
      <c r="T35" s="180" t="s">
        <v>245</v>
      </c>
      <c r="U35" s="157">
        <v>0</v>
      </c>
      <c r="V35" s="157">
        <f t="shared" si="13"/>
        <v>0</v>
      </c>
      <c r="W35" s="157"/>
      <c r="X35" s="157" t="s">
        <v>286</v>
      </c>
      <c r="Y35" s="157" t="s">
        <v>246</v>
      </c>
      <c r="Z35" s="147"/>
      <c r="AA35" s="147"/>
      <c r="AB35" s="147"/>
      <c r="AC35" s="147"/>
      <c r="AD35" s="147"/>
      <c r="AE35" s="147"/>
      <c r="AF35" s="147"/>
      <c r="AG35" s="147" t="s">
        <v>636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 x14ac:dyDescent="0.2">
      <c r="A36" s="174">
        <v>17</v>
      </c>
      <c r="B36" s="175" t="s">
        <v>702</v>
      </c>
      <c r="C36" s="183" t="s">
        <v>703</v>
      </c>
      <c r="D36" s="176" t="s">
        <v>320</v>
      </c>
      <c r="E36" s="177">
        <v>45</v>
      </c>
      <c r="F36" s="178"/>
      <c r="G36" s="179">
        <f t="shared" si="7"/>
        <v>0</v>
      </c>
      <c r="H36" s="178"/>
      <c r="I36" s="179">
        <f t="shared" si="8"/>
        <v>0</v>
      </c>
      <c r="J36" s="178"/>
      <c r="K36" s="179">
        <f t="shared" si="9"/>
        <v>0</v>
      </c>
      <c r="L36" s="179">
        <v>21</v>
      </c>
      <c r="M36" s="179">
        <f t="shared" si="10"/>
        <v>0</v>
      </c>
      <c r="N36" s="177">
        <v>1.25E-3</v>
      </c>
      <c r="O36" s="177">
        <f t="shared" si="11"/>
        <v>0.06</v>
      </c>
      <c r="P36" s="177">
        <v>0</v>
      </c>
      <c r="Q36" s="177">
        <f t="shared" si="12"/>
        <v>0</v>
      </c>
      <c r="R36" s="179"/>
      <c r="S36" s="179" t="s">
        <v>262</v>
      </c>
      <c r="T36" s="180" t="s">
        <v>245</v>
      </c>
      <c r="U36" s="157">
        <v>0</v>
      </c>
      <c r="V36" s="157">
        <f t="shared" si="13"/>
        <v>0</v>
      </c>
      <c r="W36" s="157"/>
      <c r="X36" s="157" t="s">
        <v>286</v>
      </c>
      <c r="Y36" s="157" t="s">
        <v>246</v>
      </c>
      <c r="Z36" s="147"/>
      <c r="AA36" s="147"/>
      <c r="AB36" s="147"/>
      <c r="AC36" s="147"/>
      <c r="AD36" s="147"/>
      <c r="AE36" s="147"/>
      <c r="AF36" s="147"/>
      <c r="AG36" s="147" t="s">
        <v>636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4">
        <v>18</v>
      </c>
      <c r="B37" s="175" t="s">
        <v>704</v>
      </c>
      <c r="C37" s="183" t="s">
        <v>705</v>
      </c>
      <c r="D37" s="176" t="s">
        <v>320</v>
      </c>
      <c r="E37" s="177">
        <v>35</v>
      </c>
      <c r="F37" s="178"/>
      <c r="G37" s="179">
        <f t="shared" si="7"/>
        <v>0</v>
      </c>
      <c r="H37" s="178"/>
      <c r="I37" s="179">
        <f t="shared" si="8"/>
        <v>0</v>
      </c>
      <c r="J37" s="178"/>
      <c r="K37" s="179">
        <f t="shared" si="9"/>
        <v>0</v>
      </c>
      <c r="L37" s="179">
        <v>21</v>
      </c>
      <c r="M37" s="179">
        <f t="shared" si="10"/>
        <v>0</v>
      </c>
      <c r="N37" s="177">
        <v>1.6199999999999999E-3</v>
      </c>
      <c r="O37" s="177">
        <f t="shared" si="11"/>
        <v>0.06</v>
      </c>
      <c r="P37" s="177">
        <v>0</v>
      </c>
      <c r="Q37" s="177">
        <f t="shared" si="12"/>
        <v>0</v>
      </c>
      <c r="R37" s="179"/>
      <c r="S37" s="179" t="s">
        <v>262</v>
      </c>
      <c r="T37" s="180" t="s">
        <v>245</v>
      </c>
      <c r="U37" s="157">
        <v>0</v>
      </c>
      <c r="V37" s="157">
        <f t="shared" si="13"/>
        <v>0</v>
      </c>
      <c r="W37" s="157"/>
      <c r="X37" s="157" t="s">
        <v>286</v>
      </c>
      <c r="Y37" s="157" t="s">
        <v>246</v>
      </c>
      <c r="Z37" s="147"/>
      <c r="AA37" s="147"/>
      <c r="AB37" s="147"/>
      <c r="AC37" s="147"/>
      <c r="AD37" s="147"/>
      <c r="AE37" s="147"/>
      <c r="AF37" s="147"/>
      <c r="AG37" s="147" t="s">
        <v>636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4">
        <v>19</v>
      </c>
      <c r="B38" s="175" t="s">
        <v>706</v>
      </c>
      <c r="C38" s="183" t="s">
        <v>707</v>
      </c>
      <c r="D38" s="176" t="s">
        <v>285</v>
      </c>
      <c r="E38" s="177">
        <v>4</v>
      </c>
      <c r="F38" s="178"/>
      <c r="G38" s="179">
        <f t="shared" si="7"/>
        <v>0</v>
      </c>
      <c r="H38" s="178"/>
      <c r="I38" s="179">
        <f t="shared" si="8"/>
        <v>0</v>
      </c>
      <c r="J38" s="178"/>
      <c r="K38" s="179">
        <f t="shared" si="9"/>
        <v>0</v>
      </c>
      <c r="L38" s="179">
        <v>21</v>
      </c>
      <c r="M38" s="179">
        <f t="shared" si="10"/>
        <v>0</v>
      </c>
      <c r="N38" s="177">
        <v>1.0000000000000001E-5</v>
      </c>
      <c r="O38" s="177">
        <f t="shared" si="11"/>
        <v>0</v>
      </c>
      <c r="P38" s="177">
        <v>0</v>
      </c>
      <c r="Q38" s="177">
        <f t="shared" si="12"/>
        <v>0</v>
      </c>
      <c r="R38" s="179"/>
      <c r="S38" s="179" t="s">
        <v>262</v>
      </c>
      <c r="T38" s="180" t="s">
        <v>245</v>
      </c>
      <c r="U38" s="157">
        <v>0</v>
      </c>
      <c r="V38" s="157">
        <f t="shared" si="13"/>
        <v>0</v>
      </c>
      <c r="W38" s="157"/>
      <c r="X38" s="157" t="s">
        <v>286</v>
      </c>
      <c r="Y38" s="157" t="s">
        <v>246</v>
      </c>
      <c r="Z38" s="147"/>
      <c r="AA38" s="147"/>
      <c r="AB38" s="147"/>
      <c r="AC38" s="147"/>
      <c r="AD38" s="147"/>
      <c r="AE38" s="147"/>
      <c r="AF38" s="147"/>
      <c r="AG38" s="147" t="s">
        <v>636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74">
        <v>20</v>
      </c>
      <c r="B39" s="175" t="s">
        <v>708</v>
      </c>
      <c r="C39" s="183" t="s">
        <v>709</v>
      </c>
      <c r="D39" s="176" t="s">
        <v>285</v>
      </c>
      <c r="E39" s="177">
        <v>2</v>
      </c>
      <c r="F39" s="178"/>
      <c r="G39" s="179">
        <f t="shared" si="7"/>
        <v>0</v>
      </c>
      <c r="H39" s="178"/>
      <c r="I39" s="179">
        <f t="shared" si="8"/>
        <v>0</v>
      </c>
      <c r="J39" s="178"/>
      <c r="K39" s="179">
        <f t="shared" si="9"/>
        <v>0</v>
      </c>
      <c r="L39" s="179">
        <v>21</v>
      </c>
      <c r="M39" s="179">
        <f t="shared" si="10"/>
        <v>0</v>
      </c>
      <c r="N39" s="177">
        <v>3.0000000000000001E-5</v>
      </c>
      <c r="O39" s="177">
        <f t="shared" si="11"/>
        <v>0</v>
      </c>
      <c r="P39" s="177">
        <v>0</v>
      </c>
      <c r="Q39" s="177">
        <f t="shared" si="12"/>
        <v>0</v>
      </c>
      <c r="R39" s="179"/>
      <c r="S39" s="179" t="s">
        <v>262</v>
      </c>
      <c r="T39" s="180" t="s">
        <v>245</v>
      </c>
      <c r="U39" s="157">
        <v>0</v>
      </c>
      <c r="V39" s="157">
        <f t="shared" si="13"/>
        <v>0</v>
      </c>
      <c r="W39" s="157"/>
      <c r="X39" s="157" t="s">
        <v>286</v>
      </c>
      <c r="Y39" s="157" t="s">
        <v>246</v>
      </c>
      <c r="Z39" s="147"/>
      <c r="AA39" s="147"/>
      <c r="AB39" s="147"/>
      <c r="AC39" s="147"/>
      <c r="AD39" s="147"/>
      <c r="AE39" s="147"/>
      <c r="AF39" s="147"/>
      <c r="AG39" s="147" t="s">
        <v>636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74">
        <v>21</v>
      </c>
      <c r="B40" s="175" t="s">
        <v>710</v>
      </c>
      <c r="C40" s="183" t="s">
        <v>711</v>
      </c>
      <c r="D40" s="176" t="s">
        <v>285</v>
      </c>
      <c r="E40" s="177">
        <v>6</v>
      </c>
      <c r="F40" s="178"/>
      <c r="G40" s="179">
        <f t="shared" si="7"/>
        <v>0</v>
      </c>
      <c r="H40" s="178"/>
      <c r="I40" s="179">
        <f t="shared" si="8"/>
        <v>0</v>
      </c>
      <c r="J40" s="178"/>
      <c r="K40" s="179">
        <f t="shared" si="9"/>
        <v>0</v>
      </c>
      <c r="L40" s="179">
        <v>21</v>
      </c>
      <c r="M40" s="179">
        <f t="shared" si="10"/>
        <v>0</v>
      </c>
      <c r="N40" s="177">
        <v>5.0000000000000002E-5</v>
      </c>
      <c r="O40" s="177">
        <f t="shared" si="11"/>
        <v>0</v>
      </c>
      <c r="P40" s="177">
        <v>0</v>
      </c>
      <c r="Q40" s="177">
        <f t="shared" si="12"/>
        <v>0</v>
      </c>
      <c r="R40" s="179"/>
      <c r="S40" s="179" t="s">
        <v>262</v>
      </c>
      <c r="T40" s="180" t="s">
        <v>245</v>
      </c>
      <c r="U40" s="157">
        <v>0</v>
      </c>
      <c r="V40" s="157">
        <f t="shared" si="13"/>
        <v>0</v>
      </c>
      <c r="W40" s="157"/>
      <c r="X40" s="157" t="s">
        <v>286</v>
      </c>
      <c r="Y40" s="157" t="s">
        <v>246</v>
      </c>
      <c r="Z40" s="147"/>
      <c r="AA40" s="147"/>
      <c r="AB40" s="147"/>
      <c r="AC40" s="147"/>
      <c r="AD40" s="147"/>
      <c r="AE40" s="147"/>
      <c r="AF40" s="147"/>
      <c r="AG40" s="147" t="s">
        <v>636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outlineLevel="1" x14ac:dyDescent="0.2">
      <c r="A41" s="174">
        <v>22</v>
      </c>
      <c r="B41" s="175" t="s">
        <v>712</v>
      </c>
      <c r="C41" s="183" t="s">
        <v>713</v>
      </c>
      <c r="D41" s="176" t="s">
        <v>308</v>
      </c>
      <c r="E41" s="177">
        <v>0.13600000000000001</v>
      </c>
      <c r="F41" s="178"/>
      <c r="G41" s="179">
        <f t="shared" si="7"/>
        <v>0</v>
      </c>
      <c r="H41" s="178"/>
      <c r="I41" s="179">
        <f t="shared" si="8"/>
        <v>0</v>
      </c>
      <c r="J41" s="178"/>
      <c r="K41" s="179">
        <f t="shared" si="9"/>
        <v>0</v>
      </c>
      <c r="L41" s="179">
        <v>21</v>
      </c>
      <c r="M41" s="179">
        <f t="shared" si="10"/>
        <v>0</v>
      </c>
      <c r="N41" s="177">
        <v>0</v>
      </c>
      <c r="O41" s="177">
        <f t="shared" si="11"/>
        <v>0</v>
      </c>
      <c r="P41" s="177">
        <v>0</v>
      </c>
      <c r="Q41" s="177">
        <f t="shared" si="12"/>
        <v>0</v>
      </c>
      <c r="R41" s="179"/>
      <c r="S41" s="179" t="s">
        <v>262</v>
      </c>
      <c r="T41" s="180" t="s">
        <v>245</v>
      </c>
      <c r="U41" s="157">
        <v>0</v>
      </c>
      <c r="V41" s="157">
        <f t="shared" si="13"/>
        <v>0</v>
      </c>
      <c r="W41" s="157"/>
      <c r="X41" s="157" t="s">
        <v>286</v>
      </c>
      <c r="Y41" s="157" t="s">
        <v>246</v>
      </c>
      <c r="Z41" s="147"/>
      <c r="AA41" s="147"/>
      <c r="AB41" s="147"/>
      <c r="AC41" s="147"/>
      <c r="AD41" s="147"/>
      <c r="AE41" s="147"/>
      <c r="AF41" s="147"/>
      <c r="AG41" s="147" t="s">
        <v>636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">
      <c r="A42" s="159" t="s">
        <v>239</v>
      </c>
      <c r="B42" s="160" t="s">
        <v>187</v>
      </c>
      <c r="C42" s="181" t="s">
        <v>188</v>
      </c>
      <c r="D42" s="161"/>
      <c r="E42" s="162"/>
      <c r="F42" s="163"/>
      <c r="G42" s="163">
        <f>SUMIF(AG43:AG51,"&lt;&gt;NOR",G43:G51)</f>
        <v>0</v>
      </c>
      <c r="H42" s="163"/>
      <c r="I42" s="163">
        <f>SUM(I43:I51)</f>
        <v>0</v>
      </c>
      <c r="J42" s="163"/>
      <c r="K42" s="163">
        <f>SUM(K43:K51)</f>
        <v>0</v>
      </c>
      <c r="L42" s="163"/>
      <c r="M42" s="163">
        <f>SUM(M43:M51)</f>
        <v>0</v>
      </c>
      <c r="N42" s="162"/>
      <c r="O42" s="162">
        <f>SUM(O43:O51)</f>
        <v>0</v>
      </c>
      <c r="P42" s="162"/>
      <c r="Q42" s="162">
        <f>SUM(Q43:Q51)</f>
        <v>0.02</v>
      </c>
      <c r="R42" s="163"/>
      <c r="S42" s="163"/>
      <c r="T42" s="164"/>
      <c r="U42" s="158"/>
      <c r="V42" s="158">
        <f>SUM(V43:V51)</f>
        <v>1.81</v>
      </c>
      <c r="W42" s="158"/>
      <c r="X42" s="158"/>
      <c r="Y42" s="158"/>
      <c r="AG42" t="s">
        <v>240</v>
      </c>
    </row>
    <row r="43" spans="1:60" ht="22.5" outlineLevel="1" x14ac:dyDescent="0.2">
      <c r="A43" s="174">
        <v>23</v>
      </c>
      <c r="B43" s="175" t="s">
        <v>714</v>
      </c>
      <c r="C43" s="183" t="s">
        <v>715</v>
      </c>
      <c r="D43" s="176" t="s">
        <v>285</v>
      </c>
      <c r="E43" s="177">
        <v>6</v>
      </c>
      <c r="F43" s="178"/>
      <c r="G43" s="179">
        <f>ROUND(E43*F43,2)</f>
        <v>0</v>
      </c>
      <c r="H43" s="178"/>
      <c r="I43" s="179">
        <f>ROUND(E43*H43,2)</f>
        <v>0</v>
      </c>
      <c r="J43" s="178"/>
      <c r="K43" s="179">
        <f>ROUND(E43*J43,2)</f>
        <v>0</v>
      </c>
      <c r="L43" s="179">
        <v>21</v>
      </c>
      <c r="M43" s="179">
        <f>G43*(1+L43/100)</f>
        <v>0</v>
      </c>
      <c r="N43" s="177">
        <v>6.0000000000000002E-5</v>
      </c>
      <c r="O43" s="177">
        <f>ROUND(E43*N43,2)</f>
        <v>0</v>
      </c>
      <c r="P43" s="177">
        <v>1.1000000000000001E-3</v>
      </c>
      <c r="Q43" s="177">
        <f>ROUND(E43*P43,2)</f>
        <v>0.01</v>
      </c>
      <c r="R43" s="179"/>
      <c r="S43" s="179" t="s">
        <v>244</v>
      </c>
      <c r="T43" s="180" t="s">
        <v>245</v>
      </c>
      <c r="U43" s="157">
        <v>7.2999999999999995E-2</v>
      </c>
      <c r="V43" s="157">
        <f>ROUND(E43*U43,2)</f>
        <v>0.44</v>
      </c>
      <c r="W43" s="157"/>
      <c r="X43" s="157" t="s">
        <v>286</v>
      </c>
      <c r="Y43" s="157" t="s">
        <v>246</v>
      </c>
      <c r="Z43" s="147"/>
      <c r="AA43" s="147"/>
      <c r="AB43" s="147"/>
      <c r="AC43" s="147"/>
      <c r="AD43" s="147"/>
      <c r="AE43" s="147"/>
      <c r="AF43" s="147"/>
      <c r="AG43" s="147" t="s">
        <v>636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74">
        <v>24</v>
      </c>
      <c r="B44" s="175" t="s">
        <v>716</v>
      </c>
      <c r="C44" s="183" t="s">
        <v>717</v>
      </c>
      <c r="D44" s="176" t="s">
        <v>285</v>
      </c>
      <c r="E44" s="177">
        <v>6</v>
      </c>
      <c r="F44" s="178"/>
      <c r="G44" s="179">
        <f>ROUND(E44*F44,2)</f>
        <v>0</v>
      </c>
      <c r="H44" s="178"/>
      <c r="I44" s="179">
        <f>ROUND(E44*H44,2)</f>
        <v>0</v>
      </c>
      <c r="J44" s="178"/>
      <c r="K44" s="179">
        <f>ROUND(E44*J44,2)</f>
        <v>0</v>
      </c>
      <c r="L44" s="179">
        <v>21</v>
      </c>
      <c r="M44" s="179">
        <f>G44*(1+L44/100)</f>
        <v>0</v>
      </c>
      <c r="N44" s="177">
        <v>1.2999999999999999E-4</v>
      </c>
      <c r="O44" s="177">
        <f>ROUND(E44*N44,2)</f>
        <v>0</v>
      </c>
      <c r="P44" s="177">
        <v>1.1000000000000001E-3</v>
      </c>
      <c r="Q44" s="177">
        <f>ROUND(E44*P44,2)</f>
        <v>0.01</v>
      </c>
      <c r="R44" s="179"/>
      <c r="S44" s="179" t="s">
        <v>244</v>
      </c>
      <c r="T44" s="180" t="s">
        <v>245</v>
      </c>
      <c r="U44" s="157">
        <v>0.22900000000000001</v>
      </c>
      <c r="V44" s="157">
        <f>ROUND(E44*U44,2)</f>
        <v>1.37</v>
      </c>
      <c r="W44" s="157"/>
      <c r="X44" s="157" t="s">
        <v>286</v>
      </c>
      <c r="Y44" s="157" t="s">
        <v>246</v>
      </c>
      <c r="Z44" s="147"/>
      <c r="AA44" s="147"/>
      <c r="AB44" s="147"/>
      <c r="AC44" s="147"/>
      <c r="AD44" s="147"/>
      <c r="AE44" s="147"/>
      <c r="AF44" s="147"/>
      <c r="AG44" s="147" t="s">
        <v>636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66">
        <v>25</v>
      </c>
      <c r="B45" s="167" t="s">
        <v>718</v>
      </c>
      <c r="C45" s="182" t="s">
        <v>719</v>
      </c>
      <c r="D45" s="168" t="s">
        <v>285</v>
      </c>
      <c r="E45" s="169">
        <v>1</v>
      </c>
      <c r="F45" s="170"/>
      <c r="G45" s="171">
        <f>ROUND(E45*F45,2)</f>
        <v>0</v>
      </c>
      <c r="H45" s="170"/>
      <c r="I45" s="171">
        <f>ROUND(E45*H45,2)</f>
        <v>0</v>
      </c>
      <c r="J45" s="170"/>
      <c r="K45" s="171">
        <f>ROUND(E45*J45,2)</f>
        <v>0</v>
      </c>
      <c r="L45" s="171">
        <v>21</v>
      </c>
      <c r="M45" s="171">
        <f>G45*(1+L45/100)</f>
        <v>0</v>
      </c>
      <c r="N45" s="169">
        <v>6.6E-4</v>
      </c>
      <c r="O45" s="169">
        <f>ROUND(E45*N45,2)</f>
        <v>0</v>
      </c>
      <c r="P45" s="169">
        <v>0</v>
      </c>
      <c r="Q45" s="169">
        <f>ROUND(E45*P45,2)</f>
        <v>0</v>
      </c>
      <c r="R45" s="171"/>
      <c r="S45" s="171" t="s">
        <v>262</v>
      </c>
      <c r="T45" s="172" t="s">
        <v>245</v>
      </c>
      <c r="U45" s="157">
        <v>0</v>
      </c>
      <c r="V45" s="157">
        <f>ROUND(E45*U45,2)</f>
        <v>0</v>
      </c>
      <c r="W45" s="157"/>
      <c r="X45" s="157" t="s">
        <v>286</v>
      </c>
      <c r="Y45" s="157" t="s">
        <v>246</v>
      </c>
      <c r="Z45" s="147"/>
      <c r="AA45" s="147"/>
      <c r="AB45" s="147"/>
      <c r="AC45" s="147"/>
      <c r="AD45" s="147"/>
      <c r="AE45" s="147"/>
      <c r="AF45" s="147"/>
      <c r="AG45" s="147" t="s">
        <v>636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58" t="s">
        <v>683</v>
      </c>
      <c r="D46" s="259"/>
      <c r="E46" s="259"/>
      <c r="F46" s="259"/>
      <c r="G46" s="259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249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">
      <c r="A47" s="154"/>
      <c r="B47" s="155"/>
      <c r="C47" s="260" t="s">
        <v>720</v>
      </c>
      <c r="D47" s="261"/>
      <c r="E47" s="261"/>
      <c r="F47" s="261"/>
      <c r="G47" s="261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249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74">
        <v>26</v>
      </c>
      <c r="B48" s="175" t="s">
        <v>721</v>
      </c>
      <c r="C48" s="183" t="s">
        <v>722</v>
      </c>
      <c r="D48" s="176" t="s">
        <v>285</v>
      </c>
      <c r="E48" s="177">
        <v>6</v>
      </c>
      <c r="F48" s="178"/>
      <c r="G48" s="179">
        <f>ROUND(E48*F48,2)</f>
        <v>0</v>
      </c>
      <c r="H48" s="178"/>
      <c r="I48" s="179">
        <f>ROUND(E48*H48,2)</f>
        <v>0</v>
      </c>
      <c r="J48" s="178"/>
      <c r="K48" s="179">
        <f>ROUND(E48*J48,2)</f>
        <v>0</v>
      </c>
      <c r="L48" s="179">
        <v>21</v>
      </c>
      <c r="M48" s="179">
        <f>G48*(1+L48/100)</f>
        <v>0</v>
      </c>
      <c r="N48" s="177">
        <v>2.2000000000000001E-4</v>
      </c>
      <c r="O48" s="177">
        <f>ROUND(E48*N48,2)</f>
        <v>0</v>
      </c>
      <c r="P48" s="177">
        <v>0</v>
      </c>
      <c r="Q48" s="177">
        <f>ROUND(E48*P48,2)</f>
        <v>0</v>
      </c>
      <c r="R48" s="179"/>
      <c r="S48" s="179" t="s">
        <v>262</v>
      </c>
      <c r="T48" s="180" t="s">
        <v>245</v>
      </c>
      <c r="U48" s="157">
        <v>0</v>
      </c>
      <c r="V48" s="157">
        <f>ROUND(E48*U48,2)</f>
        <v>0</v>
      </c>
      <c r="W48" s="157"/>
      <c r="X48" s="157" t="s">
        <v>286</v>
      </c>
      <c r="Y48" s="157" t="s">
        <v>246</v>
      </c>
      <c r="Z48" s="147"/>
      <c r="AA48" s="147"/>
      <c r="AB48" s="147"/>
      <c r="AC48" s="147"/>
      <c r="AD48" s="147"/>
      <c r="AE48" s="147"/>
      <c r="AF48" s="147"/>
      <c r="AG48" s="147" t="s">
        <v>636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74">
        <v>27</v>
      </c>
      <c r="B49" s="175" t="s">
        <v>723</v>
      </c>
      <c r="C49" s="183" t="s">
        <v>724</v>
      </c>
      <c r="D49" s="176" t="s">
        <v>285</v>
      </c>
      <c r="E49" s="177">
        <v>1</v>
      </c>
      <c r="F49" s="178"/>
      <c r="G49" s="179">
        <f>ROUND(E49*F49,2)</f>
        <v>0</v>
      </c>
      <c r="H49" s="178"/>
      <c r="I49" s="179">
        <f>ROUND(E49*H49,2)</f>
        <v>0</v>
      </c>
      <c r="J49" s="178"/>
      <c r="K49" s="179">
        <f>ROUND(E49*J49,2)</f>
        <v>0</v>
      </c>
      <c r="L49" s="179">
        <v>21</v>
      </c>
      <c r="M49" s="179">
        <f>G49*(1+L49/100)</f>
        <v>0</v>
      </c>
      <c r="N49" s="177">
        <v>3.4000000000000002E-4</v>
      </c>
      <c r="O49" s="177">
        <f>ROUND(E49*N49,2)</f>
        <v>0</v>
      </c>
      <c r="P49" s="177">
        <v>0</v>
      </c>
      <c r="Q49" s="177">
        <f>ROUND(E49*P49,2)</f>
        <v>0</v>
      </c>
      <c r="R49" s="179"/>
      <c r="S49" s="179" t="s">
        <v>262</v>
      </c>
      <c r="T49" s="180" t="s">
        <v>245</v>
      </c>
      <c r="U49" s="157">
        <v>0</v>
      </c>
      <c r="V49" s="157">
        <f>ROUND(E49*U49,2)</f>
        <v>0</v>
      </c>
      <c r="W49" s="157"/>
      <c r="X49" s="157" t="s">
        <v>286</v>
      </c>
      <c r="Y49" s="157" t="s">
        <v>246</v>
      </c>
      <c r="Z49" s="147"/>
      <c r="AA49" s="147"/>
      <c r="AB49" s="147"/>
      <c r="AC49" s="147"/>
      <c r="AD49" s="147"/>
      <c r="AE49" s="147"/>
      <c r="AF49" s="147"/>
      <c r="AG49" s="147" t="s">
        <v>636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4">
        <v>28</v>
      </c>
      <c r="B50" s="175" t="s">
        <v>725</v>
      </c>
      <c r="C50" s="183" t="s">
        <v>726</v>
      </c>
      <c r="D50" s="176" t="s">
        <v>285</v>
      </c>
      <c r="E50" s="177">
        <v>2</v>
      </c>
      <c r="F50" s="178"/>
      <c r="G50" s="179">
        <f>ROUND(E50*F50,2)</f>
        <v>0</v>
      </c>
      <c r="H50" s="178"/>
      <c r="I50" s="179">
        <f>ROUND(E50*H50,2)</f>
        <v>0</v>
      </c>
      <c r="J50" s="178"/>
      <c r="K50" s="179">
        <f>ROUND(E50*J50,2)</f>
        <v>0</v>
      </c>
      <c r="L50" s="179">
        <v>21</v>
      </c>
      <c r="M50" s="179">
        <f>G50*(1+L50/100)</f>
        <v>0</v>
      </c>
      <c r="N50" s="177">
        <v>5.0000000000000001E-4</v>
      </c>
      <c r="O50" s="177">
        <f>ROUND(E50*N50,2)</f>
        <v>0</v>
      </c>
      <c r="P50" s="177">
        <v>0</v>
      </c>
      <c r="Q50" s="177">
        <f>ROUND(E50*P50,2)</f>
        <v>0</v>
      </c>
      <c r="R50" s="179"/>
      <c r="S50" s="179" t="s">
        <v>262</v>
      </c>
      <c r="T50" s="180" t="s">
        <v>245</v>
      </c>
      <c r="U50" s="157">
        <v>0</v>
      </c>
      <c r="V50" s="157">
        <f>ROUND(E50*U50,2)</f>
        <v>0</v>
      </c>
      <c r="W50" s="157"/>
      <c r="X50" s="157" t="s">
        <v>286</v>
      </c>
      <c r="Y50" s="157" t="s">
        <v>246</v>
      </c>
      <c r="Z50" s="147"/>
      <c r="AA50" s="147"/>
      <c r="AB50" s="147"/>
      <c r="AC50" s="147"/>
      <c r="AD50" s="147"/>
      <c r="AE50" s="147"/>
      <c r="AF50" s="147"/>
      <c r="AG50" s="147" t="s">
        <v>636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outlineLevel="1" x14ac:dyDescent="0.2">
      <c r="A51" s="174">
        <v>29</v>
      </c>
      <c r="B51" s="175" t="s">
        <v>727</v>
      </c>
      <c r="C51" s="183" t="s">
        <v>728</v>
      </c>
      <c r="D51" s="176" t="s">
        <v>308</v>
      </c>
      <c r="E51" s="177">
        <v>4.0000000000000001E-3</v>
      </c>
      <c r="F51" s="178"/>
      <c r="G51" s="179">
        <f>ROUND(E51*F51,2)</f>
        <v>0</v>
      </c>
      <c r="H51" s="178"/>
      <c r="I51" s="179">
        <f>ROUND(E51*H51,2)</f>
        <v>0</v>
      </c>
      <c r="J51" s="178"/>
      <c r="K51" s="179">
        <f>ROUND(E51*J51,2)</f>
        <v>0</v>
      </c>
      <c r="L51" s="179">
        <v>21</v>
      </c>
      <c r="M51" s="179">
        <f>G51*(1+L51/100)</f>
        <v>0</v>
      </c>
      <c r="N51" s="177">
        <v>0</v>
      </c>
      <c r="O51" s="177">
        <f>ROUND(E51*N51,2)</f>
        <v>0</v>
      </c>
      <c r="P51" s="177">
        <v>0</v>
      </c>
      <c r="Q51" s="177">
        <f>ROUND(E51*P51,2)</f>
        <v>0</v>
      </c>
      <c r="R51" s="179"/>
      <c r="S51" s="179" t="s">
        <v>262</v>
      </c>
      <c r="T51" s="180" t="s">
        <v>245</v>
      </c>
      <c r="U51" s="157">
        <v>0</v>
      </c>
      <c r="V51" s="157">
        <f>ROUND(E51*U51,2)</f>
        <v>0</v>
      </c>
      <c r="W51" s="157"/>
      <c r="X51" s="157" t="s">
        <v>286</v>
      </c>
      <c r="Y51" s="157" t="s">
        <v>246</v>
      </c>
      <c r="Z51" s="147"/>
      <c r="AA51" s="147"/>
      <c r="AB51" s="147"/>
      <c r="AC51" s="147"/>
      <c r="AD51" s="147"/>
      <c r="AE51" s="147"/>
      <c r="AF51" s="147"/>
      <c r="AG51" s="147" t="s">
        <v>636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x14ac:dyDescent="0.2">
      <c r="A52" s="159" t="s">
        <v>239</v>
      </c>
      <c r="B52" s="160" t="s">
        <v>177</v>
      </c>
      <c r="C52" s="181" t="s">
        <v>178</v>
      </c>
      <c r="D52" s="161"/>
      <c r="E52" s="162"/>
      <c r="F52" s="163"/>
      <c r="G52" s="163">
        <f>SUMIF(AG53:AG56,"&lt;&gt;NOR",G53:G56)</f>
        <v>0</v>
      </c>
      <c r="H52" s="163"/>
      <c r="I52" s="163">
        <f>SUM(I53:I56)</f>
        <v>0</v>
      </c>
      <c r="J52" s="163"/>
      <c r="K52" s="163">
        <f>SUM(K53:K56)</f>
        <v>0</v>
      </c>
      <c r="L52" s="163"/>
      <c r="M52" s="163">
        <f>SUM(M53:M56)</f>
        <v>0</v>
      </c>
      <c r="N52" s="162"/>
      <c r="O52" s="162">
        <f>SUM(O53:O56)</f>
        <v>0</v>
      </c>
      <c r="P52" s="162"/>
      <c r="Q52" s="162">
        <f>SUM(Q53:Q56)</f>
        <v>0</v>
      </c>
      <c r="R52" s="163"/>
      <c r="S52" s="163"/>
      <c r="T52" s="164"/>
      <c r="U52" s="158"/>
      <c r="V52" s="158">
        <f>SUM(V53:V56)</f>
        <v>0</v>
      </c>
      <c r="W52" s="158"/>
      <c r="X52" s="158"/>
      <c r="Y52" s="158"/>
      <c r="AG52" t="s">
        <v>240</v>
      </c>
    </row>
    <row r="53" spans="1:60" ht="33.75" outlineLevel="1" x14ac:dyDescent="0.2">
      <c r="A53" s="174">
        <v>30</v>
      </c>
      <c r="B53" s="175" t="s">
        <v>729</v>
      </c>
      <c r="C53" s="183" t="s">
        <v>730</v>
      </c>
      <c r="D53" s="176" t="s">
        <v>695</v>
      </c>
      <c r="E53" s="177">
        <v>6</v>
      </c>
      <c r="F53" s="178"/>
      <c r="G53" s="179">
        <f>ROUND(E53*F53,2)</f>
        <v>0</v>
      </c>
      <c r="H53" s="178"/>
      <c r="I53" s="179">
        <f>ROUND(E53*H53,2)</f>
        <v>0</v>
      </c>
      <c r="J53" s="178"/>
      <c r="K53" s="179">
        <f>ROUND(E53*J53,2)</f>
        <v>0</v>
      </c>
      <c r="L53" s="179">
        <v>21</v>
      </c>
      <c r="M53" s="179">
        <f>G53*(1+L53/100)</f>
        <v>0</v>
      </c>
      <c r="N53" s="177">
        <v>0</v>
      </c>
      <c r="O53" s="177">
        <f>ROUND(E53*N53,2)</f>
        <v>0</v>
      </c>
      <c r="P53" s="177">
        <v>0</v>
      </c>
      <c r="Q53" s="177">
        <f>ROUND(E53*P53,2)</f>
        <v>0</v>
      </c>
      <c r="R53" s="179"/>
      <c r="S53" s="179" t="s">
        <v>262</v>
      </c>
      <c r="T53" s="180" t="s">
        <v>245</v>
      </c>
      <c r="U53" s="157">
        <v>0</v>
      </c>
      <c r="V53" s="157">
        <f>ROUND(E53*U53,2)</f>
        <v>0</v>
      </c>
      <c r="W53" s="157"/>
      <c r="X53" s="157" t="s">
        <v>286</v>
      </c>
      <c r="Y53" s="157" t="s">
        <v>246</v>
      </c>
      <c r="Z53" s="147"/>
      <c r="AA53" s="147"/>
      <c r="AB53" s="147"/>
      <c r="AC53" s="147"/>
      <c r="AD53" s="147"/>
      <c r="AE53" s="147"/>
      <c r="AF53" s="147"/>
      <c r="AG53" s="147" t="s">
        <v>731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22.5" outlineLevel="1" x14ac:dyDescent="0.2">
      <c r="A54" s="174">
        <v>31</v>
      </c>
      <c r="B54" s="175" t="s">
        <v>732</v>
      </c>
      <c r="C54" s="183" t="s">
        <v>733</v>
      </c>
      <c r="D54" s="176" t="s">
        <v>695</v>
      </c>
      <c r="E54" s="177">
        <v>2</v>
      </c>
      <c r="F54" s="178"/>
      <c r="G54" s="179">
        <f>ROUND(E54*F54,2)</f>
        <v>0</v>
      </c>
      <c r="H54" s="178"/>
      <c r="I54" s="179">
        <f>ROUND(E54*H54,2)</f>
        <v>0</v>
      </c>
      <c r="J54" s="178"/>
      <c r="K54" s="179">
        <f>ROUND(E54*J54,2)</f>
        <v>0</v>
      </c>
      <c r="L54" s="179">
        <v>21</v>
      </c>
      <c r="M54" s="179">
        <f>G54*(1+L54/100)</f>
        <v>0</v>
      </c>
      <c r="N54" s="177">
        <v>0</v>
      </c>
      <c r="O54" s="177">
        <f>ROUND(E54*N54,2)</f>
        <v>0</v>
      </c>
      <c r="P54" s="177">
        <v>0</v>
      </c>
      <c r="Q54" s="177">
        <f>ROUND(E54*P54,2)</f>
        <v>0</v>
      </c>
      <c r="R54" s="179"/>
      <c r="S54" s="179" t="s">
        <v>262</v>
      </c>
      <c r="T54" s="180" t="s">
        <v>245</v>
      </c>
      <c r="U54" s="157">
        <v>0</v>
      </c>
      <c r="V54" s="157">
        <f>ROUND(E54*U54,2)</f>
        <v>0</v>
      </c>
      <c r="W54" s="157"/>
      <c r="X54" s="157" t="s">
        <v>286</v>
      </c>
      <c r="Y54" s="157" t="s">
        <v>246</v>
      </c>
      <c r="Z54" s="147"/>
      <c r="AA54" s="147"/>
      <c r="AB54" s="147"/>
      <c r="AC54" s="147"/>
      <c r="AD54" s="147"/>
      <c r="AE54" s="147"/>
      <c r="AF54" s="147"/>
      <c r="AG54" s="147" t="s">
        <v>731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4">
        <v>32</v>
      </c>
      <c r="B55" s="175" t="s">
        <v>734</v>
      </c>
      <c r="C55" s="183" t="s">
        <v>735</v>
      </c>
      <c r="D55" s="176" t="s">
        <v>695</v>
      </c>
      <c r="E55" s="177">
        <v>6</v>
      </c>
      <c r="F55" s="178"/>
      <c r="G55" s="179">
        <f>ROUND(E55*F55,2)</f>
        <v>0</v>
      </c>
      <c r="H55" s="178"/>
      <c r="I55" s="179">
        <f>ROUND(E55*H55,2)</f>
        <v>0</v>
      </c>
      <c r="J55" s="178"/>
      <c r="K55" s="179">
        <f>ROUND(E55*J55,2)</f>
        <v>0</v>
      </c>
      <c r="L55" s="179">
        <v>21</v>
      </c>
      <c r="M55" s="179">
        <f>G55*(1+L55/100)</f>
        <v>0</v>
      </c>
      <c r="N55" s="177">
        <v>0</v>
      </c>
      <c r="O55" s="177">
        <f>ROUND(E55*N55,2)</f>
        <v>0</v>
      </c>
      <c r="P55" s="177">
        <v>0</v>
      </c>
      <c r="Q55" s="177">
        <f>ROUND(E55*P55,2)</f>
        <v>0</v>
      </c>
      <c r="R55" s="179"/>
      <c r="S55" s="179" t="s">
        <v>262</v>
      </c>
      <c r="T55" s="180" t="s">
        <v>245</v>
      </c>
      <c r="U55" s="157">
        <v>0</v>
      </c>
      <c r="V55" s="157">
        <f>ROUND(E55*U55,2)</f>
        <v>0</v>
      </c>
      <c r="W55" s="157"/>
      <c r="X55" s="157" t="s">
        <v>286</v>
      </c>
      <c r="Y55" s="157" t="s">
        <v>246</v>
      </c>
      <c r="Z55" s="147"/>
      <c r="AA55" s="147"/>
      <c r="AB55" s="147"/>
      <c r="AC55" s="147"/>
      <c r="AD55" s="147"/>
      <c r="AE55" s="147"/>
      <c r="AF55" s="147"/>
      <c r="AG55" s="147" t="s">
        <v>731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33.75" outlineLevel="1" x14ac:dyDescent="0.2">
      <c r="A56" s="166">
        <v>33</v>
      </c>
      <c r="B56" s="167" t="s">
        <v>736</v>
      </c>
      <c r="C56" s="182" t="s">
        <v>737</v>
      </c>
      <c r="D56" s="168" t="s">
        <v>738</v>
      </c>
      <c r="E56" s="169">
        <v>1</v>
      </c>
      <c r="F56" s="170"/>
      <c r="G56" s="171">
        <f>ROUND(E56*F56,2)</f>
        <v>0</v>
      </c>
      <c r="H56" s="170"/>
      <c r="I56" s="171">
        <f>ROUND(E56*H56,2)</f>
        <v>0</v>
      </c>
      <c r="J56" s="170"/>
      <c r="K56" s="171">
        <f>ROUND(E56*J56,2)</f>
        <v>0</v>
      </c>
      <c r="L56" s="171">
        <v>21</v>
      </c>
      <c r="M56" s="171">
        <f>G56*(1+L56/100)</f>
        <v>0</v>
      </c>
      <c r="N56" s="169">
        <v>0</v>
      </c>
      <c r="O56" s="169">
        <f>ROUND(E56*N56,2)</f>
        <v>0</v>
      </c>
      <c r="P56" s="169">
        <v>0</v>
      </c>
      <c r="Q56" s="169">
        <f>ROUND(E56*P56,2)</f>
        <v>0</v>
      </c>
      <c r="R56" s="171"/>
      <c r="S56" s="171" t="s">
        <v>262</v>
      </c>
      <c r="T56" s="172" t="s">
        <v>245</v>
      </c>
      <c r="U56" s="157">
        <v>0</v>
      </c>
      <c r="V56" s="157">
        <f>ROUND(E56*U56,2)</f>
        <v>0</v>
      </c>
      <c r="W56" s="157"/>
      <c r="X56" s="157" t="s">
        <v>286</v>
      </c>
      <c r="Y56" s="157" t="s">
        <v>246</v>
      </c>
      <c r="Z56" s="147"/>
      <c r="AA56" s="147"/>
      <c r="AB56" s="147"/>
      <c r="AC56" s="147"/>
      <c r="AD56" s="147"/>
      <c r="AE56" s="147"/>
      <c r="AF56" s="147"/>
      <c r="AG56" s="147" t="s">
        <v>731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x14ac:dyDescent="0.2">
      <c r="A57" s="3"/>
      <c r="B57" s="4"/>
      <c r="C57" s="184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v>12</v>
      </c>
      <c r="AF57">
        <v>21</v>
      </c>
      <c r="AG57" t="s">
        <v>225</v>
      </c>
    </row>
    <row r="58" spans="1:60" x14ac:dyDescent="0.2">
      <c r="A58" s="150"/>
      <c r="B58" s="151" t="s">
        <v>31</v>
      </c>
      <c r="C58" s="185"/>
      <c r="D58" s="152"/>
      <c r="E58" s="153"/>
      <c r="F58" s="153"/>
      <c r="G58" s="165">
        <f>G8+G15+G42+G52</f>
        <v>0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AE58">
        <f>SUMIF(L7:L56,AE57,G7:G56)</f>
        <v>0</v>
      </c>
      <c r="AF58">
        <f>SUMIF(L7:L56,AF57,G7:G56)</f>
        <v>0</v>
      </c>
      <c r="AG58" t="s">
        <v>278</v>
      </c>
    </row>
    <row r="59" spans="1:60" x14ac:dyDescent="0.2">
      <c r="A59" s="3"/>
      <c r="B59" s="4"/>
      <c r="C59" s="184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3"/>
      <c r="B60" s="4"/>
      <c r="C60" s="184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269" t="s">
        <v>279</v>
      </c>
      <c r="B61" s="269"/>
      <c r="C61" s="270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246"/>
      <c r="B62" s="247"/>
      <c r="C62" s="248"/>
      <c r="D62" s="247"/>
      <c r="E62" s="247"/>
      <c r="F62" s="247"/>
      <c r="G62" s="249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AG62" t="s">
        <v>280</v>
      </c>
    </row>
    <row r="63" spans="1:60" x14ac:dyDescent="0.2">
      <c r="A63" s="250"/>
      <c r="B63" s="251"/>
      <c r="C63" s="252"/>
      <c r="D63" s="251"/>
      <c r="E63" s="251"/>
      <c r="F63" s="251"/>
      <c r="G63" s="25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250"/>
      <c r="B64" s="251"/>
      <c r="C64" s="252"/>
      <c r="D64" s="251"/>
      <c r="E64" s="251"/>
      <c r="F64" s="251"/>
      <c r="G64" s="25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">
      <c r="A65" s="250"/>
      <c r="B65" s="251"/>
      <c r="C65" s="252"/>
      <c r="D65" s="251"/>
      <c r="E65" s="251"/>
      <c r="F65" s="251"/>
      <c r="G65" s="25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 x14ac:dyDescent="0.2">
      <c r="A66" s="254"/>
      <c r="B66" s="255"/>
      <c r="C66" s="256"/>
      <c r="D66" s="255"/>
      <c r="E66" s="255"/>
      <c r="F66" s="255"/>
      <c r="G66" s="257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">
      <c r="A67" s="3"/>
      <c r="B67" s="4"/>
      <c r="C67" s="184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 x14ac:dyDescent="0.2">
      <c r="C68" s="186"/>
      <c r="D68" s="10"/>
      <c r="AG68" t="s">
        <v>282</v>
      </c>
    </row>
    <row r="69" spans="1:33" x14ac:dyDescent="0.2">
      <c r="D69" s="10"/>
    </row>
    <row r="70" spans="1:33" x14ac:dyDescent="0.2">
      <c r="D70" s="10"/>
    </row>
    <row r="71" spans="1:33" x14ac:dyDescent="0.2">
      <c r="D71" s="10"/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/uLbJK9BAVuG9OX05geQV3DHiKdpOmsr5Evf7EWqtjmajIAS1yhEzPQiv2UpJIeDMAKHIbSH9Zz5Qo+ByEHqGQ==" saltValue="a45mUvTfFZ4mw6KIdogpCg==" spinCount="100000" sheet="1" formatRows="0"/>
  <mergeCells count="18">
    <mergeCell ref="A1:G1"/>
    <mergeCell ref="C2:G2"/>
    <mergeCell ref="C3:G3"/>
    <mergeCell ref="C4:G4"/>
    <mergeCell ref="A61:C61"/>
    <mergeCell ref="C46:G46"/>
    <mergeCell ref="C47:G47"/>
    <mergeCell ref="C23:G23"/>
    <mergeCell ref="C24:G24"/>
    <mergeCell ref="C26:G26"/>
    <mergeCell ref="C27:G27"/>
    <mergeCell ref="C30:G30"/>
    <mergeCell ref="C31:G31"/>
    <mergeCell ref="A62:G66"/>
    <mergeCell ref="C17:G17"/>
    <mergeCell ref="C18:G18"/>
    <mergeCell ref="C20:G20"/>
    <mergeCell ref="C21:G21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16" sqref="C16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G1" t="s">
        <v>213</v>
      </c>
    </row>
    <row r="2" spans="1:60" ht="24.95" customHeight="1" x14ac:dyDescent="0.2">
      <c r="A2" s="139" t="s">
        <v>8</v>
      </c>
      <c r="B2" s="49" t="s">
        <v>43</v>
      </c>
      <c r="C2" s="263" t="s">
        <v>44</v>
      </c>
      <c r="D2" s="264"/>
      <c r="E2" s="264"/>
      <c r="F2" s="264"/>
      <c r="G2" s="265"/>
      <c r="AG2" t="s">
        <v>214</v>
      </c>
    </row>
    <row r="3" spans="1:60" ht="24.95" customHeight="1" x14ac:dyDescent="0.2">
      <c r="A3" s="139" t="s">
        <v>9</v>
      </c>
      <c r="B3" s="49" t="s">
        <v>55</v>
      </c>
      <c r="C3" s="263" t="s">
        <v>56</v>
      </c>
      <c r="D3" s="264"/>
      <c r="E3" s="264"/>
      <c r="F3" s="264"/>
      <c r="G3" s="265"/>
      <c r="AC3" s="120" t="s">
        <v>214</v>
      </c>
      <c r="AG3" t="s">
        <v>215</v>
      </c>
    </row>
    <row r="4" spans="1:60" ht="24.95" customHeight="1" x14ac:dyDescent="0.2">
      <c r="A4" s="140" t="s">
        <v>10</v>
      </c>
      <c r="B4" s="141" t="s">
        <v>55</v>
      </c>
      <c r="C4" s="266" t="s">
        <v>56</v>
      </c>
      <c r="D4" s="267"/>
      <c r="E4" s="267"/>
      <c r="F4" s="267"/>
      <c r="G4" s="268"/>
      <c r="AG4" t="s">
        <v>216</v>
      </c>
    </row>
    <row r="5" spans="1:60" x14ac:dyDescent="0.2">
      <c r="D5" s="10"/>
    </row>
    <row r="6" spans="1:60" ht="38.25" x14ac:dyDescent="0.2">
      <c r="A6" s="143" t="s">
        <v>217</v>
      </c>
      <c r="B6" s="145" t="s">
        <v>218</v>
      </c>
      <c r="C6" s="145" t="s">
        <v>219</v>
      </c>
      <c r="D6" s="144" t="s">
        <v>220</v>
      </c>
      <c r="E6" s="143" t="s">
        <v>221</v>
      </c>
      <c r="F6" s="142" t="s">
        <v>222</v>
      </c>
      <c r="G6" s="143" t="s">
        <v>31</v>
      </c>
      <c r="H6" s="146" t="s">
        <v>32</v>
      </c>
      <c r="I6" s="146" t="s">
        <v>223</v>
      </c>
      <c r="J6" s="146" t="s">
        <v>33</v>
      </c>
      <c r="K6" s="146" t="s">
        <v>224</v>
      </c>
      <c r="L6" s="146" t="s">
        <v>225</v>
      </c>
      <c r="M6" s="146" t="s">
        <v>226</v>
      </c>
      <c r="N6" s="146" t="s">
        <v>227</v>
      </c>
      <c r="O6" s="146" t="s">
        <v>228</v>
      </c>
      <c r="P6" s="146" t="s">
        <v>229</v>
      </c>
      <c r="Q6" s="146" t="s">
        <v>230</v>
      </c>
      <c r="R6" s="146" t="s">
        <v>231</v>
      </c>
      <c r="S6" s="146" t="s">
        <v>232</v>
      </c>
      <c r="T6" s="146" t="s">
        <v>233</v>
      </c>
      <c r="U6" s="146" t="s">
        <v>234</v>
      </c>
      <c r="V6" s="146" t="s">
        <v>235</v>
      </c>
      <c r="W6" s="146" t="s">
        <v>236</v>
      </c>
      <c r="X6" s="146" t="s">
        <v>237</v>
      </c>
      <c r="Y6" s="146" t="s">
        <v>238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239</v>
      </c>
      <c r="B8" s="160" t="s">
        <v>93</v>
      </c>
      <c r="C8" s="181" t="s">
        <v>94</v>
      </c>
      <c r="D8" s="161"/>
      <c r="E8" s="162"/>
      <c r="F8" s="163"/>
      <c r="G8" s="163">
        <f>SUMIF(AG9:AG17,"&lt;&gt;NOR",G9:G17)</f>
        <v>0</v>
      </c>
      <c r="H8" s="163"/>
      <c r="I8" s="163">
        <f>SUM(I9:I17)</f>
        <v>0</v>
      </c>
      <c r="J8" s="163"/>
      <c r="K8" s="163">
        <f>SUM(K9:K17)</f>
        <v>0</v>
      </c>
      <c r="L8" s="163"/>
      <c r="M8" s="163">
        <f>SUM(M9:M17)</f>
        <v>0</v>
      </c>
      <c r="N8" s="162"/>
      <c r="O8" s="162">
        <f>SUM(O9:O17)</f>
        <v>0</v>
      </c>
      <c r="P8" s="162"/>
      <c r="Q8" s="162">
        <f>SUM(Q9:Q17)</f>
        <v>0</v>
      </c>
      <c r="R8" s="163"/>
      <c r="S8" s="163"/>
      <c r="T8" s="164"/>
      <c r="U8" s="158"/>
      <c r="V8" s="158">
        <f>SUM(V9:V17)</f>
        <v>0</v>
      </c>
      <c r="W8" s="158"/>
      <c r="X8" s="158"/>
      <c r="Y8" s="158"/>
      <c r="AG8" t="s">
        <v>240</v>
      </c>
    </row>
    <row r="9" spans="1:60" ht="33.75" outlineLevel="1" x14ac:dyDescent="0.2">
      <c r="A9" s="174">
        <v>1</v>
      </c>
      <c r="B9" s="175" t="s">
        <v>739</v>
      </c>
      <c r="C9" s="183" t="s">
        <v>740</v>
      </c>
      <c r="D9" s="176" t="s">
        <v>543</v>
      </c>
      <c r="E9" s="177">
        <v>1</v>
      </c>
      <c r="F9" s="178"/>
      <c r="G9" s="179">
        <f t="shared" ref="G9:G17" si="0">ROUND(E9*F9,2)</f>
        <v>0</v>
      </c>
      <c r="H9" s="178"/>
      <c r="I9" s="179">
        <f t="shared" ref="I9:I17" si="1">ROUND(E9*H9,2)</f>
        <v>0</v>
      </c>
      <c r="J9" s="178"/>
      <c r="K9" s="179">
        <f t="shared" ref="K9:K17" si="2">ROUND(E9*J9,2)</f>
        <v>0</v>
      </c>
      <c r="L9" s="179">
        <v>21</v>
      </c>
      <c r="M9" s="179">
        <f t="shared" ref="M9:M17" si="3">G9*(1+L9/100)</f>
        <v>0</v>
      </c>
      <c r="N9" s="177">
        <v>0</v>
      </c>
      <c r="O9" s="177">
        <f t="shared" ref="O9:O17" si="4">ROUND(E9*N9,2)</f>
        <v>0</v>
      </c>
      <c r="P9" s="177">
        <v>0</v>
      </c>
      <c r="Q9" s="177">
        <f t="shared" ref="Q9:Q17" si="5">ROUND(E9*P9,2)</f>
        <v>0</v>
      </c>
      <c r="R9" s="179"/>
      <c r="S9" s="179" t="s">
        <v>262</v>
      </c>
      <c r="T9" s="180" t="s">
        <v>245</v>
      </c>
      <c r="U9" s="157">
        <v>0</v>
      </c>
      <c r="V9" s="157">
        <f t="shared" ref="V9:V17" si="6">ROUND(E9*U9,2)</f>
        <v>0</v>
      </c>
      <c r="W9" s="157"/>
      <c r="X9" s="157" t="s">
        <v>286</v>
      </c>
      <c r="Y9" s="157" t="s">
        <v>246</v>
      </c>
      <c r="Z9" s="147"/>
      <c r="AA9" s="147"/>
      <c r="AB9" s="147"/>
      <c r="AC9" s="147"/>
      <c r="AD9" s="147"/>
      <c r="AE9" s="147"/>
      <c r="AF9" s="147"/>
      <c r="AG9" s="147" t="s">
        <v>731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4">
        <v>2</v>
      </c>
      <c r="B10" s="175" t="s">
        <v>741</v>
      </c>
      <c r="C10" s="183" t="s">
        <v>742</v>
      </c>
      <c r="D10" s="176" t="s">
        <v>543</v>
      </c>
      <c r="E10" s="177">
        <v>1</v>
      </c>
      <c r="F10" s="178"/>
      <c r="G10" s="179">
        <f t="shared" si="0"/>
        <v>0</v>
      </c>
      <c r="H10" s="178"/>
      <c r="I10" s="179">
        <f t="shared" si="1"/>
        <v>0</v>
      </c>
      <c r="J10" s="178"/>
      <c r="K10" s="179">
        <f t="shared" si="2"/>
        <v>0</v>
      </c>
      <c r="L10" s="179">
        <v>21</v>
      </c>
      <c r="M10" s="179">
        <f t="shared" si="3"/>
        <v>0</v>
      </c>
      <c r="N10" s="177">
        <v>0</v>
      </c>
      <c r="O10" s="177">
        <f t="shared" si="4"/>
        <v>0</v>
      </c>
      <c r="P10" s="177">
        <v>0</v>
      </c>
      <c r="Q10" s="177">
        <f t="shared" si="5"/>
        <v>0</v>
      </c>
      <c r="R10" s="179"/>
      <c r="S10" s="179" t="s">
        <v>262</v>
      </c>
      <c r="T10" s="180" t="s">
        <v>245</v>
      </c>
      <c r="U10" s="157">
        <v>0</v>
      </c>
      <c r="V10" s="157">
        <f t="shared" si="6"/>
        <v>0</v>
      </c>
      <c r="W10" s="157"/>
      <c r="X10" s="157" t="s">
        <v>521</v>
      </c>
      <c r="Y10" s="157" t="s">
        <v>246</v>
      </c>
      <c r="Z10" s="147"/>
      <c r="AA10" s="147"/>
      <c r="AB10" s="147"/>
      <c r="AC10" s="147"/>
      <c r="AD10" s="147"/>
      <c r="AE10" s="147"/>
      <c r="AF10" s="147"/>
      <c r="AG10" s="147" t="s">
        <v>672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4">
        <v>3</v>
      </c>
      <c r="B11" s="175" t="s">
        <v>743</v>
      </c>
      <c r="C11" s="183" t="s">
        <v>744</v>
      </c>
      <c r="D11" s="176" t="s">
        <v>543</v>
      </c>
      <c r="E11" s="177">
        <v>1</v>
      </c>
      <c r="F11" s="178"/>
      <c r="G11" s="179">
        <f t="shared" si="0"/>
        <v>0</v>
      </c>
      <c r="H11" s="178"/>
      <c r="I11" s="179">
        <f t="shared" si="1"/>
        <v>0</v>
      </c>
      <c r="J11" s="178"/>
      <c r="K11" s="179">
        <f t="shared" si="2"/>
        <v>0</v>
      </c>
      <c r="L11" s="179">
        <v>21</v>
      </c>
      <c r="M11" s="179">
        <f t="shared" si="3"/>
        <v>0</v>
      </c>
      <c r="N11" s="177">
        <v>0</v>
      </c>
      <c r="O11" s="177">
        <f t="shared" si="4"/>
        <v>0</v>
      </c>
      <c r="P11" s="177">
        <v>0</v>
      </c>
      <c r="Q11" s="177">
        <f t="shared" si="5"/>
        <v>0</v>
      </c>
      <c r="R11" s="179"/>
      <c r="S11" s="179" t="s">
        <v>262</v>
      </c>
      <c r="T11" s="180" t="s">
        <v>245</v>
      </c>
      <c r="U11" s="157">
        <v>0</v>
      </c>
      <c r="V11" s="157">
        <f t="shared" si="6"/>
        <v>0</v>
      </c>
      <c r="W11" s="157"/>
      <c r="X11" s="157" t="s">
        <v>521</v>
      </c>
      <c r="Y11" s="157" t="s">
        <v>246</v>
      </c>
      <c r="Z11" s="147"/>
      <c r="AA11" s="147"/>
      <c r="AB11" s="147"/>
      <c r="AC11" s="147"/>
      <c r="AD11" s="147"/>
      <c r="AE11" s="147"/>
      <c r="AF11" s="147"/>
      <c r="AG11" s="147" t="s">
        <v>672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4">
        <v>4</v>
      </c>
      <c r="B12" s="175" t="s">
        <v>745</v>
      </c>
      <c r="C12" s="183" t="s">
        <v>746</v>
      </c>
      <c r="D12" s="176" t="s">
        <v>543</v>
      </c>
      <c r="E12" s="177">
        <v>1</v>
      </c>
      <c r="F12" s="178"/>
      <c r="G12" s="179">
        <f t="shared" si="0"/>
        <v>0</v>
      </c>
      <c r="H12" s="178"/>
      <c r="I12" s="179">
        <f t="shared" si="1"/>
        <v>0</v>
      </c>
      <c r="J12" s="178"/>
      <c r="K12" s="179">
        <f t="shared" si="2"/>
        <v>0</v>
      </c>
      <c r="L12" s="179">
        <v>21</v>
      </c>
      <c r="M12" s="179">
        <f t="shared" si="3"/>
        <v>0</v>
      </c>
      <c r="N12" s="177">
        <v>0</v>
      </c>
      <c r="O12" s="177">
        <f t="shared" si="4"/>
        <v>0</v>
      </c>
      <c r="P12" s="177">
        <v>0</v>
      </c>
      <c r="Q12" s="177">
        <f t="shared" si="5"/>
        <v>0</v>
      </c>
      <c r="R12" s="179"/>
      <c r="S12" s="179" t="s">
        <v>262</v>
      </c>
      <c r="T12" s="180" t="s">
        <v>245</v>
      </c>
      <c r="U12" s="157">
        <v>0</v>
      </c>
      <c r="V12" s="157">
        <f t="shared" si="6"/>
        <v>0</v>
      </c>
      <c r="W12" s="157"/>
      <c r="X12" s="157" t="s">
        <v>521</v>
      </c>
      <c r="Y12" s="157" t="s">
        <v>246</v>
      </c>
      <c r="Z12" s="147"/>
      <c r="AA12" s="147"/>
      <c r="AB12" s="147"/>
      <c r="AC12" s="147"/>
      <c r="AD12" s="147"/>
      <c r="AE12" s="147"/>
      <c r="AF12" s="147"/>
      <c r="AG12" s="147" t="s">
        <v>672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4">
        <v>5</v>
      </c>
      <c r="B13" s="175" t="s">
        <v>747</v>
      </c>
      <c r="C13" s="183" t="s">
        <v>748</v>
      </c>
      <c r="D13" s="176" t="s">
        <v>543</v>
      </c>
      <c r="E13" s="177">
        <v>3</v>
      </c>
      <c r="F13" s="178"/>
      <c r="G13" s="179">
        <f t="shared" si="0"/>
        <v>0</v>
      </c>
      <c r="H13" s="178"/>
      <c r="I13" s="179">
        <f t="shared" si="1"/>
        <v>0</v>
      </c>
      <c r="J13" s="178"/>
      <c r="K13" s="179">
        <f t="shared" si="2"/>
        <v>0</v>
      </c>
      <c r="L13" s="179">
        <v>21</v>
      </c>
      <c r="M13" s="179">
        <f t="shared" si="3"/>
        <v>0</v>
      </c>
      <c r="N13" s="177">
        <v>0</v>
      </c>
      <c r="O13" s="177">
        <f t="shared" si="4"/>
        <v>0</v>
      </c>
      <c r="P13" s="177">
        <v>0</v>
      </c>
      <c r="Q13" s="177">
        <f t="shared" si="5"/>
        <v>0</v>
      </c>
      <c r="R13" s="179"/>
      <c r="S13" s="179" t="s">
        <v>262</v>
      </c>
      <c r="T13" s="180" t="s">
        <v>245</v>
      </c>
      <c r="U13" s="157">
        <v>0</v>
      </c>
      <c r="V13" s="157">
        <f t="shared" si="6"/>
        <v>0</v>
      </c>
      <c r="W13" s="157"/>
      <c r="X13" s="157" t="s">
        <v>286</v>
      </c>
      <c r="Y13" s="157" t="s">
        <v>246</v>
      </c>
      <c r="Z13" s="147"/>
      <c r="AA13" s="147"/>
      <c r="AB13" s="147"/>
      <c r="AC13" s="147"/>
      <c r="AD13" s="147"/>
      <c r="AE13" s="147"/>
      <c r="AF13" s="147"/>
      <c r="AG13" s="147" t="s">
        <v>731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4">
        <v>6</v>
      </c>
      <c r="B14" s="175" t="s">
        <v>749</v>
      </c>
      <c r="C14" s="183" t="s">
        <v>750</v>
      </c>
      <c r="D14" s="176" t="s">
        <v>543</v>
      </c>
      <c r="E14" s="177">
        <v>3</v>
      </c>
      <c r="F14" s="178"/>
      <c r="G14" s="179">
        <f t="shared" si="0"/>
        <v>0</v>
      </c>
      <c r="H14" s="178"/>
      <c r="I14" s="179">
        <f t="shared" si="1"/>
        <v>0</v>
      </c>
      <c r="J14" s="178"/>
      <c r="K14" s="179">
        <f t="shared" si="2"/>
        <v>0</v>
      </c>
      <c r="L14" s="179">
        <v>21</v>
      </c>
      <c r="M14" s="179">
        <f t="shared" si="3"/>
        <v>0</v>
      </c>
      <c r="N14" s="177">
        <v>0</v>
      </c>
      <c r="O14" s="177">
        <f t="shared" si="4"/>
        <v>0</v>
      </c>
      <c r="P14" s="177">
        <v>0</v>
      </c>
      <c r="Q14" s="177">
        <f t="shared" si="5"/>
        <v>0</v>
      </c>
      <c r="R14" s="179"/>
      <c r="S14" s="179" t="s">
        <v>262</v>
      </c>
      <c r="T14" s="180" t="s">
        <v>245</v>
      </c>
      <c r="U14" s="157">
        <v>0</v>
      </c>
      <c r="V14" s="157">
        <f t="shared" si="6"/>
        <v>0</v>
      </c>
      <c r="W14" s="157"/>
      <c r="X14" s="157" t="s">
        <v>521</v>
      </c>
      <c r="Y14" s="157" t="s">
        <v>246</v>
      </c>
      <c r="Z14" s="147"/>
      <c r="AA14" s="147"/>
      <c r="AB14" s="147"/>
      <c r="AC14" s="147"/>
      <c r="AD14" s="147"/>
      <c r="AE14" s="147"/>
      <c r="AF14" s="147"/>
      <c r="AG14" s="147" t="s">
        <v>672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74">
        <v>7</v>
      </c>
      <c r="B15" s="175" t="s">
        <v>751</v>
      </c>
      <c r="C15" s="183" t="s">
        <v>752</v>
      </c>
      <c r="D15" s="176" t="s">
        <v>543</v>
      </c>
      <c r="E15" s="177">
        <v>1</v>
      </c>
      <c r="F15" s="178"/>
      <c r="G15" s="179">
        <f t="shared" si="0"/>
        <v>0</v>
      </c>
      <c r="H15" s="178"/>
      <c r="I15" s="179">
        <f t="shared" si="1"/>
        <v>0</v>
      </c>
      <c r="J15" s="178"/>
      <c r="K15" s="179">
        <f t="shared" si="2"/>
        <v>0</v>
      </c>
      <c r="L15" s="179">
        <v>21</v>
      </c>
      <c r="M15" s="179">
        <f t="shared" si="3"/>
        <v>0</v>
      </c>
      <c r="N15" s="177">
        <v>0</v>
      </c>
      <c r="O15" s="177">
        <f t="shared" si="4"/>
        <v>0</v>
      </c>
      <c r="P15" s="177">
        <v>0</v>
      </c>
      <c r="Q15" s="177">
        <f t="shared" si="5"/>
        <v>0</v>
      </c>
      <c r="R15" s="179"/>
      <c r="S15" s="179" t="s">
        <v>262</v>
      </c>
      <c r="T15" s="180" t="s">
        <v>245</v>
      </c>
      <c r="U15" s="157">
        <v>0</v>
      </c>
      <c r="V15" s="157">
        <f t="shared" si="6"/>
        <v>0</v>
      </c>
      <c r="W15" s="157"/>
      <c r="X15" s="157" t="s">
        <v>521</v>
      </c>
      <c r="Y15" s="157" t="s">
        <v>246</v>
      </c>
      <c r="Z15" s="147"/>
      <c r="AA15" s="147"/>
      <c r="AB15" s="147"/>
      <c r="AC15" s="147"/>
      <c r="AD15" s="147"/>
      <c r="AE15" s="147"/>
      <c r="AF15" s="147"/>
      <c r="AG15" s="147" t="s">
        <v>672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outlineLevel="1" x14ac:dyDescent="0.2">
      <c r="A16" s="174">
        <v>8</v>
      </c>
      <c r="B16" s="175" t="s">
        <v>753</v>
      </c>
      <c r="C16" s="183" t="s">
        <v>754</v>
      </c>
      <c r="D16" s="176" t="s">
        <v>543</v>
      </c>
      <c r="E16" s="177">
        <v>1</v>
      </c>
      <c r="F16" s="178"/>
      <c r="G16" s="179">
        <f t="shared" si="0"/>
        <v>0</v>
      </c>
      <c r="H16" s="178"/>
      <c r="I16" s="179">
        <f t="shared" si="1"/>
        <v>0</v>
      </c>
      <c r="J16" s="178"/>
      <c r="K16" s="179">
        <f t="shared" si="2"/>
        <v>0</v>
      </c>
      <c r="L16" s="179">
        <v>21</v>
      </c>
      <c r="M16" s="179">
        <f t="shared" si="3"/>
        <v>0</v>
      </c>
      <c r="N16" s="177">
        <v>0</v>
      </c>
      <c r="O16" s="177">
        <f t="shared" si="4"/>
        <v>0</v>
      </c>
      <c r="P16" s="177">
        <v>0</v>
      </c>
      <c r="Q16" s="177">
        <f t="shared" si="5"/>
        <v>0</v>
      </c>
      <c r="R16" s="179"/>
      <c r="S16" s="179" t="s">
        <v>262</v>
      </c>
      <c r="T16" s="180" t="s">
        <v>245</v>
      </c>
      <c r="U16" s="157">
        <v>0</v>
      </c>
      <c r="V16" s="157">
        <f t="shared" si="6"/>
        <v>0</v>
      </c>
      <c r="W16" s="157"/>
      <c r="X16" s="157" t="s">
        <v>521</v>
      </c>
      <c r="Y16" s="157" t="s">
        <v>246</v>
      </c>
      <c r="Z16" s="147"/>
      <c r="AA16" s="147"/>
      <c r="AB16" s="147"/>
      <c r="AC16" s="147"/>
      <c r="AD16" s="147"/>
      <c r="AE16" s="147"/>
      <c r="AF16" s="147"/>
      <c r="AG16" s="147" t="s">
        <v>672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45" outlineLevel="1" x14ac:dyDescent="0.2">
      <c r="A17" s="174">
        <v>9</v>
      </c>
      <c r="B17" s="175" t="s">
        <v>755</v>
      </c>
      <c r="C17" s="183" t="s">
        <v>756</v>
      </c>
      <c r="D17" s="176" t="s">
        <v>375</v>
      </c>
      <c r="E17" s="177">
        <v>2</v>
      </c>
      <c r="F17" s="178"/>
      <c r="G17" s="179">
        <f t="shared" si="0"/>
        <v>0</v>
      </c>
      <c r="H17" s="178"/>
      <c r="I17" s="179">
        <f t="shared" si="1"/>
        <v>0</v>
      </c>
      <c r="J17" s="178"/>
      <c r="K17" s="179">
        <f t="shared" si="2"/>
        <v>0</v>
      </c>
      <c r="L17" s="179">
        <v>21</v>
      </c>
      <c r="M17" s="179">
        <f t="shared" si="3"/>
        <v>0</v>
      </c>
      <c r="N17" s="177">
        <v>0</v>
      </c>
      <c r="O17" s="177">
        <f t="shared" si="4"/>
        <v>0</v>
      </c>
      <c r="P17" s="177">
        <v>0</v>
      </c>
      <c r="Q17" s="177">
        <f t="shared" si="5"/>
        <v>0</v>
      </c>
      <c r="R17" s="179"/>
      <c r="S17" s="179" t="s">
        <v>262</v>
      </c>
      <c r="T17" s="180" t="s">
        <v>245</v>
      </c>
      <c r="U17" s="157">
        <v>0</v>
      </c>
      <c r="V17" s="157">
        <f t="shared" si="6"/>
        <v>0</v>
      </c>
      <c r="W17" s="157"/>
      <c r="X17" s="157" t="s">
        <v>286</v>
      </c>
      <c r="Y17" s="157" t="s">
        <v>246</v>
      </c>
      <c r="Z17" s="147"/>
      <c r="AA17" s="147"/>
      <c r="AB17" s="147"/>
      <c r="AC17" s="147"/>
      <c r="AD17" s="147"/>
      <c r="AE17" s="147"/>
      <c r="AF17" s="147"/>
      <c r="AG17" s="147" t="s">
        <v>731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59" t="s">
        <v>239</v>
      </c>
      <c r="B18" s="160" t="s">
        <v>116</v>
      </c>
      <c r="C18" s="181" t="s">
        <v>118</v>
      </c>
      <c r="D18" s="161"/>
      <c r="E18" s="162"/>
      <c r="F18" s="163"/>
      <c r="G18" s="163">
        <f>SUMIF(AG19:AG59,"&lt;&gt;NOR",G19:G59)</f>
        <v>0</v>
      </c>
      <c r="H18" s="163"/>
      <c r="I18" s="163">
        <f>SUM(I19:I59)</f>
        <v>0</v>
      </c>
      <c r="J18" s="163"/>
      <c r="K18" s="163">
        <f>SUM(K19:K59)</f>
        <v>0</v>
      </c>
      <c r="L18" s="163"/>
      <c r="M18" s="163">
        <f>SUM(M19:M59)</f>
        <v>0</v>
      </c>
      <c r="N18" s="162"/>
      <c r="O18" s="162">
        <f>SUM(O19:O59)</f>
        <v>0</v>
      </c>
      <c r="P18" s="162"/>
      <c r="Q18" s="162">
        <f>SUM(Q19:Q59)</f>
        <v>0</v>
      </c>
      <c r="R18" s="163"/>
      <c r="S18" s="163"/>
      <c r="T18" s="164"/>
      <c r="U18" s="158"/>
      <c r="V18" s="158">
        <f>SUM(V19:V59)</f>
        <v>0</v>
      </c>
      <c r="W18" s="158"/>
      <c r="X18" s="158"/>
      <c r="Y18" s="158"/>
      <c r="AG18" t="s">
        <v>240</v>
      </c>
    </row>
    <row r="19" spans="1:60" ht="45" outlineLevel="1" x14ac:dyDescent="0.2">
      <c r="A19" s="166">
        <v>10</v>
      </c>
      <c r="B19" s="167" t="s">
        <v>757</v>
      </c>
      <c r="C19" s="182" t="s">
        <v>758</v>
      </c>
      <c r="D19" s="168" t="s">
        <v>375</v>
      </c>
      <c r="E19" s="169">
        <v>3</v>
      </c>
      <c r="F19" s="170"/>
      <c r="G19" s="171">
        <f>ROUND(E19*F19,2)</f>
        <v>0</v>
      </c>
      <c r="H19" s="170"/>
      <c r="I19" s="171">
        <f>ROUND(E19*H19,2)</f>
        <v>0</v>
      </c>
      <c r="J19" s="170"/>
      <c r="K19" s="171">
        <f>ROUND(E19*J19,2)</f>
        <v>0</v>
      </c>
      <c r="L19" s="171">
        <v>21</v>
      </c>
      <c r="M19" s="171">
        <f>G19*(1+L19/100)</f>
        <v>0</v>
      </c>
      <c r="N19" s="169">
        <v>0</v>
      </c>
      <c r="O19" s="169">
        <f>ROUND(E19*N19,2)</f>
        <v>0</v>
      </c>
      <c r="P19" s="169">
        <v>0</v>
      </c>
      <c r="Q19" s="169">
        <f>ROUND(E19*P19,2)</f>
        <v>0</v>
      </c>
      <c r="R19" s="171"/>
      <c r="S19" s="171" t="s">
        <v>262</v>
      </c>
      <c r="T19" s="172" t="s">
        <v>245</v>
      </c>
      <c r="U19" s="157">
        <v>0</v>
      </c>
      <c r="V19" s="157">
        <f>ROUND(E19*U19,2)</f>
        <v>0</v>
      </c>
      <c r="W19" s="157"/>
      <c r="X19" s="157" t="s">
        <v>521</v>
      </c>
      <c r="Y19" s="157" t="s">
        <v>246</v>
      </c>
      <c r="Z19" s="147"/>
      <c r="AA19" s="147"/>
      <c r="AB19" s="147"/>
      <c r="AC19" s="147"/>
      <c r="AD19" s="147"/>
      <c r="AE19" s="147"/>
      <c r="AF19" s="147"/>
      <c r="AG19" s="147" t="s">
        <v>672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2" x14ac:dyDescent="0.2">
      <c r="A20" s="154"/>
      <c r="B20" s="155"/>
      <c r="C20" s="258" t="s">
        <v>759</v>
      </c>
      <c r="D20" s="259"/>
      <c r="E20" s="259"/>
      <c r="F20" s="259"/>
      <c r="G20" s="259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249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73" t="str">
        <f>C20</f>
        <v>Rozměry 300 x 1200 x 2000 (šířka  x hloubka x výška) - rozměry dle systému rackových skříní upřesnit dle dodané technologie</v>
      </c>
      <c r="BB20" s="147"/>
      <c r="BC20" s="147"/>
      <c r="BD20" s="147"/>
      <c r="BE20" s="147"/>
      <c r="BF20" s="147"/>
      <c r="BG20" s="147"/>
      <c r="BH20" s="147"/>
    </row>
    <row r="21" spans="1:60" outlineLevel="3" x14ac:dyDescent="0.2">
      <c r="A21" s="154"/>
      <c r="B21" s="155"/>
      <c r="C21" s="260" t="s">
        <v>760</v>
      </c>
      <c r="D21" s="261"/>
      <c r="E21" s="261"/>
      <c r="F21" s="261"/>
      <c r="G21" s="261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249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">
      <c r="A22" s="154"/>
      <c r="B22" s="155"/>
      <c r="C22" s="260" t="s">
        <v>761</v>
      </c>
      <c r="D22" s="261"/>
      <c r="E22" s="261"/>
      <c r="F22" s="261"/>
      <c r="G22" s="261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249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260" t="s">
        <v>762</v>
      </c>
      <c r="D23" s="261"/>
      <c r="E23" s="261"/>
      <c r="F23" s="261"/>
      <c r="G23" s="261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249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260" t="s">
        <v>763</v>
      </c>
      <c r="D24" s="261"/>
      <c r="E24" s="261"/>
      <c r="F24" s="261"/>
      <c r="G24" s="261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249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260" t="s">
        <v>764</v>
      </c>
      <c r="D25" s="261"/>
      <c r="E25" s="261"/>
      <c r="F25" s="261"/>
      <c r="G25" s="261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249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260" t="s">
        <v>765</v>
      </c>
      <c r="D26" s="261"/>
      <c r="E26" s="261"/>
      <c r="F26" s="261"/>
      <c r="G26" s="261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249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260" t="s">
        <v>766</v>
      </c>
      <c r="D27" s="261"/>
      <c r="E27" s="261"/>
      <c r="F27" s="261"/>
      <c r="G27" s="261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249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">
      <c r="A28" s="154"/>
      <c r="B28" s="155"/>
      <c r="C28" s="260" t="s">
        <v>767</v>
      </c>
      <c r="D28" s="261"/>
      <c r="E28" s="261"/>
      <c r="F28" s="261"/>
      <c r="G28" s="261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249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">
      <c r="A29" s="154"/>
      <c r="B29" s="155"/>
      <c r="C29" s="260" t="s">
        <v>768</v>
      </c>
      <c r="D29" s="261"/>
      <c r="E29" s="261"/>
      <c r="F29" s="261"/>
      <c r="G29" s="261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249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">
      <c r="A30" s="154"/>
      <c r="B30" s="155"/>
      <c r="C30" s="260" t="s">
        <v>769</v>
      </c>
      <c r="D30" s="261"/>
      <c r="E30" s="261"/>
      <c r="F30" s="261"/>
      <c r="G30" s="261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249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260" t="s">
        <v>770</v>
      </c>
      <c r="D31" s="261"/>
      <c r="E31" s="261"/>
      <c r="F31" s="261"/>
      <c r="G31" s="261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249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260" t="s">
        <v>771</v>
      </c>
      <c r="D32" s="261"/>
      <c r="E32" s="261"/>
      <c r="F32" s="261"/>
      <c r="G32" s="261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249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">
      <c r="A33" s="154"/>
      <c r="B33" s="155"/>
      <c r="C33" s="260" t="s">
        <v>772</v>
      </c>
      <c r="D33" s="261"/>
      <c r="E33" s="261"/>
      <c r="F33" s="261"/>
      <c r="G33" s="261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7"/>
      <c r="AA33" s="147"/>
      <c r="AB33" s="147"/>
      <c r="AC33" s="147"/>
      <c r="AD33" s="147"/>
      <c r="AE33" s="147"/>
      <c r="AF33" s="147"/>
      <c r="AG33" s="147" t="s">
        <v>249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3" x14ac:dyDescent="0.2">
      <c r="A34" s="154"/>
      <c r="B34" s="155"/>
      <c r="C34" s="260" t="s">
        <v>773</v>
      </c>
      <c r="D34" s="261"/>
      <c r="E34" s="261"/>
      <c r="F34" s="261"/>
      <c r="G34" s="261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249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73" t="str">
        <f>C34</f>
        <v>MaR -  Autonomní regulace, zapojení v redundanci 2+1, včetně komunikační karty, ovládacího displeje a čidla úniku kapaliny</v>
      </c>
      <c r="BB34" s="147"/>
      <c r="BC34" s="147"/>
      <c r="BD34" s="147"/>
      <c r="BE34" s="147"/>
      <c r="BF34" s="147"/>
      <c r="BG34" s="147"/>
      <c r="BH34" s="147"/>
    </row>
    <row r="35" spans="1:60" ht="22.5" outlineLevel="3" x14ac:dyDescent="0.2">
      <c r="A35" s="154"/>
      <c r="B35" s="155"/>
      <c r="C35" s="260" t="s">
        <v>774</v>
      </c>
      <c r="D35" s="261"/>
      <c r="E35" s="261"/>
      <c r="F35" s="261"/>
      <c r="G35" s="261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249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73" t="str">
        <f>C35</f>
        <v>Ostatní požadavky viz. kap. 3.2.1.  SPECIFIKACE MINIMÁLNÍCH POŽADAVKŮ TECHNICKÉHO ŘEŠENÍ  přiložené technické zprávy</v>
      </c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260" t="s">
        <v>775</v>
      </c>
      <c r="D36" s="261"/>
      <c r="E36" s="261"/>
      <c r="F36" s="261"/>
      <c r="G36" s="261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249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66">
        <v>11</v>
      </c>
      <c r="B37" s="167" t="s">
        <v>776</v>
      </c>
      <c r="C37" s="182" t="s">
        <v>777</v>
      </c>
      <c r="D37" s="168" t="s">
        <v>375</v>
      </c>
      <c r="E37" s="169">
        <v>3</v>
      </c>
      <c r="F37" s="170"/>
      <c r="G37" s="171">
        <f>ROUND(E37*F37,2)</f>
        <v>0</v>
      </c>
      <c r="H37" s="170"/>
      <c r="I37" s="171">
        <f>ROUND(E37*H37,2)</f>
        <v>0</v>
      </c>
      <c r="J37" s="170"/>
      <c r="K37" s="171">
        <f>ROUND(E37*J37,2)</f>
        <v>0</v>
      </c>
      <c r="L37" s="171">
        <v>21</v>
      </c>
      <c r="M37" s="171">
        <f>G37*(1+L37/100)</f>
        <v>0</v>
      </c>
      <c r="N37" s="169">
        <v>0</v>
      </c>
      <c r="O37" s="169">
        <f>ROUND(E37*N37,2)</f>
        <v>0</v>
      </c>
      <c r="P37" s="169">
        <v>0</v>
      </c>
      <c r="Q37" s="169">
        <f>ROUND(E37*P37,2)</f>
        <v>0</v>
      </c>
      <c r="R37" s="171"/>
      <c r="S37" s="171" t="s">
        <v>262</v>
      </c>
      <c r="T37" s="172" t="s">
        <v>245</v>
      </c>
      <c r="U37" s="157">
        <v>0</v>
      </c>
      <c r="V37" s="157">
        <f>ROUND(E37*U37,2)</f>
        <v>0</v>
      </c>
      <c r="W37" s="157"/>
      <c r="X37" s="157" t="s">
        <v>521</v>
      </c>
      <c r="Y37" s="157" t="s">
        <v>246</v>
      </c>
      <c r="Z37" s="147"/>
      <c r="AA37" s="147"/>
      <c r="AB37" s="147"/>
      <c r="AC37" s="147"/>
      <c r="AD37" s="147"/>
      <c r="AE37" s="147"/>
      <c r="AF37" s="147"/>
      <c r="AG37" s="147" t="s">
        <v>672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2" x14ac:dyDescent="0.2">
      <c r="A38" s="154"/>
      <c r="B38" s="155"/>
      <c r="C38" s="258" t="s">
        <v>778</v>
      </c>
      <c r="D38" s="259"/>
      <c r="E38" s="259"/>
      <c r="F38" s="259"/>
      <c r="G38" s="259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249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73" t="str">
        <f>C38</f>
        <v>Vzuchem chlazený kondenzátor s axiálními EC ventilátory vč. regulace ventilátorů, provoz do -35°C až +48°C, stojaté provedení</v>
      </c>
      <c r="BB38" s="147"/>
      <c r="BC38" s="147"/>
      <c r="BD38" s="147"/>
      <c r="BE38" s="147"/>
      <c r="BF38" s="147"/>
      <c r="BG38" s="147"/>
      <c r="BH38" s="147"/>
    </row>
    <row r="39" spans="1:60" outlineLevel="3" x14ac:dyDescent="0.2">
      <c r="A39" s="154"/>
      <c r="B39" s="155"/>
      <c r="C39" s="260" t="s">
        <v>779</v>
      </c>
      <c r="D39" s="261"/>
      <c r="E39" s="261"/>
      <c r="F39" s="261"/>
      <c r="G39" s="261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249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">
      <c r="A40" s="154"/>
      <c r="B40" s="155"/>
      <c r="C40" s="260" t="s">
        <v>780</v>
      </c>
      <c r="D40" s="261"/>
      <c r="E40" s="261"/>
      <c r="F40" s="261"/>
      <c r="G40" s="261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249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outlineLevel="3" x14ac:dyDescent="0.2">
      <c r="A41" s="154"/>
      <c r="B41" s="155"/>
      <c r="C41" s="260" t="s">
        <v>781</v>
      </c>
      <c r="D41" s="261"/>
      <c r="E41" s="261"/>
      <c r="F41" s="261"/>
      <c r="G41" s="261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249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73" t="str">
        <f>C41</f>
        <v>El příkon 0,67kW / 400V, 1,3A - napájení z vnitřní jednotky kabel 5x2,5 + komunikační kabel CAT 6 FTP přivedený z vnitřní jednotky</v>
      </c>
      <c r="BB41" s="147"/>
      <c r="BC41" s="147"/>
      <c r="BD41" s="147"/>
      <c r="BE41" s="147"/>
      <c r="BF41" s="147"/>
      <c r="BG41" s="147"/>
      <c r="BH41" s="147"/>
    </row>
    <row r="42" spans="1:60" outlineLevel="3" x14ac:dyDescent="0.2">
      <c r="A42" s="154"/>
      <c r="B42" s="155"/>
      <c r="C42" s="260" t="s">
        <v>782</v>
      </c>
      <c r="D42" s="261"/>
      <c r="E42" s="261"/>
      <c r="F42" s="261"/>
      <c r="G42" s="261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249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3" x14ac:dyDescent="0.2">
      <c r="A43" s="154"/>
      <c r="B43" s="155"/>
      <c r="C43" s="260" t="s">
        <v>774</v>
      </c>
      <c r="D43" s="261"/>
      <c r="E43" s="261"/>
      <c r="F43" s="261"/>
      <c r="G43" s="261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249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73" t="str">
        <f>C43</f>
        <v>Ostatní požadavky viz. kap. 3.2.1.  SPECIFIKACE MINIMÁLNÍCH POŽADAVKŮ TECHNICKÉHO ŘEŠENÍ  přiložené technické zprávy</v>
      </c>
      <c r="BB43" s="147"/>
      <c r="BC43" s="147"/>
      <c r="BD43" s="147"/>
      <c r="BE43" s="147"/>
      <c r="BF43" s="147"/>
      <c r="BG43" s="147"/>
      <c r="BH43" s="147"/>
    </row>
    <row r="44" spans="1:60" outlineLevel="3" x14ac:dyDescent="0.2">
      <c r="A44" s="154"/>
      <c r="B44" s="155"/>
      <c r="C44" s="260" t="s">
        <v>775</v>
      </c>
      <c r="D44" s="261"/>
      <c r="E44" s="261"/>
      <c r="F44" s="261"/>
      <c r="G44" s="261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7"/>
      <c r="AA44" s="147"/>
      <c r="AB44" s="147"/>
      <c r="AC44" s="147"/>
      <c r="AD44" s="147"/>
      <c r="AE44" s="147"/>
      <c r="AF44" s="147"/>
      <c r="AG44" s="147" t="s">
        <v>249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4">
        <v>12</v>
      </c>
      <c r="B45" s="175" t="s">
        <v>783</v>
      </c>
      <c r="C45" s="183" t="s">
        <v>784</v>
      </c>
      <c r="D45" s="176" t="s">
        <v>375</v>
      </c>
      <c r="E45" s="177">
        <v>3</v>
      </c>
      <c r="F45" s="178"/>
      <c r="G45" s="179">
        <f>ROUND(E45*F45,2)</f>
        <v>0</v>
      </c>
      <c r="H45" s="178"/>
      <c r="I45" s="179">
        <f>ROUND(E45*H45,2)</f>
        <v>0</v>
      </c>
      <c r="J45" s="178"/>
      <c r="K45" s="179">
        <f>ROUND(E45*J45,2)</f>
        <v>0</v>
      </c>
      <c r="L45" s="179">
        <v>21</v>
      </c>
      <c r="M45" s="179">
        <f>G45*(1+L45/100)</f>
        <v>0</v>
      </c>
      <c r="N45" s="177">
        <v>0</v>
      </c>
      <c r="O45" s="177">
        <f>ROUND(E45*N45,2)</f>
        <v>0</v>
      </c>
      <c r="P45" s="177">
        <v>0</v>
      </c>
      <c r="Q45" s="177">
        <f>ROUND(E45*P45,2)</f>
        <v>0</v>
      </c>
      <c r="R45" s="179"/>
      <c r="S45" s="179" t="s">
        <v>262</v>
      </c>
      <c r="T45" s="180" t="s">
        <v>245</v>
      </c>
      <c r="U45" s="157">
        <v>0</v>
      </c>
      <c r="V45" s="157">
        <f>ROUND(E45*U45,2)</f>
        <v>0</v>
      </c>
      <c r="W45" s="157"/>
      <c r="X45" s="157" t="s">
        <v>521</v>
      </c>
      <c r="Y45" s="157" t="s">
        <v>246</v>
      </c>
      <c r="Z45" s="147"/>
      <c r="AA45" s="147"/>
      <c r="AB45" s="147"/>
      <c r="AC45" s="147"/>
      <c r="AD45" s="147"/>
      <c r="AE45" s="147"/>
      <c r="AF45" s="147"/>
      <c r="AG45" s="147" t="s">
        <v>672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4">
        <v>13</v>
      </c>
      <c r="B46" s="175" t="s">
        <v>785</v>
      </c>
      <c r="C46" s="183" t="s">
        <v>786</v>
      </c>
      <c r="D46" s="176" t="s">
        <v>375</v>
      </c>
      <c r="E46" s="177">
        <v>8</v>
      </c>
      <c r="F46" s="178"/>
      <c r="G46" s="179">
        <f>ROUND(E46*F46,2)</f>
        <v>0</v>
      </c>
      <c r="H46" s="178"/>
      <c r="I46" s="179">
        <f>ROUND(E46*H46,2)</f>
        <v>0</v>
      </c>
      <c r="J46" s="178"/>
      <c r="K46" s="179">
        <f>ROUND(E46*J46,2)</f>
        <v>0</v>
      </c>
      <c r="L46" s="179">
        <v>21</v>
      </c>
      <c r="M46" s="179">
        <f>G46*(1+L46/100)</f>
        <v>0</v>
      </c>
      <c r="N46" s="177">
        <v>0</v>
      </c>
      <c r="O46" s="177">
        <f>ROUND(E46*N46,2)</f>
        <v>0</v>
      </c>
      <c r="P46" s="177">
        <v>0</v>
      </c>
      <c r="Q46" s="177">
        <f>ROUND(E46*P46,2)</f>
        <v>0</v>
      </c>
      <c r="R46" s="179"/>
      <c r="S46" s="179" t="s">
        <v>262</v>
      </c>
      <c r="T46" s="180" t="s">
        <v>245</v>
      </c>
      <c r="U46" s="157">
        <v>0</v>
      </c>
      <c r="V46" s="157">
        <f>ROUND(E46*U46,2)</f>
        <v>0</v>
      </c>
      <c r="W46" s="157"/>
      <c r="X46" s="157" t="s">
        <v>521</v>
      </c>
      <c r="Y46" s="157" t="s">
        <v>246</v>
      </c>
      <c r="Z46" s="147"/>
      <c r="AA46" s="147"/>
      <c r="AB46" s="147"/>
      <c r="AC46" s="147"/>
      <c r="AD46" s="147"/>
      <c r="AE46" s="147"/>
      <c r="AF46" s="147"/>
      <c r="AG46" s="147" t="s">
        <v>672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4">
        <v>14</v>
      </c>
      <c r="B47" s="175" t="s">
        <v>787</v>
      </c>
      <c r="C47" s="183" t="s">
        <v>788</v>
      </c>
      <c r="D47" s="176" t="s">
        <v>375</v>
      </c>
      <c r="E47" s="177">
        <v>3</v>
      </c>
      <c r="F47" s="178"/>
      <c r="G47" s="179">
        <f>ROUND(E47*F47,2)</f>
        <v>0</v>
      </c>
      <c r="H47" s="178"/>
      <c r="I47" s="179">
        <f>ROUND(E47*H47,2)</f>
        <v>0</v>
      </c>
      <c r="J47" s="178"/>
      <c r="K47" s="179">
        <f>ROUND(E47*J47,2)</f>
        <v>0</v>
      </c>
      <c r="L47" s="179">
        <v>21</v>
      </c>
      <c r="M47" s="179">
        <f>G47*(1+L47/100)</f>
        <v>0</v>
      </c>
      <c r="N47" s="177">
        <v>0</v>
      </c>
      <c r="O47" s="177">
        <f>ROUND(E47*N47,2)</f>
        <v>0</v>
      </c>
      <c r="P47" s="177">
        <v>0</v>
      </c>
      <c r="Q47" s="177">
        <f>ROUND(E47*P47,2)</f>
        <v>0</v>
      </c>
      <c r="R47" s="179"/>
      <c r="S47" s="179" t="s">
        <v>262</v>
      </c>
      <c r="T47" s="180" t="s">
        <v>245</v>
      </c>
      <c r="U47" s="157">
        <v>0</v>
      </c>
      <c r="V47" s="157">
        <f>ROUND(E47*U47,2)</f>
        <v>0</v>
      </c>
      <c r="W47" s="157"/>
      <c r="X47" s="157" t="s">
        <v>521</v>
      </c>
      <c r="Y47" s="157" t="s">
        <v>246</v>
      </c>
      <c r="Z47" s="147"/>
      <c r="AA47" s="147"/>
      <c r="AB47" s="147"/>
      <c r="AC47" s="147"/>
      <c r="AD47" s="147"/>
      <c r="AE47" s="147"/>
      <c r="AF47" s="147"/>
      <c r="AG47" s="147" t="s">
        <v>672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74">
        <v>15</v>
      </c>
      <c r="B48" s="175" t="s">
        <v>789</v>
      </c>
      <c r="C48" s="183" t="s">
        <v>790</v>
      </c>
      <c r="D48" s="176" t="s">
        <v>375</v>
      </c>
      <c r="E48" s="177">
        <v>12</v>
      </c>
      <c r="F48" s="178"/>
      <c r="G48" s="179">
        <f>ROUND(E48*F48,2)</f>
        <v>0</v>
      </c>
      <c r="H48" s="178"/>
      <c r="I48" s="179">
        <f>ROUND(E48*H48,2)</f>
        <v>0</v>
      </c>
      <c r="J48" s="178"/>
      <c r="K48" s="179">
        <f>ROUND(E48*J48,2)</f>
        <v>0</v>
      </c>
      <c r="L48" s="179">
        <v>21</v>
      </c>
      <c r="M48" s="179">
        <f>G48*(1+L48/100)</f>
        <v>0</v>
      </c>
      <c r="N48" s="177">
        <v>0</v>
      </c>
      <c r="O48" s="177">
        <f>ROUND(E48*N48,2)</f>
        <v>0</v>
      </c>
      <c r="P48" s="177">
        <v>0</v>
      </c>
      <c r="Q48" s="177">
        <f>ROUND(E48*P48,2)</f>
        <v>0</v>
      </c>
      <c r="R48" s="179"/>
      <c r="S48" s="179" t="s">
        <v>262</v>
      </c>
      <c r="T48" s="180" t="s">
        <v>245</v>
      </c>
      <c r="U48" s="157">
        <v>0</v>
      </c>
      <c r="V48" s="157">
        <f>ROUND(E48*U48,2)</f>
        <v>0</v>
      </c>
      <c r="W48" s="157"/>
      <c r="X48" s="157" t="s">
        <v>521</v>
      </c>
      <c r="Y48" s="157" t="s">
        <v>246</v>
      </c>
      <c r="Z48" s="147"/>
      <c r="AA48" s="147"/>
      <c r="AB48" s="147"/>
      <c r="AC48" s="147"/>
      <c r="AD48" s="147"/>
      <c r="AE48" s="147"/>
      <c r="AF48" s="147"/>
      <c r="AG48" s="147" t="s">
        <v>672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33.75" outlineLevel="1" x14ac:dyDescent="0.2">
      <c r="A49" s="166">
        <v>16</v>
      </c>
      <c r="B49" s="167" t="s">
        <v>791</v>
      </c>
      <c r="C49" s="182" t="s">
        <v>792</v>
      </c>
      <c r="D49" s="168" t="s">
        <v>320</v>
      </c>
      <c r="E49" s="169">
        <v>115</v>
      </c>
      <c r="F49" s="170"/>
      <c r="G49" s="171">
        <f>ROUND(E49*F49,2)</f>
        <v>0</v>
      </c>
      <c r="H49" s="170"/>
      <c r="I49" s="171">
        <f>ROUND(E49*H49,2)</f>
        <v>0</v>
      </c>
      <c r="J49" s="170"/>
      <c r="K49" s="171">
        <f>ROUND(E49*J49,2)</f>
        <v>0</v>
      </c>
      <c r="L49" s="171">
        <v>21</v>
      </c>
      <c r="M49" s="171">
        <f>G49*(1+L49/100)</f>
        <v>0</v>
      </c>
      <c r="N49" s="169">
        <v>0</v>
      </c>
      <c r="O49" s="169">
        <f>ROUND(E49*N49,2)</f>
        <v>0</v>
      </c>
      <c r="P49" s="169">
        <v>0</v>
      </c>
      <c r="Q49" s="169">
        <f>ROUND(E49*P49,2)</f>
        <v>0</v>
      </c>
      <c r="R49" s="171"/>
      <c r="S49" s="171" t="s">
        <v>262</v>
      </c>
      <c r="T49" s="172" t="s">
        <v>245</v>
      </c>
      <c r="U49" s="157">
        <v>0</v>
      </c>
      <c r="V49" s="157">
        <f>ROUND(E49*U49,2)</f>
        <v>0</v>
      </c>
      <c r="W49" s="157"/>
      <c r="X49" s="157" t="s">
        <v>521</v>
      </c>
      <c r="Y49" s="157" t="s">
        <v>246</v>
      </c>
      <c r="Z49" s="147"/>
      <c r="AA49" s="147"/>
      <c r="AB49" s="147"/>
      <c r="AC49" s="147"/>
      <c r="AD49" s="147"/>
      <c r="AE49" s="147"/>
      <c r="AF49" s="147"/>
      <c r="AG49" s="147" t="s">
        <v>672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58" t="s">
        <v>793</v>
      </c>
      <c r="D50" s="259"/>
      <c r="E50" s="259"/>
      <c r="F50" s="259"/>
      <c r="G50" s="259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249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260" t="s">
        <v>794</v>
      </c>
      <c r="D51" s="261"/>
      <c r="E51" s="261"/>
      <c r="F51" s="261"/>
      <c r="G51" s="261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249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33.75" outlineLevel="1" x14ac:dyDescent="0.2">
      <c r="A52" s="166">
        <v>17</v>
      </c>
      <c r="B52" s="167" t="s">
        <v>795</v>
      </c>
      <c r="C52" s="182" t="s">
        <v>796</v>
      </c>
      <c r="D52" s="168" t="s">
        <v>320</v>
      </c>
      <c r="E52" s="169">
        <v>115</v>
      </c>
      <c r="F52" s="170"/>
      <c r="G52" s="171">
        <f>ROUND(E52*F52,2)</f>
        <v>0</v>
      </c>
      <c r="H52" s="170"/>
      <c r="I52" s="171">
        <f>ROUND(E52*H52,2)</f>
        <v>0</v>
      </c>
      <c r="J52" s="170"/>
      <c r="K52" s="171">
        <f>ROUND(E52*J52,2)</f>
        <v>0</v>
      </c>
      <c r="L52" s="171">
        <v>21</v>
      </c>
      <c r="M52" s="171">
        <f>G52*(1+L52/100)</f>
        <v>0</v>
      </c>
      <c r="N52" s="169">
        <v>0</v>
      </c>
      <c r="O52" s="169">
        <f>ROUND(E52*N52,2)</f>
        <v>0</v>
      </c>
      <c r="P52" s="169">
        <v>0</v>
      </c>
      <c r="Q52" s="169">
        <f>ROUND(E52*P52,2)</f>
        <v>0</v>
      </c>
      <c r="R52" s="171"/>
      <c r="S52" s="171" t="s">
        <v>262</v>
      </c>
      <c r="T52" s="172" t="s">
        <v>245</v>
      </c>
      <c r="U52" s="157">
        <v>0</v>
      </c>
      <c r="V52" s="157">
        <f>ROUND(E52*U52,2)</f>
        <v>0</v>
      </c>
      <c r="W52" s="157"/>
      <c r="X52" s="157" t="s">
        <v>521</v>
      </c>
      <c r="Y52" s="157" t="s">
        <v>246</v>
      </c>
      <c r="Z52" s="147"/>
      <c r="AA52" s="147"/>
      <c r="AB52" s="147"/>
      <c r="AC52" s="147"/>
      <c r="AD52" s="147"/>
      <c r="AE52" s="147"/>
      <c r="AF52" s="147"/>
      <c r="AG52" s="147" t="s">
        <v>672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258" t="s">
        <v>793</v>
      </c>
      <c r="D53" s="259"/>
      <c r="E53" s="259"/>
      <c r="F53" s="259"/>
      <c r="G53" s="259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7"/>
      <c r="AA53" s="147"/>
      <c r="AB53" s="147"/>
      <c r="AC53" s="147"/>
      <c r="AD53" s="147"/>
      <c r="AE53" s="147"/>
      <c r="AF53" s="147"/>
      <c r="AG53" s="147" t="s">
        <v>249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260" t="s">
        <v>794</v>
      </c>
      <c r="D54" s="261"/>
      <c r="E54" s="261"/>
      <c r="F54" s="261"/>
      <c r="G54" s="261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249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45" outlineLevel="1" x14ac:dyDescent="0.2">
      <c r="A55" s="166">
        <v>18</v>
      </c>
      <c r="B55" s="167" t="s">
        <v>797</v>
      </c>
      <c r="C55" s="182" t="s">
        <v>798</v>
      </c>
      <c r="D55" s="168" t="s">
        <v>543</v>
      </c>
      <c r="E55" s="169">
        <v>1</v>
      </c>
      <c r="F55" s="170"/>
      <c r="G55" s="171">
        <f>ROUND(E55*F55,2)</f>
        <v>0</v>
      </c>
      <c r="H55" s="170"/>
      <c r="I55" s="171">
        <f>ROUND(E55*H55,2)</f>
        <v>0</v>
      </c>
      <c r="J55" s="170"/>
      <c r="K55" s="171">
        <f>ROUND(E55*J55,2)</f>
        <v>0</v>
      </c>
      <c r="L55" s="171">
        <v>21</v>
      </c>
      <c r="M55" s="171">
        <f>G55*(1+L55/100)</f>
        <v>0</v>
      </c>
      <c r="N55" s="169">
        <v>0</v>
      </c>
      <c r="O55" s="169">
        <f>ROUND(E55*N55,2)</f>
        <v>0</v>
      </c>
      <c r="P55" s="169">
        <v>0</v>
      </c>
      <c r="Q55" s="169">
        <f>ROUND(E55*P55,2)</f>
        <v>0</v>
      </c>
      <c r="R55" s="171"/>
      <c r="S55" s="171" t="s">
        <v>262</v>
      </c>
      <c r="T55" s="172" t="s">
        <v>245</v>
      </c>
      <c r="U55" s="157">
        <v>0</v>
      </c>
      <c r="V55" s="157">
        <f>ROUND(E55*U55,2)</f>
        <v>0</v>
      </c>
      <c r="W55" s="157"/>
      <c r="X55" s="157" t="s">
        <v>286</v>
      </c>
      <c r="Y55" s="157" t="s">
        <v>246</v>
      </c>
      <c r="Z55" s="147"/>
      <c r="AA55" s="147"/>
      <c r="AB55" s="147"/>
      <c r="AC55" s="147"/>
      <c r="AD55" s="147"/>
      <c r="AE55" s="147"/>
      <c r="AF55" s="147"/>
      <c r="AG55" s="147" t="s">
        <v>731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258" t="s">
        <v>799</v>
      </c>
      <c r="D56" s="259"/>
      <c r="E56" s="259"/>
      <c r="F56" s="259"/>
      <c r="G56" s="259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7"/>
      <c r="AA56" s="147"/>
      <c r="AB56" s="147"/>
      <c r="AC56" s="147"/>
      <c r="AD56" s="147"/>
      <c r="AE56" s="147"/>
      <c r="AF56" s="147"/>
      <c r="AG56" s="147" t="s">
        <v>249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4">
        <v>19</v>
      </c>
      <c r="B57" s="175" t="s">
        <v>800</v>
      </c>
      <c r="C57" s="183" t="s">
        <v>801</v>
      </c>
      <c r="D57" s="176" t="s">
        <v>557</v>
      </c>
      <c r="E57" s="177">
        <v>110</v>
      </c>
      <c r="F57" s="178"/>
      <c r="G57" s="179">
        <f>ROUND(E57*F57,2)</f>
        <v>0</v>
      </c>
      <c r="H57" s="178"/>
      <c r="I57" s="179">
        <f>ROUND(E57*H57,2)</f>
        <v>0</v>
      </c>
      <c r="J57" s="178"/>
      <c r="K57" s="179">
        <f>ROUND(E57*J57,2)</f>
        <v>0</v>
      </c>
      <c r="L57" s="179">
        <v>21</v>
      </c>
      <c r="M57" s="179">
        <f>G57*(1+L57/100)</f>
        <v>0</v>
      </c>
      <c r="N57" s="177">
        <v>0</v>
      </c>
      <c r="O57" s="177">
        <f>ROUND(E57*N57,2)</f>
        <v>0</v>
      </c>
      <c r="P57" s="177">
        <v>0</v>
      </c>
      <c r="Q57" s="177">
        <f>ROUND(E57*P57,2)</f>
        <v>0</v>
      </c>
      <c r="R57" s="179"/>
      <c r="S57" s="179" t="s">
        <v>262</v>
      </c>
      <c r="T57" s="180" t="s">
        <v>245</v>
      </c>
      <c r="U57" s="157">
        <v>0</v>
      </c>
      <c r="V57" s="157">
        <f>ROUND(E57*U57,2)</f>
        <v>0</v>
      </c>
      <c r="W57" s="157"/>
      <c r="X57" s="157" t="s">
        <v>286</v>
      </c>
      <c r="Y57" s="157" t="s">
        <v>246</v>
      </c>
      <c r="Z57" s="147"/>
      <c r="AA57" s="147"/>
      <c r="AB57" s="147"/>
      <c r="AC57" s="147"/>
      <c r="AD57" s="147"/>
      <c r="AE57" s="147"/>
      <c r="AF57" s="147"/>
      <c r="AG57" s="147" t="s">
        <v>731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66">
        <v>20</v>
      </c>
      <c r="B58" s="167" t="s">
        <v>802</v>
      </c>
      <c r="C58" s="182" t="s">
        <v>803</v>
      </c>
      <c r="D58" s="168" t="s">
        <v>804</v>
      </c>
      <c r="E58" s="169">
        <v>12</v>
      </c>
      <c r="F58" s="170"/>
      <c r="G58" s="171">
        <f>ROUND(E58*F58,2)</f>
        <v>0</v>
      </c>
      <c r="H58" s="170"/>
      <c r="I58" s="171">
        <f>ROUND(E58*H58,2)</f>
        <v>0</v>
      </c>
      <c r="J58" s="170"/>
      <c r="K58" s="171">
        <f>ROUND(E58*J58,2)</f>
        <v>0</v>
      </c>
      <c r="L58" s="171">
        <v>21</v>
      </c>
      <c r="M58" s="171">
        <f>G58*(1+L58/100)</f>
        <v>0</v>
      </c>
      <c r="N58" s="169">
        <v>0</v>
      </c>
      <c r="O58" s="169">
        <f>ROUND(E58*N58,2)</f>
        <v>0</v>
      </c>
      <c r="P58" s="169">
        <v>0</v>
      </c>
      <c r="Q58" s="169">
        <f>ROUND(E58*P58,2)</f>
        <v>0</v>
      </c>
      <c r="R58" s="171"/>
      <c r="S58" s="171" t="s">
        <v>262</v>
      </c>
      <c r="T58" s="172" t="s">
        <v>245</v>
      </c>
      <c r="U58" s="157">
        <v>0</v>
      </c>
      <c r="V58" s="157">
        <f>ROUND(E58*U58,2)</f>
        <v>0</v>
      </c>
      <c r="W58" s="157"/>
      <c r="X58" s="157" t="s">
        <v>286</v>
      </c>
      <c r="Y58" s="157" t="s">
        <v>246</v>
      </c>
      <c r="Z58" s="147"/>
      <c r="AA58" s="147"/>
      <c r="AB58" s="147"/>
      <c r="AC58" s="147"/>
      <c r="AD58" s="147"/>
      <c r="AE58" s="147"/>
      <c r="AF58" s="147"/>
      <c r="AG58" s="147" t="s">
        <v>731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58" t="s">
        <v>805</v>
      </c>
      <c r="D59" s="259"/>
      <c r="E59" s="259"/>
      <c r="F59" s="259"/>
      <c r="G59" s="259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249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x14ac:dyDescent="0.2">
      <c r="A60" s="159" t="s">
        <v>239</v>
      </c>
      <c r="B60" s="160" t="s">
        <v>124</v>
      </c>
      <c r="C60" s="181" t="s">
        <v>127</v>
      </c>
      <c r="D60" s="161"/>
      <c r="E60" s="162"/>
      <c r="F60" s="163"/>
      <c r="G60" s="163">
        <f>SUMIF(AG61:AG64,"&lt;&gt;NOR",G61:G64)</f>
        <v>0</v>
      </c>
      <c r="H60" s="163"/>
      <c r="I60" s="163">
        <f>SUM(I61:I64)</f>
        <v>0</v>
      </c>
      <c r="J60" s="163"/>
      <c r="K60" s="163">
        <f>SUM(K61:K64)</f>
        <v>0</v>
      </c>
      <c r="L60" s="163"/>
      <c r="M60" s="163">
        <f>SUM(M61:M64)</f>
        <v>0</v>
      </c>
      <c r="N60" s="162"/>
      <c r="O60" s="162">
        <f>SUM(O61:O64)</f>
        <v>0</v>
      </c>
      <c r="P60" s="162"/>
      <c r="Q60" s="162">
        <f>SUM(Q61:Q64)</f>
        <v>0</v>
      </c>
      <c r="R60" s="163"/>
      <c r="S60" s="163"/>
      <c r="T60" s="164"/>
      <c r="U60" s="158"/>
      <c r="V60" s="158">
        <f>SUM(V61:V64)</f>
        <v>0</v>
      </c>
      <c r="W60" s="158"/>
      <c r="X60" s="158"/>
      <c r="Y60" s="158"/>
      <c r="AG60" t="s">
        <v>240</v>
      </c>
    </row>
    <row r="61" spans="1:60" ht="45" outlineLevel="1" x14ac:dyDescent="0.2">
      <c r="A61" s="166">
        <v>21</v>
      </c>
      <c r="B61" s="167" t="s">
        <v>806</v>
      </c>
      <c r="C61" s="182" t="s">
        <v>807</v>
      </c>
      <c r="D61" s="168" t="s">
        <v>543</v>
      </c>
      <c r="E61" s="169">
        <v>1</v>
      </c>
      <c r="F61" s="170"/>
      <c r="G61" s="171">
        <f>ROUND(E61*F61,2)</f>
        <v>0</v>
      </c>
      <c r="H61" s="170"/>
      <c r="I61" s="171">
        <f>ROUND(E61*H61,2)</f>
        <v>0</v>
      </c>
      <c r="J61" s="170"/>
      <c r="K61" s="171">
        <f>ROUND(E61*J61,2)</f>
        <v>0</v>
      </c>
      <c r="L61" s="171">
        <v>21</v>
      </c>
      <c r="M61" s="171">
        <f>G61*(1+L61/100)</f>
        <v>0</v>
      </c>
      <c r="N61" s="169">
        <v>0</v>
      </c>
      <c r="O61" s="169">
        <f>ROUND(E61*N61,2)</f>
        <v>0</v>
      </c>
      <c r="P61" s="169">
        <v>0</v>
      </c>
      <c r="Q61" s="169">
        <f>ROUND(E61*P61,2)</f>
        <v>0</v>
      </c>
      <c r="R61" s="171"/>
      <c r="S61" s="171" t="s">
        <v>262</v>
      </c>
      <c r="T61" s="172" t="s">
        <v>245</v>
      </c>
      <c r="U61" s="157">
        <v>0</v>
      </c>
      <c r="V61" s="157">
        <f>ROUND(E61*U61,2)</f>
        <v>0</v>
      </c>
      <c r="W61" s="157"/>
      <c r="X61" s="157" t="s">
        <v>521</v>
      </c>
      <c r="Y61" s="157" t="s">
        <v>246</v>
      </c>
      <c r="Z61" s="147"/>
      <c r="AA61" s="147"/>
      <c r="AB61" s="147"/>
      <c r="AC61" s="147"/>
      <c r="AD61" s="147"/>
      <c r="AE61" s="147"/>
      <c r="AF61" s="147"/>
      <c r="AG61" s="147" t="s">
        <v>672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2" x14ac:dyDescent="0.2">
      <c r="A62" s="154"/>
      <c r="B62" s="155"/>
      <c r="C62" s="258" t="s">
        <v>808</v>
      </c>
      <c r="D62" s="259"/>
      <c r="E62" s="259"/>
      <c r="F62" s="259"/>
      <c r="G62" s="259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249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73" t="str">
        <f>C62</f>
        <v>Napojení na stávající potrubí bude provedeno nerozebiratelnými spoji. Součástí prací bude i částečně vybourání zdiva tl. 500 mm kolem prostupů potrubí</v>
      </c>
      <c r="BB62" s="147"/>
      <c r="BC62" s="147"/>
      <c r="BD62" s="147"/>
      <c r="BE62" s="147"/>
      <c r="BF62" s="147"/>
      <c r="BG62" s="147"/>
      <c r="BH62" s="147"/>
    </row>
    <row r="63" spans="1:60" ht="22.5" outlineLevel="3" x14ac:dyDescent="0.2">
      <c r="A63" s="154"/>
      <c r="B63" s="155"/>
      <c r="C63" s="260" t="s">
        <v>809</v>
      </c>
      <c r="D63" s="261"/>
      <c r="E63" s="261"/>
      <c r="F63" s="261"/>
      <c r="G63" s="261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7"/>
      <c r="AA63" s="147"/>
      <c r="AB63" s="147"/>
      <c r="AC63" s="147"/>
      <c r="AD63" s="147"/>
      <c r="AE63" s="147"/>
      <c r="AF63" s="147"/>
      <c r="AG63" s="147" t="s">
        <v>249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73" t="str">
        <f>C63</f>
        <v>do a ze serverovny pro zhotovení požárních ucpávek v těchto prostupech vč. likvidaci suti a odvozu na skládku.</v>
      </c>
      <c r="BB63" s="147"/>
      <c r="BC63" s="147"/>
      <c r="BD63" s="147"/>
      <c r="BE63" s="147"/>
      <c r="BF63" s="147"/>
      <c r="BG63" s="147"/>
      <c r="BH63" s="147"/>
    </row>
    <row r="64" spans="1:60" ht="33.75" outlineLevel="1" x14ac:dyDescent="0.2">
      <c r="A64" s="174">
        <v>22</v>
      </c>
      <c r="B64" s="175" t="s">
        <v>810</v>
      </c>
      <c r="C64" s="183" t="s">
        <v>811</v>
      </c>
      <c r="D64" s="176" t="s">
        <v>375</v>
      </c>
      <c r="E64" s="177">
        <v>2</v>
      </c>
      <c r="F64" s="178"/>
      <c r="G64" s="179">
        <f>ROUND(E64*F64,2)</f>
        <v>0</v>
      </c>
      <c r="H64" s="178"/>
      <c r="I64" s="179">
        <f>ROUND(E64*H64,2)</f>
        <v>0</v>
      </c>
      <c r="J64" s="178"/>
      <c r="K64" s="179">
        <f>ROUND(E64*J64,2)</f>
        <v>0</v>
      </c>
      <c r="L64" s="179">
        <v>21</v>
      </c>
      <c r="M64" s="179">
        <f>G64*(1+L64/100)</f>
        <v>0</v>
      </c>
      <c r="N64" s="177">
        <v>0</v>
      </c>
      <c r="O64" s="177">
        <f>ROUND(E64*N64,2)</f>
        <v>0</v>
      </c>
      <c r="P64" s="177">
        <v>0</v>
      </c>
      <c r="Q64" s="177">
        <f>ROUND(E64*P64,2)</f>
        <v>0</v>
      </c>
      <c r="R64" s="179"/>
      <c r="S64" s="179" t="s">
        <v>262</v>
      </c>
      <c r="T64" s="180" t="s">
        <v>245</v>
      </c>
      <c r="U64" s="157">
        <v>0</v>
      </c>
      <c r="V64" s="157">
        <f>ROUND(E64*U64,2)</f>
        <v>0</v>
      </c>
      <c r="W64" s="157"/>
      <c r="X64" s="157" t="s">
        <v>286</v>
      </c>
      <c r="Y64" s="157" t="s">
        <v>246</v>
      </c>
      <c r="Z64" s="147"/>
      <c r="AA64" s="147"/>
      <c r="AB64" s="147"/>
      <c r="AC64" s="147"/>
      <c r="AD64" s="147"/>
      <c r="AE64" s="147"/>
      <c r="AF64" s="147"/>
      <c r="AG64" s="147" t="s">
        <v>731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x14ac:dyDescent="0.2">
      <c r="A65" s="159" t="s">
        <v>239</v>
      </c>
      <c r="B65" s="160" t="s">
        <v>130</v>
      </c>
      <c r="C65" s="181" t="s">
        <v>133</v>
      </c>
      <c r="D65" s="161"/>
      <c r="E65" s="162"/>
      <c r="F65" s="163"/>
      <c r="G65" s="163">
        <f>SUMIF(AG66:AG71,"&lt;&gt;NOR",G66:G71)</f>
        <v>0</v>
      </c>
      <c r="H65" s="163"/>
      <c r="I65" s="163">
        <f>SUM(I66:I71)</f>
        <v>0</v>
      </c>
      <c r="J65" s="163"/>
      <c r="K65" s="163">
        <f>SUM(K66:K71)</f>
        <v>0</v>
      </c>
      <c r="L65" s="163"/>
      <c r="M65" s="163">
        <f>SUM(M66:M71)</f>
        <v>0</v>
      </c>
      <c r="N65" s="162"/>
      <c r="O65" s="162">
        <f>SUM(O66:O71)</f>
        <v>0</v>
      </c>
      <c r="P65" s="162"/>
      <c r="Q65" s="162">
        <f>SUM(Q66:Q71)</f>
        <v>0</v>
      </c>
      <c r="R65" s="163"/>
      <c r="S65" s="163"/>
      <c r="T65" s="164"/>
      <c r="U65" s="158"/>
      <c r="V65" s="158">
        <f>SUM(V66:V71)</f>
        <v>4.7200000000000006</v>
      </c>
      <c r="W65" s="158"/>
      <c r="X65" s="158"/>
      <c r="Y65" s="158"/>
      <c r="AG65" t="s">
        <v>240</v>
      </c>
    </row>
    <row r="66" spans="1:60" outlineLevel="1" x14ac:dyDescent="0.2">
      <c r="A66" s="174">
        <v>23</v>
      </c>
      <c r="B66" s="175" t="s">
        <v>812</v>
      </c>
      <c r="C66" s="183" t="s">
        <v>813</v>
      </c>
      <c r="D66" s="176" t="s">
        <v>320</v>
      </c>
      <c r="E66" s="177">
        <v>11</v>
      </c>
      <c r="F66" s="178"/>
      <c r="G66" s="179">
        <f t="shared" ref="G66:G71" si="7">ROUND(E66*F66,2)</f>
        <v>0</v>
      </c>
      <c r="H66" s="178"/>
      <c r="I66" s="179">
        <f t="shared" ref="I66:I71" si="8">ROUND(E66*H66,2)</f>
        <v>0</v>
      </c>
      <c r="J66" s="178"/>
      <c r="K66" s="179">
        <f t="shared" ref="K66:K71" si="9">ROUND(E66*J66,2)</f>
        <v>0</v>
      </c>
      <c r="L66" s="179">
        <v>21</v>
      </c>
      <c r="M66" s="179">
        <f t="shared" ref="M66:M71" si="10">G66*(1+L66/100)</f>
        <v>0</v>
      </c>
      <c r="N66" s="177">
        <v>0</v>
      </c>
      <c r="O66" s="177">
        <f t="shared" ref="O66:O71" si="11">ROUND(E66*N66,2)</f>
        <v>0</v>
      </c>
      <c r="P66" s="177">
        <v>0</v>
      </c>
      <c r="Q66" s="177">
        <f t="shared" ref="Q66:Q71" si="12">ROUND(E66*P66,2)</f>
        <v>0</v>
      </c>
      <c r="R66" s="179"/>
      <c r="S66" s="179" t="s">
        <v>244</v>
      </c>
      <c r="T66" s="180" t="s">
        <v>245</v>
      </c>
      <c r="U66" s="157">
        <v>0.32</v>
      </c>
      <c r="V66" s="157">
        <f t="shared" ref="V66:V71" si="13">ROUND(E66*U66,2)</f>
        <v>3.52</v>
      </c>
      <c r="W66" s="157"/>
      <c r="X66" s="157" t="s">
        <v>286</v>
      </c>
      <c r="Y66" s="157" t="s">
        <v>246</v>
      </c>
      <c r="Z66" s="147"/>
      <c r="AA66" s="147"/>
      <c r="AB66" s="147"/>
      <c r="AC66" s="147"/>
      <c r="AD66" s="147"/>
      <c r="AE66" s="147"/>
      <c r="AF66" s="147"/>
      <c r="AG66" s="147" t="s">
        <v>731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outlineLevel="1" x14ac:dyDescent="0.2">
      <c r="A67" s="174">
        <v>24</v>
      </c>
      <c r="B67" s="175" t="s">
        <v>814</v>
      </c>
      <c r="C67" s="183" t="s">
        <v>815</v>
      </c>
      <c r="D67" s="176" t="s">
        <v>375</v>
      </c>
      <c r="E67" s="177">
        <v>1</v>
      </c>
      <c r="F67" s="178"/>
      <c r="G67" s="179">
        <f t="shared" si="7"/>
        <v>0</v>
      </c>
      <c r="H67" s="178"/>
      <c r="I67" s="179">
        <f t="shared" si="8"/>
        <v>0</v>
      </c>
      <c r="J67" s="178"/>
      <c r="K67" s="179">
        <f t="shared" si="9"/>
        <v>0</v>
      </c>
      <c r="L67" s="179">
        <v>21</v>
      </c>
      <c r="M67" s="179">
        <f t="shared" si="10"/>
        <v>0</v>
      </c>
      <c r="N67" s="177">
        <v>0</v>
      </c>
      <c r="O67" s="177">
        <f t="shared" si="11"/>
        <v>0</v>
      </c>
      <c r="P67" s="177">
        <v>0</v>
      </c>
      <c r="Q67" s="177">
        <f t="shared" si="12"/>
        <v>0</v>
      </c>
      <c r="R67" s="179"/>
      <c r="S67" s="179" t="s">
        <v>244</v>
      </c>
      <c r="T67" s="180" t="s">
        <v>245</v>
      </c>
      <c r="U67" s="157">
        <v>1.1279999999999999</v>
      </c>
      <c r="V67" s="157">
        <f t="shared" si="13"/>
        <v>1.1299999999999999</v>
      </c>
      <c r="W67" s="157"/>
      <c r="X67" s="157" t="s">
        <v>286</v>
      </c>
      <c r="Y67" s="157" t="s">
        <v>246</v>
      </c>
      <c r="Z67" s="147"/>
      <c r="AA67" s="147"/>
      <c r="AB67" s="147"/>
      <c r="AC67" s="147"/>
      <c r="AD67" s="147"/>
      <c r="AE67" s="147"/>
      <c r="AF67" s="147"/>
      <c r="AG67" s="147" t="s">
        <v>731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2.5" outlineLevel="1" x14ac:dyDescent="0.2">
      <c r="A68" s="174">
        <v>25</v>
      </c>
      <c r="B68" s="175" t="s">
        <v>816</v>
      </c>
      <c r="C68" s="183" t="s">
        <v>817</v>
      </c>
      <c r="D68" s="176" t="s">
        <v>375</v>
      </c>
      <c r="E68" s="177">
        <v>1</v>
      </c>
      <c r="F68" s="178"/>
      <c r="G68" s="179">
        <f t="shared" si="7"/>
        <v>0</v>
      </c>
      <c r="H68" s="178"/>
      <c r="I68" s="179">
        <f t="shared" si="8"/>
        <v>0</v>
      </c>
      <c r="J68" s="178"/>
      <c r="K68" s="179">
        <f t="shared" si="9"/>
        <v>0</v>
      </c>
      <c r="L68" s="179">
        <v>21</v>
      </c>
      <c r="M68" s="179">
        <f t="shared" si="10"/>
        <v>0</v>
      </c>
      <c r="N68" s="177">
        <v>0</v>
      </c>
      <c r="O68" s="177">
        <f t="shared" si="11"/>
        <v>0</v>
      </c>
      <c r="P68" s="177">
        <v>0</v>
      </c>
      <c r="Q68" s="177">
        <f t="shared" si="12"/>
        <v>0</v>
      </c>
      <c r="R68" s="179"/>
      <c r="S68" s="179" t="s">
        <v>262</v>
      </c>
      <c r="T68" s="180" t="s">
        <v>245</v>
      </c>
      <c r="U68" s="157">
        <v>0</v>
      </c>
      <c r="V68" s="157">
        <f t="shared" si="13"/>
        <v>0</v>
      </c>
      <c r="W68" s="157"/>
      <c r="X68" s="157" t="s">
        <v>286</v>
      </c>
      <c r="Y68" s="157" t="s">
        <v>246</v>
      </c>
      <c r="Z68" s="147"/>
      <c r="AA68" s="147"/>
      <c r="AB68" s="147"/>
      <c r="AC68" s="147"/>
      <c r="AD68" s="147"/>
      <c r="AE68" s="147"/>
      <c r="AF68" s="147"/>
      <c r="AG68" s="147" t="s">
        <v>731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33.75" outlineLevel="1" x14ac:dyDescent="0.2">
      <c r="A69" s="174">
        <v>26</v>
      </c>
      <c r="B69" s="175" t="s">
        <v>818</v>
      </c>
      <c r="C69" s="183" t="s">
        <v>819</v>
      </c>
      <c r="D69" s="176" t="s">
        <v>375</v>
      </c>
      <c r="E69" s="177">
        <v>3</v>
      </c>
      <c r="F69" s="178"/>
      <c r="G69" s="179">
        <f t="shared" si="7"/>
        <v>0</v>
      </c>
      <c r="H69" s="178"/>
      <c r="I69" s="179">
        <f t="shared" si="8"/>
        <v>0</v>
      </c>
      <c r="J69" s="178"/>
      <c r="K69" s="179">
        <f t="shared" si="9"/>
        <v>0</v>
      </c>
      <c r="L69" s="179">
        <v>21</v>
      </c>
      <c r="M69" s="179">
        <f t="shared" si="10"/>
        <v>0</v>
      </c>
      <c r="N69" s="177">
        <v>0</v>
      </c>
      <c r="O69" s="177">
        <f t="shared" si="11"/>
        <v>0</v>
      </c>
      <c r="P69" s="177">
        <v>0</v>
      </c>
      <c r="Q69" s="177">
        <f t="shared" si="12"/>
        <v>0</v>
      </c>
      <c r="R69" s="179"/>
      <c r="S69" s="179" t="s">
        <v>262</v>
      </c>
      <c r="T69" s="180" t="s">
        <v>245</v>
      </c>
      <c r="U69" s="157">
        <v>0</v>
      </c>
      <c r="V69" s="157">
        <f t="shared" si="13"/>
        <v>0</v>
      </c>
      <c r="W69" s="157"/>
      <c r="X69" s="157" t="s">
        <v>521</v>
      </c>
      <c r="Y69" s="157" t="s">
        <v>246</v>
      </c>
      <c r="Z69" s="147"/>
      <c r="AA69" s="147"/>
      <c r="AB69" s="147"/>
      <c r="AC69" s="147"/>
      <c r="AD69" s="147"/>
      <c r="AE69" s="147"/>
      <c r="AF69" s="147"/>
      <c r="AG69" s="147" t="s">
        <v>672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4">
        <v>27</v>
      </c>
      <c r="B70" s="175" t="s">
        <v>820</v>
      </c>
      <c r="C70" s="183" t="s">
        <v>821</v>
      </c>
      <c r="D70" s="176" t="s">
        <v>308</v>
      </c>
      <c r="E70" s="177">
        <v>0.05</v>
      </c>
      <c r="F70" s="178"/>
      <c r="G70" s="179">
        <f t="shared" si="7"/>
        <v>0</v>
      </c>
      <c r="H70" s="178"/>
      <c r="I70" s="179">
        <f t="shared" si="8"/>
        <v>0</v>
      </c>
      <c r="J70" s="178"/>
      <c r="K70" s="179">
        <f t="shared" si="9"/>
        <v>0</v>
      </c>
      <c r="L70" s="179">
        <v>21</v>
      </c>
      <c r="M70" s="179">
        <f t="shared" si="10"/>
        <v>0</v>
      </c>
      <c r="N70" s="177">
        <v>0</v>
      </c>
      <c r="O70" s="177">
        <f t="shared" si="11"/>
        <v>0</v>
      </c>
      <c r="P70" s="177">
        <v>0</v>
      </c>
      <c r="Q70" s="177">
        <f t="shared" si="12"/>
        <v>0</v>
      </c>
      <c r="R70" s="179"/>
      <c r="S70" s="179" t="s">
        <v>244</v>
      </c>
      <c r="T70" s="180" t="s">
        <v>245</v>
      </c>
      <c r="U70" s="157">
        <v>1.47</v>
      </c>
      <c r="V70" s="157">
        <f t="shared" si="13"/>
        <v>7.0000000000000007E-2</v>
      </c>
      <c r="W70" s="157"/>
      <c r="X70" s="157" t="s">
        <v>286</v>
      </c>
      <c r="Y70" s="157" t="s">
        <v>246</v>
      </c>
      <c r="Z70" s="147"/>
      <c r="AA70" s="147"/>
      <c r="AB70" s="147"/>
      <c r="AC70" s="147"/>
      <c r="AD70" s="147"/>
      <c r="AE70" s="147"/>
      <c r="AF70" s="147"/>
      <c r="AG70" s="147" t="s">
        <v>731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33.75" outlineLevel="1" x14ac:dyDescent="0.2">
      <c r="A71" s="174">
        <v>28</v>
      </c>
      <c r="B71" s="175" t="s">
        <v>822</v>
      </c>
      <c r="C71" s="183" t="s">
        <v>823</v>
      </c>
      <c r="D71" s="176" t="s">
        <v>375</v>
      </c>
      <c r="E71" s="177">
        <v>1</v>
      </c>
      <c r="F71" s="178"/>
      <c r="G71" s="179">
        <f t="shared" si="7"/>
        <v>0</v>
      </c>
      <c r="H71" s="178"/>
      <c r="I71" s="179">
        <f t="shared" si="8"/>
        <v>0</v>
      </c>
      <c r="J71" s="178"/>
      <c r="K71" s="179">
        <f t="shared" si="9"/>
        <v>0</v>
      </c>
      <c r="L71" s="179">
        <v>21</v>
      </c>
      <c r="M71" s="179">
        <f t="shared" si="10"/>
        <v>0</v>
      </c>
      <c r="N71" s="177">
        <v>0</v>
      </c>
      <c r="O71" s="177">
        <f t="shared" si="11"/>
        <v>0</v>
      </c>
      <c r="P71" s="177">
        <v>0</v>
      </c>
      <c r="Q71" s="177">
        <f t="shared" si="12"/>
        <v>0</v>
      </c>
      <c r="R71" s="179"/>
      <c r="S71" s="179" t="s">
        <v>262</v>
      </c>
      <c r="T71" s="180" t="s">
        <v>245</v>
      </c>
      <c r="U71" s="157">
        <v>0</v>
      </c>
      <c r="V71" s="157">
        <f t="shared" si="13"/>
        <v>0</v>
      </c>
      <c r="W71" s="157"/>
      <c r="X71" s="157" t="s">
        <v>286</v>
      </c>
      <c r="Y71" s="157" t="s">
        <v>246</v>
      </c>
      <c r="Z71" s="147"/>
      <c r="AA71" s="147"/>
      <c r="AB71" s="147"/>
      <c r="AC71" s="147"/>
      <c r="AD71" s="147"/>
      <c r="AE71" s="147"/>
      <c r="AF71" s="147"/>
      <c r="AG71" s="147" t="s">
        <v>731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x14ac:dyDescent="0.2">
      <c r="A72" s="159" t="s">
        <v>239</v>
      </c>
      <c r="B72" s="160" t="s">
        <v>135</v>
      </c>
      <c r="C72" s="181" t="s">
        <v>139</v>
      </c>
      <c r="D72" s="161"/>
      <c r="E72" s="162"/>
      <c r="F72" s="163"/>
      <c r="G72" s="163">
        <f>SUMIF(AG73:AG96,"&lt;&gt;NOR",G73:G96)</f>
        <v>0</v>
      </c>
      <c r="H72" s="163"/>
      <c r="I72" s="163">
        <f>SUM(I73:I96)</f>
        <v>0</v>
      </c>
      <c r="J72" s="163"/>
      <c r="K72" s="163">
        <f>SUM(K73:K96)</f>
        <v>0</v>
      </c>
      <c r="L72" s="163"/>
      <c r="M72" s="163">
        <f>SUM(M73:M96)</f>
        <v>0</v>
      </c>
      <c r="N72" s="162"/>
      <c r="O72" s="162">
        <f>SUM(O73:O96)</f>
        <v>0</v>
      </c>
      <c r="P72" s="162"/>
      <c r="Q72" s="162">
        <f>SUM(Q73:Q96)</f>
        <v>0</v>
      </c>
      <c r="R72" s="163"/>
      <c r="S72" s="163"/>
      <c r="T72" s="164"/>
      <c r="U72" s="158"/>
      <c r="V72" s="158">
        <f>SUM(V73:V96)</f>
        <v>12.280000000000001</v>
      </c>
      <c r="W72" s="158"/>
      <c r="X72" s="158"/>
      <c r="Y72" s="158"/>
      <c r="AG72" t="s">
        <v>240</v>
      </c>
    </row>
    <row r="73" spans="1:60" outlineLevel="1" x14ac:dyDescent="0.2">
      <c r="A73" s="174">
        <v>29</v>
      </c>
      <c r="B73" s="175" t="s">
        <v>824</v>
      </c>
      <c r="C73" s="183" t="s">
        <v>825</v>
      </c>
      <c r="D73" s="176" t="s">
        <v>320</v>
      </c>
      <c r="E73" s="177">
        <v>16</v>
      </c>
      <c r="F73" s="178"/>
      <c r="G73" s="179">
        <f t="shared" ref="G73:G82" si="14">ROUND(E73*F73,2)</f>
        <v>0</v>
      </c>
      <c r="H73" s="178"/>
      <c r="I73" s="179">
        <f t="shared" ref="I73:I82" si="15">ROUND(E73*H73,2)</f>
        <v>0</v>
      </c>
      <c r="J73" s="178"/>
      <c r="K73" s="179">
        <f t="shared" ref="K73:K82" si="16">ROUND(E73*J73,2)</f>
        <v>0</v>
      </c>
      <c r="L73" s="179">
        <v>21</v>
      </c>
      <c r="M73" s="179">
        <f t="shared" ref="M73:M82" si="17">G73*(1+L73/100)</f>
        <v>0</v>
      </c>
      <c r="N73" s="177">
        <v>0</v>
      </c>
      <c r="O73" s="177">
        <f t="shared" ref="O73:O82" si="18">ROUND(E73*N73,2)</f>
        <v>0</v>
      </c>
      <c r="P73" s="177">
        <v>0</v>
      </c>
      <c r="Q73" s="177">
        <f t="shared" ref="Q73:Q82" si="19">ROUND(E73*P73,2)</f>
        <v>0</v>
      </c>
      <c r="R73" s="179"/>
      <c r="S73" s="179" t="s">
        <v>244</v>
      </c>
      <c r="T73" s="180" t="s">
        <v>245</v>
      </c>
      <c r="U73" s="157">
        <v>0.63429999999999997</v>
      </c>
      <c r="V73" s="157">
        <f t="shared" ref="V73:V82" si="20">ROUND(E73*U73,2)</f>
        <v>10.15</v>
      </c>
      <c r="W73" s="157"/>
      <c r="X73" s="157" t="s">
        <v>286</v>
      </c>
      <c r="Y73" s="157" t="s">
        <v>246</v>
      </c>
      <c r="Z73" s="147"/>
      <c r="AA73" s="147"/>
      <c r="AB73" s="147"/>
      <c r="AC73" s="147"/>
      <c r="AD73" s="147"/>
      <c r="AE73" s="147"/>
      <c r="AF73" s="147"/>
      <c r="AG73" s="147" t="s">
        <v>731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45" outlineLevel="1" x14ac:dyDescent="0.2">
      <c r="A74" s="174">
        <v>30</v>
      </c>
      <c r="B74" s="175" t="s">
        <v>826</v>
      </c>
      <c r="C74" s="183" t="s">
        <v>827</v>
      </c>
      <c r="D74" s="176" t="s">
        <v>320</v>
      </c>
      <c r="E74" s="177">
        <v>16</v>
      </c>
      <c r="F74" s="178"/>
      <c r="G74" s="179">
        <f t="shared" si="14"/>
        <v>0</v>
      </c>
      <c r="H74" s="178"/>
      <c r="I74" s="179">
        <f t="shared" si="15"/>
        <v>0</v>
      </c>
      <c r="J74" s="178"/>
      <c r="K74" s="179">
        <f t="shared" si="16"/>
        <v>0</v>
      </c>
      <c r="L74" s="179">
        <v>21</v>
      </c>
      <c r="M74" s="179">
        <f t="shared" si="17"/>
        <v>0</v>
      </c>
      <c r="N74" s="177">
        <v>0</v>
      </c>
      <c r="O74" s="177">
        <f t="shared" si="18"/>
        <v>0</v>
      </c>
      <c r="P74" s="177">
        <v>0</v>
      </c>
      <c r="Q74" s="177">
        <f t="shared" si="19"/>
        <v>0</v>
      </c>
      <c r="R74" s="179"/>
      <c r="S74" s="179" t="s">
        <v>244</v>
      </c>
      <c r="T74" s="180" t="s">
        <v>245</v>
      </c>
      <c r="U74" s="157">
        <v>0.129</v>
      </c>
      <c r="V74" s="157">
        <f t="shared" si="20"/>
        <v>2.06</v>
      </c>
      <c r="W74" s="157"/>
      <c r="X74" s="157" t="s">
        <v>286</v>
      </c>
      <c r="Y74" s="157" t="s">
        <v>246</v>
      </c>
      <c r="Z74" s="147"/>
      <c r="AA74" s="147"/>
      <c r="AB74" s="147"/>
      <c r="AC74" s="147"/>
      <c r="AD74" s="147"/>
      <c r="AE74" s="147"/>
      <c r="AF74" s="147"/>
      <c r="AG74" s="147" t="s">
        <v>731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ht="22.5" outlineLevel="1" x14ac:dyDescent="0.2">
      <c r="A75" s="174">
        <v>31</v>
      </c>
      <c r="B75" s="175" t="s">
        <v>828</v>
      </c>
      <c r="C75" s="183" t="s">
        <v>829</v>
      </c>
      <c r="D75" s="176" t="s">
        <v>543</v>
      </c>
      <c r="E75" s="177">
        <v>1</v>
      </c>
      <c r="F75" s="178"/>
      <c r="G75" s="179">
        <f t="shared" si="14"/>
        <v>0</v>
      </c>
      <c r="H75" s="178"/>
      <c r="I75" s="179">
        <f t="shared" si="15"/>
        <v>0</v>
      </c>
      <c r="J75" s="178"/>
      <c r="K75" s="179">
        <f t="shared" si="16"/>
        <v>0</v>
      </c>
      <c r="L75" s="179">
        <v>21</v>
      </c>
      <c r="M75" s="179">
        <f t="shared" si="17"/>
        <v>0</v>
      </c>
      <c r="N75" s="177">
        <v>0</v>
      </c>
      <c r="O75" s="177">
        <f t="shared" si="18"/>
        <v>0</v>
      </c>
      <c r="P75" s="177">
        <v>0</v>
      </c>
      <c r="Q75" s="177">
        <f t="shared" si="19"/>
        <v>0</v>
      </c>
      <c r="R75" s="179"/>
      <c r="S75" s="179" t="s">
        <v>262</v>
      </c>
      <c r="T75" s="180" t="s">
        <v>245</v>
      </c>
      <c r="U75" s="157">
        <v>0</v>
      </c>
      <c r="V75" s="157">
        <f t="shared" si="20"/>
        <v>0</v>
      </c>
      <c r="W75" s="157"/>
      <c r="X75" s="157" t="s">
        <v>286</v>
      </c>
      <c r="Y75" s="157" t="s">
        <v>246</v>
      </c>
      <c r="Z75" s="147"/>
      <c r="AA75" s="147"/>
      <c r="AB75" s="147"/>
      <c r="AC75" s="147"/>
      <c r="AD75" s="147"/>
      <c r="AE75" s="147"/>
      <c r="AF75" s="147"/>
      <c r="AG75" s="147" t="s">
        <v>731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33.75" outlineLevel="1" x14ac:dyDescent="0.2">
      <c r="A76" s="174">
        <v>32</v>
      </c>
      <c r="B76" s="175" t="s">
        <v>830</v>
      </c>
      <c r="C76" s="183" t="s">
        <v>831</v>
      </c>
      <c r="D76" s="176" t="s">
        <v>375</v>
      </c>
      <c r="E76" s="177">
        <v>3</v>
      </c>
      <c r="F76" s="178"/>
      <c r="G76" s="179">
        <f t="shared" si="14"/>
        <v>0</v>
      </c>
      <c r="H76" s="178"/>
      <c r="I76" s="179">
        <f t="shared" si="15"/>
        <v>0</v>
      </c>
      <c r="J76" s="178"/>
      <c r="K76" s="179">
        <f t="shared" si="16"/>
        <v>0</v>
      </c>
      <c r="L76" s="179">
        <v>21</v>
      </c>
      <c r="M76" s="179">
        <f t="shared" si="17"/>
        <v>0</v>
      </c>
      <c r="N76" s="177">
        <v>0</v>
      </c>
      <c r="O76" s="177">
        <f t="shared" si="18"/>
        <v>0</v>
      </c>
      <c r="P76" s="177">
        <v>0</v>
      </c>
      <c r="Q76" s="177">
        <f t="shared" si="19"/>
        <v>0</v>
      </c>
      <c r="R76" s="179"/>
      <c r="S76" s="179" t="s">
        <v>262</v>
      </c>
      <c r="T76" s="180" t="s">
        <v>245</v>
      </c>
      <c r="U76" s="157">
        <v>0</v>
      </c>
      <c r="V76" s="157">
        <f t="shared" si="20"/>
        <v>0</v>
      </c>
      <c r="W76" s="157"/>
      <c r="X76" s="157" t="s">
        <v>521</v>
      </c>
      <c r="Y76" s="157" t="s">
        <v>246</v>
      </c>
      <c r="Z76" s="147"/>
      <c r="AA76" s="147"/>
      <c r="AB76" s="147"/>
      <c r="AC76" s="147"/>
      <c r="AD76" s="147"/>
      <c r="AE76" s="147"/>
      <c r="AF76" s="147"/>
      <c r="AG76" s="147" t="s">
        <v>672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4">
        <v>33</v>
      </c>
      <c r="B77" s="175" t="s">
        <v>832</v>
      </c>
      <c r="C77" s="183" t="s">
        <v>833</v>
      </c>
      <c r="D77" s="176" t="s">
        <v>375</v>
      </c>
      <c r="E77" s="177">
        <v>1</v>
      </c>
      <c r="F77" s="178"/>
      <c r="G77" s="179">
        <f t="shared" si="14"/>
        <v>0</v>
      </c>
      <c r="H77" s="178"/>
      <c r="I77" s="179">
        <f t="shared" si="15"/>
        <v>0</v>
      </c>
      <c r="J77" s="178"/>
      <c r="K77" s="179">
        <f t="shared" si="16"/>
        <v>0</v>
      </c>
      <c r="L77" s="179">
        <v>21</v>
      </c>
      <c r="M77" s="179">
        <f t="shared" si="17"/>
        <v>0</v>
      </c>
      <c r="N77" s="177">
        <v>0</v>
      </c>
      <c r="O77" s="177">
        <f t="shared" si="18"/>
        <v>0</v>
      </c>
      <c r="P77" s="177">
        <v>0</v>
      </c>
      <c r="Q77" s="177">
        <f t="shared" si="19"/>
        <v>0</v>
      </c>
      <c r="R77" s="179"/>
      <c r="S77" s="179" t="s">
        <v>262</v>
      </c>
      <c r="T77" s="180" t="s">
        <v>245</v>
      </c>
      <c r="U77" s="157">
        <v>0</v>
      </c>
      <c r="V77" s="157">
        <f t="shared" si="20"/>
        <v>0</v>
      </c>
      <c r="W77" s="157"/>
      <c r="X77" s="157" t="s">
        <v>286</v>
      </c>
      <c r="Y77" s="157" t="s">
        <v>246</v>
      </c>
      <c r="Z77" s="147"/>
      <c r="AA77" s="147"/>
      <c r="AB77" s="147"/>
      <c r="AC77" s="147"/>
      <c r="AD77" s="147"/>
      <c r="AE77" s="147"/>
      <c r="AF77" s="147"/>
      <c r="AG77" s="147" t="s">
        <v>731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33.75" outlineLevel="1" x14ac:dyDescent="0.2">
      <c r="A78" s="174">
        <v>34</v>
      </c>
      <c r="B78" s="175" t="s">
        <v>834</v>
      </c>
      <c r="C78" s="183" t="s">
        <v>835</v>
      </c>
      <c r="D78" s="176" t="s">
        <v>375</v>
      </c>
      <c r="E78" s="177">
        <v>1</v>
      </c>
      <c r="F78" s="178"/>
      <c r="G78" s="179">
        <f t="shared" si="14"/>
        <v>0</v>
      </c>
      <c r="H78" s="178"/>
      <c r="I78" s="179">
        <f t="shared" si="15"/>
        <v>0</v>
      </c>
      <c r="J78" s="178"/>
      <c r="K78" s="179">
        <f t="shared" si="16"/>
        <v>0</v>
      </c>
      <c r="L78" s="179">
        <v>21</v>
      </c>
      <c r="M78" s="179">
        <f t="shared" si="17"/>
        <v>0</v>
      </c>
      <c r="N78" s="177">
        <v>0</v>
      </c>
      <c r="O78" s="177">
        <f t="shared" si="18"/>
        <v>0</v>
      </c>
      <c r="P78" s="177">
        <v>0</v>
      </c>
      <c r="Q78" s="177">
        <f t="shared" si="19"/>
        <v>0</v>
      </c>
      <c r="R78" s="179"/>
      <c r="S78" s="179" t="s">
        <v>262</v>
      </c>
      <c r="T78" s="180" t="s">
        <v>245</v>
      </c>
      <c r="U78" s="157">
        <v>0</v>
      </c>
      <c r="V78" s="157">
        <f t="shared" si="20"/>
        <v>0</v>
      </c>
      <c r="W78" s="157"/>
      <c r="X78" s="157" t="s">
        <v>286</v>
      </c>
      <c r="Y78" s="157" t="s">
        <v>246</v>
      </c>
      <c r="Z78" s="147"/>
      <c r="AA78" s="147"/>
      <c r="AB78" s="147"/>
      <c r="AC78" s="147"/>
      <c r="AD78" s="147"/>
      <c r="AE78" s="147"/>
      <c r="AF78" s="147"/>
      <c r="AG78" s="147" t="s">
        <v>731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4">
        <v>35</v>
      </c>
      <c r="B79" s="175" t="s">
        <v>836</v>
      </c>
      <c r="C79" s="183" t="s">
        <v>837</v>
      </c>
      <c r="D79" s="176" t="s">
        <v>320</v>
      </c>
      <c r="E79" s="177">
        <v>16</v>
      </c>
      <c r="F79" s="178"/>
      <c r="G79" s="179">
        <f t="shared" si="14"/>
        <v>0</v>
      </c>
      <c r="H79" s="178"/>
      <c r="I79" s="179">
        <f t="shared" si="15"/>
        <v>0</v>
      </c>
      <c r="J79" s="178"/>
      <c r="K79" s="179">
        <f t="shared" si="16"/>
        <v>0</v>
      </c>
      <c r="L79" s="179">
        <v>21</v>
      </c>
      <c r="M79" s="179">
        <f t="shared" si="17"/>
        <v>0</v>
      </c>
      <c r="N79" s="177">
        <v>0</v>
      </c>
      <c r="O79" s="177">
        <f t="shared" si="18"/>
        <v>0</v>
      </c>
      <c r="P79" s="177">
        <v>0</v>
      </c>
      <c r="Q79" s="177">
        <f t="shared" si="19"/>
        <v>0</v>
      </c>
      <c r="R79" s="179"/>
      <c r="S79" s="179" t="s">
        <v>244</v>
      </c>
      <c r="T79" s="180" t="s">
        <v>245</v>
      </c>
      <c r="U79" s="157">
        <v>0</v>
      </c>
      <c r="V79" s="157">
        <f t="shared" si="20"/>
        <v>0</v>
      </c>
      <c r="W79" s="157"/>
      <c r="X79" s="157" t="s">
        <v>286</v>
      </c>
      <c r="Y79" s="157" t="s">
        <v>246</v>
      </c>
      <c r="Z79" s="147"/>
      <c r="AA79" s="147"/>
      <c r="AB79" s="147"/>
      <c r="AC79" s="147"/>
      <c r="AD79" s="147"/>
      <c r="AE79" s="147"/>
      <c r="AF79" s="147"/>
      <c r="AG79" s="147" t="s">
        <v>731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4">
        <v>36</v>
      </c>
      <c r="B80" s="175" t="s">
        <v>838</v>
      </c>
      <c r="C80" s="183" t="s">
        <v>839</v>
      </c>
      <c r="D80" s="176" t="s">
        <v>320</v>
      </c>
      <c r="E80" s="177">
        <v>16</v>
      </c>
      <c r="F80" s="178"/>
      <c r="G80" s="179">
        <f t="shared" si="14"/>
        <v>0</v>
      </c>
      <c r="H80" s="178"/>
      <c r="I80" s="179">
        <f t="shared" si="15"/>
        <v>0</v>
      </c>
      <c r="J80" s="178"/>
      <c r="K80" s="179">
        <f t="shared" si="16"/>
        <v>0</v>
      </c>
      <c r="L80" s="179">
        <v>21</v>
      </c>
      <c r="M80" s="179">
        <f t="shared" si="17"/>
        <v>0</v>
      </c>
      <c r="N80" s="177">
        <v>0</v>
      </c>
      <c r="O80" s="177">
        <f t="shared" si="18"/>
        <v>0</v>
      </c>
      <c r="P80" s="177">
        <v>0</v>
      </c>
      <c r="Q80" s="177">
        <f t="shared" si="19"/>
        <v>0</v>
      </c>
      <c r="R80" s="179"/>
      <c r="S80" s="179" t="s">
        <v>244</v>
      </c>
      <c r="T80" s="180" t="s">
        <v>245</v>
      </c>
      <c r="U80" s="157">
        <v>0</v>
      </c>
      <c r="V80" s="157">
        <f t="shared" si="20"/>
        <v>0</v>
      </c>
      <c r="W80" s="157"/>
      <c r="X80" s="157" t="s">
        <v>286</v>
      </c>
      <c r="Y80" s="157" t="s">
        <v>246</v>
      </c>
      <c r="Z80" s="147"/>
      <c r="AA80" s="147"/>
      <c r="AB80" s="147"/>
      <c r="AC80" s="147"/>
      <c r="AD80" s="147"/>
      <c r="AE80" s="147"/>
      <c r="AF80" s="147"/>
      <c r="AG80" s="147" t="s">
        <v>731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74">
        <v>37</v>
      </c>
      <c r="B81" s="175" t="s">
        <v>840</v>
      </c>
      <c r="C81" s="183" t="s">
        <v>841</v>
      </c>
      <c r="D81" s="176" t="s">
        <v>308</v>
      </c>
      <c r="E81" s="177">
        <v>0.05</v>
      </c>
      <c r="F81" s="178"/>
      <c r="G81" s="179">
        <f t="shared" si="14"/>
        <v>0</v>
      </c>
      <c r="H81" s="178"/>
      <c r="I81" s="179">
        <f t="shared" si="15"/>
        <v>0</v>
      </c>
      <c r="J81" s="178"/>
      <c r="K81" s="179">
        <f t="shared" si="16"/>
        <v>0</v>
      </c>
      <c r="L81" s="179">
        <v>21</v>
      </c>
      <c r="M81" s="179">
        <f t="shared" si="17"/>
        <v>0</v>
      </c>
      <c r="N81" s="177">
        <v>0</v>
      </c>
      <c r="O81" s="177">
        <f t="shared" si="18"/>
        <v>0</v>
      </c>
      <c r="P81" s="177">
        <v>0</v>
      </c>
      <c r="Q81" s="177">
        <f t="shared" si="19"/>
        <v>0</v>
      </c>
      <c r="R81" s="179"/>
      <c r="S81" s="179" t="s">
        <v>244</v>
      </c>
      <c r="T81" s="180" t="s">
        <v>245</v>
      </c>
      <c r="U81" s="157">
        <v>1.327</v>
      </c>
      <c r="V81" s="157">
        <f t="shared" si="20"/>
        <v>7.0000000000000007E-2</v>
      </c>
      <c r="W81" s="157"/>
      <c r="X81" s="157" t="s">
        <v>286</v>
      </c>
      <c r="Y81" s="157" t="s">
        <v>246</v>
      </c>
      <c r="Z81" s="147"/>
      <c r="AA81" s="147"/>
      <c r="AB81" s="147"/>
      <c r="AC81" s="147"/>
      <c r="AD81" s="147"/>
      <c r="AE81" s="147"/>
      <c r="AF81" s="147"/>
      <c r="AG81" s="147" t="s">
        <v>731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33.75" outlineLevel="1" x14ac:dyDescent="0.2">
      <c r="A82" s="166">
        <v>38</v>
      </c>
      <c r="B82" s="167" t="s">
        <v>842</v>
      </c>
      <c r="C82" s="182" t="s">
        <v>843</v>
      </c>
      <c r="D82" s="168" t="s">
        <v>375</v>
      </c>
      <c r="E82" s="169">
        <v>1</v>
      </c>
      <c r="F82" s="170"/>
      <c r="G82" s="171">
        <f t="shared" si="14"/>
        <v>0</v>
      </c>
      <c r="H82" s="170"/>
      <c r="I82" s="171">
        <f t="shared" si="15"/>
        <v>0</v>
      </c>
      <c r="J82" s="170"/>
      <c r="K82" s="171">
        <f t="shared" si="16"/>
        <v>0</v>
      </c>
      <c r="L82" s="171">
        <v>21</v>
      </c>
      <c r="M82" s="171">
        <f t="shared" si="17"/>
        <v>0</v>
      </c>
      <c r="N82" s="169">
        <v>0</v>
      </c>
      <c r="O82" s="169">
        <f t="shared" si="18"/>
        <v>0</v>
      </c>
      <c r="P82" s="169">
        <v>0</v>
      </c>
      <c r="Q82" s="169">
        <f t="shared" si="19"/>
        <v>0</v>
      </c>
      <c r="R82" s="171"/>
      <c r="S82" s="171" t="s">
        <v>262</v>
      </c>
      <c r="T82" s="172" t="s">
        <v>245</v>
      </c>
      <c r="U82" s="157">
        <v>0</v>
      </c>
      <c r="V82" s="157">
        <f t="shared" si="20"/>
        <v>0</v>
      </c>
      <c r="W82" s="157"/>
      <c r="X82" s="157" t="s">
        <v>286</v>
      </c>
      <c r="Y82" s="157" t="s">
        <v>246</v>
      </c>
      <c r="Z82" s="147"/>
      <c r="AA82" s="147"/>
      <c r="AB82" s="147"/>
      <c r="AC82" s="147"/>
      <c r="AD82" s="147"/>
      <c r="AE82" s="147"/>
      <c r="AF82" s="147"/>
      <c r="AG82" s="147" t="s">
        <v>731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2.5" outlineLevel="2" x14ac:dyDescent="0.2">
      <c r="A83" s="154"/>
      <c r="B83" s="155"/>
      <c r="C83" s="258" t="s">
        <v>844</v>
      </c>
      <c r="D83" s="259"/>
      <c r="E83" s="259"/>
      <c r="F83" s="259"/>
      <c r="G83" s="259"/>
      <c r="H83" s="157"/>
      <c r="I83" s="157"/>
      <c r="J83" s="157"/>
      <c r="K83" s="157"/>
      <c r="L83" s="157"/>
      <c r="M83" s="157"/>
      <c r="N83" s="156"/>
      <c r="O83" s="156"/>
      <c r="P83" s="156"/>
      <c r="Q83" s="156"/>
      <c r="R83" s="157"/>
      <c r="S83" s="157"/>
      <c r="T83" s="157"/>
      <c r="U83" s="157"/>
      <c r="V83" s="157"/>
      <c r="W83" s="157"/>
      <c r="X83" s="157"/>
      <c r="Y83" s="157"/>
      <c r="Z83" s="147"/>
      <c r="AA83" s="147"/>
      <c r="AB83" s="147"/>
      <c r="AC83" s="147"/>
      <c r="AD83" s="147"/>
      <c r="AE83" s="147"/>
      <c r="AF83" s="147"/>
      <c r="AG83" s="147" t="s">
        <v>249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73" t="str">
        <f>C83</f>
        <v>Není-li v projektové dokumentaci uvedeno jinak nebo naceněno zvlášť, jsou v položkách zahrnuty mimo jiné tyto výkony :</v>
      </c>
      <c r="BB83" s="147"/>
      <c r="BC83" s="147"/>
      <c r="BD83" s="147"/>
      <c r="BE83" s="147"/>
      <c r="BF83" s="147"/>
      <c r="BG83" s="147"/>
      <c r="BH83" s="147"/>
    </row>
    <row r="84" spans="1:60" ht="22.5" outlineLevel="3" x14ac:dyDescent="0.2">
      <c r="A84" s="154"/>
      <c r="B84" s="155"/>
      <c r="C84" s="260" t="s">
        <v>845</v>
      </c>
      <c r="D84" s="261"/>
      <c r="E84" s="261"/>
      <c r="F84" s="261"/>
      <c r="G84" s="261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249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73" t="str">
        <f>C84</f>
        <v>- průzkum staveniště, zaměření stávajícícho stavu a kontrola zda skutečnost odpovídá projektové dokumenatci.</v>
      </c>
      <c r="BB84" s="147"/>
      <c r="BC84" s="147"/>
      <c r="BD84" s="147"/>
      <c r="BE84" s="147"/>
      <c r="BF84" s="147"/>
      <c r="BG84" s="147"/>
      <c r="BH84" s="147"/>
    </row>
    <row r="85" spans="1:60" outlineLevel="3" x14ac:dyDescent="0.2">
      <c r="A85" s="154"/>
      <c r="B85" s="155"/>
      <c r="C85" s="260" t="s">
        <v>846</v>
      </c>
      <c r="D85" s="261"/>
      <c r="E85" s="261"/>
      <c r="F85" s="261"/>
      <c r="G85" s="261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249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">
      <c r="A86" s="154"/>
      <c r="B86" s="155"/>
      <c r="C86" s="260" t="s">
        <v>847</v>
      </c>
      <c r="D86" s="261"/>
      <c r="E86" s="261"/>
      <c r="F86" s="261"/>
      <c r="G86" s="261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7"/>
      <c r="AA86" s="147"/>
      <c r="AB86" s="147"/>
      <c r="AC86" s="147"/>
      <c r="AD86" s="147"/>
      <c r="AE86" s="147"/>
      <c r="AF86" s="147"/>
      <c r="AG86" s="147" t="s">
        <v>249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">
      <c r="A87" s="154"/>
      <c r="B87" s="155"/>
      <c r="C87" s="260" t="s">
        <v>848</v>
      </c>
      <c r="D87" s="261"/>
      <c r="E87" s="261"/>
      <c r="F87" s="261"/>
      <c r="G87" s="261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249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">
      <c r="A88" s="154"/>
      <c r="B88" s="155"/>
      <c r="C88" s="260" t="s">
        <v>849</v>
      </c>
      <c r="D88" s="261"/>
      <c r="E88" s="261"/>
      <c r="F88" s="261"/>
      <c r="G88" s="261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249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260" t="s">
        <v>850</v>
      </c>
      <c r="D89" s="261"/>
      <c r="E89" s="261"/>
      <c r="F89" s="261"/>
      <c r="G89" s="261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7"/>
      <c r="AA89" s="147"/>
      <c r="AB89" s="147"/>
      <c r="AC89" s="147"/>
      <c r="AD89" s="147"/>
      <c r="AE89" s="147"/>
      <c r="AF89" s="147"/>
      <c r="AG89" s="147" t="s">
        <v>249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260" t="s">
        <v>851</v>
      </c>
      <c r="D90" s="261"/>
      <c r="E90" s="261"/>
      <c r="F90" s="261"/>
      <c r="G90" s="261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249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">
      <c r="A91" s="154"/>
      <c r="B91" s="155"/>
      <c r="C91" s="260" t="s">
        <v>852</v>
      </c>
      <c r="D91" s="261"/>
      <c r="E91" s="261"/>
      <c r="F91" s="261"/>
      <c r="G91" s="261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7"/>
      <c r="AA91" s="147"/>
      <c r="AB91" s="147"/>
      <c r="AC91" s="147"/>
      <c r="AD91" s="147"/>
      <c r="AE91" s="147"/>
      <c r="AF91" s="147"/>
      <c r="AG91" s="147" t="s">
        <v>249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">
      <c r="A92" s="154"/>
      <c r="B92" s="155"/>
      <c r="C92" s="260" t="s">
        <v>853</v>
      </c>
      <c r="D92" s="261"/>
      <c r="E92" s="261"/>
      <c r="F92" s="261"/>
      <c r="G92" s="261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7"/>
      <c r="AA92" s="147"/>
      <c r="AB92" s="147"/>
      <c r="AC92" s="147"/>
      <c r="AD92" s="147"/>
      <c r="AE92" s="147"/>
      <c r="AF92" s="147"/>
      <c r="AG92" s="147" t="s">
        <v>249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">
      <c r="A93" s="154"/>
      <c r="B93" s="155"/>
      <c r="C93" s="260" t="s">
        <v>854</v>
      </c>
      <c r="D93" s="261"/>
      <c r="E93" s="261"/>
      <c r="F93" s="261"/>
      <c r="G93" s="261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249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3" x14ac:dyDescent="0.2">
      <c r="A94" s="154"/>
      <c r="B94" s="155"/>
      <c r="C94" s="260" t="s">
        <v>855</v>
      </c>
      <c r="D94" s="261"/>
      <c r="E94" s="261"/>
      <c r="F94" s="261"/>
      <c r="G94" s="261"/>
      <c r="H94" s="157"/>
      <c r="I94" s="157"/>
      <c r="J94" s="157"/>
      <c r="K94" s="157"/>
      <c r="L94" s="157"/>
      <c r="M94" s="157"/>
      <c r="N94" s="156"/>
      <c r="O94" s="156"/>
      <c r="P94" s="156"/>
      <c r="Q94" s="156"/>
      <c r="R94" s="157"/>
      <c r="S94" s="157"/>
      <c r="T94" s="157"/>
      <c r="U94" s="157"/>
      <c r="V94" s="157"/>
      <c r="W94" s="157"/>
      <c r="X94" s="157"/>
      <c r="Y94" s="157"/>
      <c r="Z94" s="147"/>
      <c r="AA94" s="147"/>
      <c r="AB94" s="147"/>
      <c r="AC94" s="147"/>
      <c r="AD94" s="147"/>
      <c r="AE94" s="147"/>
      <c r="AF94" s="147"/>
      <c r="AG94" s="147" t="s">
        <v>249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3" x14ac:dyDescent="0.2">
      <c r="A95" s="154"/>
      <c r="B95" s="155"/>
      <c r="C95" s="260" t="s">
        <v>856</v>
      </c>
      <c r="D95" s="261"/>
      <c r="E95" s="261"/>
      <c r="F95" s="261"/>
      <c r="G95" s="261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7"/>
      <c r="AA95" s="147"/>
      <c r="AB95" s="147"/>
      <c r="AC95" s="147"/>
      <c r="AD95" s="147"/>
      <c r="AE95" s="147"/>
      <c r="AF95" s="147"/>
      <c r="AG95" s="147" t="s">
        <v>249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">
      <c r="A96" s="154"/>
      <c r="B96" s="155"/>
      <c r="C96" s="260" t="s">
        <v>857</v>
      </c>
      <c r="D96" s="261"/>
      <c r="E96" s="261"/>
      <c r="F96" s="261"/>
      <c r="G96" s="261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7"/>
      <c r="AA96" s="147"/>
      <c r="AB96" s="147"/>
      <c r="AC96" s="147"/>
      <c r="AD96" s="147"/>
      <c r="AE96" s="147"/>
      <c r="AF96" s="147"/>
      <c r="AG96" s="147" t="s">
        <v>249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33" x14ac:dyDescent="0.2">
      <c r="A97" s="3"/>
      <c r="B97" s="4"/>
      <c r="C97" s="184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E97">
        <v>12</v>
      </c>
      <c r="AF97">
        <v>21</v>
      </c>
      <c r="AG97" t="s">
        <v>225</v>
      </c>
    </row>
    <row r="98" spans="1:33" x14ac:dyDescent="0.2">
      <c r="A98" s="150"/>
      <c r="B98" s="151" t="s">
        <v>31</v>
      </c>
      <c r="C98" s="185"/>
      <c r="D98" s="152"/>
      <c r="E98" s="153"/>
      <c r="F98" s="153"/>
      <c r="G98" s="165">
        <f>G8+G18+G60+G65+G72</f>
        <v>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f>SUMIF(L7:L96,AE97,G7:G96)</f>
        <v>0</v>
      </c>
      <c r="AF98">
        <f>SUMIF(L7:L96,AF97,G7:G96)</f>
        <v>0</v>
      </c>
      <c r="AG98" t="s">
        <v>278</v>
      </c>
    </row>
    <row r="99" spans="1:33" x14ac:dyDescent="0.2">
      <c r="A99" s="3"/>
      <c r="B99" s="4"/>
      <c r="C99" s="184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33" x14ac:dyDescent="0.2">
      <c r="A100" s="3"/>
      <c r="B100" s="4"/>
      <c r="C100" s="184"/>
      <c r="D100" s="6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 x14ac:dyDescent="0.2">
      <c r="A101" s="269" t="s">
        <v>279</v>
      </c>
      <c r="B101" s="269"/>
      <c r="C101" s="270"/>
      <c r="D101" s="6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33" x14ac:dyDescent="0.2">
      <c r="A102" s="246"/>
      <c r="B102" s="247"/>
      <c r="C102" s="248"/>
      <c r="D102" s="247"/>
      <c r="E102" s="247"/>
      <c r="F102" s="247"/>
      <c r="G102" s="24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AG102" t="s">
        <v>280</v>
      </c>
    </row>
    <row r="103" spans="1:33" x14ac:dyDescent="0.2">
      <c r="A103" s="250"/>
      <c r="B103" s="251"/>
      <c r="C103" s="252"/>
      <c r="D103" s="251"/>
      <c r="E103" s="251"/>
      <c r="F103" s="251"/>
      <c r="G103" s="25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33" x14ac:dyDescent="0.2">
      <c r="A104" s="250"/>
      <c r="B104" s="251"/>
      <c r="C104" s="252"/>
      <c r="D104" s="251"/>
      <c r="E104" s="251"/>
      <c r="F104" s="251"/>
      <c r="G104" s="25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33" x14ac:dyDescent="0.2">
      <c r="A105" s="250"/>
      <c r="B105" s="251"/>
      <c r="C105" s="252"/>
      <c r="D105" s="251"/>
      <c r="E105" s="251"/>
      <c r="F105" s="251"/>
      <c r="G105" s="25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33" x14ac:dyDescent="0.2">
      <c r="A106" s="254"/>
      <c r="B106" s="255"/>
      <c r="C106" s="256"/>
      <c r="D106" s="255"/>
      <c r="E106" s="255"/>
      <c r="F106" s="255"/>
      <c r="G106" s="257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33" x14ac:dyDescent="0.2">
      <c r="A107" s="3"/>
      <c r="B107" s="4"/>
      <c r="C107" s="184"/>
      <c r="D107" s="6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33" x14ac:dyDescent="0.2">
      <c r="C108" s="186"/>
      <c r="D108" s="10"/>
      <c r="AG108" t="s">
        <v>282</v>
      </c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hsLoeWxhZG1qj4hdPEtQEr26U1E2b/sMJykvwrVNYe5WQ8wxhlNpELU0S6iHyLWNCHCbSjU9nlNUEFm+BGOJA==" saltValue="+83h6oYOxEXVWfWSmik8fw==" spinCount="100000" sheet="1" formatRows="0"/>
  <mergeCells count="52">
    <mergeCell ref="C96:G96"/>
    <mergeCell ref="C85:G85"/>
    <mergeCell ref="C86:G86"/>
    <mergeCell ref="C87:G87"/>
    <mergeCell ref="C88:G88"/>
    <mergeCell ref="C89:G89"/>
    <mergeCell ref="C90:G90"/>
    <mergeCell ref="C91:G91"/>
    <mergeCell ref="C92:G92"/>
    <mergeCell ref="C93:G93"/>
    <mergeCell ref="C94:G94"/>
    <mergeCell ref="C95:G95"/>
    <mergeCell ref="C40:G40"/>
    <mergeCell ref="C41:G41"/>
    <mergeCell ref="C84:G84"/>
    <mergeCell ref="C43:G43"/>
    <mergeCell ref="C44:G44"/>
    <mergeCell ref="C50:G50"/>
    <mergeCell ref="C51:G51"/>
    <mergeCell ref="C53:G53"/>
    <mergeCell ref="C54:G54"/>
    <mergeCell ref="C56:G56"/>
    <mergeCell ref="C59:G59"/>
    <mergeCell ref="C62:G62"/>
    <mergeCell ref="C63:G63"/>
    <mergeCell ref="C83:G83"/>
    <mergeCell ref="C34:G34"/>
    <mergeCell ref="C35:G35"/>
    <mergeCell ref="C36:G36"/>
    <mergeCell ref="C38:G38"/>
    <mergeCell ref="C39:G39"/>
    <mergeCell ref="A1:G1"/>
    <mergeCell ref="C2:G2"/>
    <mergeCell ref="C3:G3"/>
    <mergeCell ref="C4:G4"/>
    <mergeCell ref="C24:G24"/>
    <mergeCell ref="A101:C101"/>
    <mergeCell ref="A102:G106"/>
    <mergeCell ref="C20:G20"/>
    <mergeCell ref="C21:G21"/>
    <mergeCell ref="C22:G22"/>
    <mergeCell ref="C23:G23"/>
    <mergeCell ref="C29:G29"/>
    <mergeCell ref="C25:G25"/>
    <mergeCell ref="C26:G26"/>
    <mergeCell ref="C27:G27"/>
    <mergeCell ref="C28:G28"/>
    <mergeCell ref="C42:G42"/>
    <mergeCell ref="C30:G30"/>
    <mergeCell ref="C31:G31"/>
    <mergeCell ref="C32:G32"/>
    <mergeCell ref="C33:G33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8" sqref="A8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G1" t="s">
        <v>213</v>
      </c>
    </row>
    <row r="2" spans="1:60" ht="24.95" customHeight="1" x14ac:dyDescent="0.2">
      <c r="A2" s="139" t="s">
        <v>8</v>
      </c>
      <c r="B2" s="49" t="s">
        <v>43</v>
      </c>
      <c r="C2" s="263" t="s">
        <v>44</v>
      </c>
      <c r="D2" s="264"/>
      <c r="E2" s="264"/>
      <c r="F2" s="264"/>
      <c r="G2" s="265"/>
      <c r="AG2" t="s">
        <v>214</v>
      </c>
    </row>
    <row r="3" spans="1:60" ht="24.95" customHeight="1" x14ac:dyDescent="0.2">
      <c r="A3" s="139" t="s">
        <v>9</v>
      </c>
      <c r="B3" s="49" t="s">
        <v>57</v>
      </c>
      <c r="C3" s="263" t="s">
        <v>58</v>
      </c>
      <c r="D3" s="264"/>
      <c r="E3" s="264"/>
      <c r="F3" s="264"/>
      <c r="G3" s="265"/>
      <c r="AC3" s="120" t="s">
        <v>214</v>
      </c>
      <c r="AG3" t="s">
        <v>215</v>
      </c>
    </row>
    <row r="4" spans="1:60" ht="24.95" customHeight="1" x14ac:dyDescent="0.2">
      <c r="A4" s="140" t="s">
        <v>10</v>
      </c>
      <c r="B4" s="141" t="s">
        <v>57</v>
      </c>
      <c r="C4" s="266" t="s">
        <v>58</v>
      </c>
      <c r="D4" s="267"/>
      <c r="E4" s="267"/>
      <c r="F4" s="267"/>
      <c r="G4" s="268"/>
      <c r="AG4" t="s">
        <v>216</v>
      </c>
    </row>
    <row r="5" spans="1:60" x14ac:dyDescent="0.2">
      <c r="D5" s="10"/>
    </row>
    <row r="6" spans="1:60" ht="38.25" x14ac:dyDescent="0.2">
      <c r="A6" s="143" t="s">
        <v>217</v>
      </c>
      <c r="B6" s="145" t="s">
        <v>218</v>
      </c>
      <c r="C6" s="145" t="s">
        <v>219</v>
      </c>
      <c r="D6" s="144" t="s">
        <v>220</v>
      </c>
      <c r="E6" s="143" t="s">
        <v>221</v>
      </c>
      <c r="F6" s="142" t="s">
        <v>222</v>
      </c>
      <c r="G6" s="143" t="s">
        <v>31</v>
      </c>
      <c r="H6" s="146" t="s">
        <v>32</v>
      </c>
      <c r="I6" s="146" t="s">
        <v>223</v>
      </c>
      <c r="J6" s="146" t="s">
        <v>33</v>
      </c>
      <c r="K6" s="146" t="s">
        <v>224</v>
      </c>
      <c r="L6" s="146" t="s">
        <v>225</v>
      </c>
      <c r="M6" s="146" t="s">
        <v>226</v>
      </c>
      <c r="N6" s="146" t="s">
        <v>227</v>
      </c>
      <c r="O6" s="146" t="s">
        <v>228</v>
      </c>
      <c r="P6" s="146" t="s">
        <v>229</v>
      </c>
      <c r="Q6" s="146" t="s">
        <v>230</v>
      </c>
      <c r="R6" s="146" t="s">
        <v>231</v>
      </c>
      <c r="S6" s="146" t="s">
        <v>232</v>
      </c>
      <c r="T6" s="146" t="s">
        <v>233</v>
      </c>
      <c r="U6" s="146" t="s">
        <v>234</v>
      </c>
      <c r="V6" s="146" t="s">
        <v>235</v>
      </c>
      <c r="W6" s="146" t="s">
        <v>236</v>
      </c>
      <c r="X6" s="146" t="s">
        <v>237</v>
      </c>
      <c r="Y6" s="146" t="s">
        <v>238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239</v>
      </c>
      <c r="B8" s="160" t="s">
        <v>93</v>
      </c>
      <c r="C8" s="181" t="s">
        <v>96</v>
      </c>
      <c r="D8" s="161"/>
      <c r="E8" s="162"/>
      <c r="F8" s="163"/>
      <c r="G8" s="163">
        <f>SUMIF(AG9:AG15,"&lt;&gt;NOR",G9:G15)</f>
        <v>0</v>
      </c>
      <c r="H8" s="163"/>
      <c r="I8" s="163">
        <f>SUM(I9:I15)</f>
        <v>0</v>
      </c>
      <c r="J8" s="163"/>
      <c r="K8" s="163">
        <f>SUM(K9:K15)</f>
        <v>0</v>
      </c>
      <c r="L8" s="163"/>
      <c r="M8" s="163">
        <f>SUM(M9:M15)</f>
        <v>0</v>
      </c>
      <c r="N8" s="162"/>
      <c r="O8" s="162">
        <f>SUM(O9:O15)</f>
        <v>0</v>
      </c>
      <c r="P8" s="162"/>
      <c r="Q8" s="162">
        <f>SUM(Q9:Q15)</f>
        <v>0</v>
      </c>
      <c r="R8" s="163"/>
      <c r="S8" s="163"/>
      <c r="T8" s="164"/>
      <c r="U8" s="158"/>
      <c r="V8" s="158">
        <f>SUM(V9:V15)</f>
        <v>0.85</v>
      </c>
      <c r="W8" s="158"/>
      <c r="X8" s="158"/>
      <c r="Y8" s="158"/>
      <c r="AG8" t="s">
        <v>240</v>
      </c>
    </row>
    <row r="9" spans="1:60" outlineLevel="1" x14ac:dyDescent="0.2">
      <c r="A9" s="174">
        <v>1</v>
      </c>
      <c r="B9" s="175" t="s">
        <v>858</v>
      </c>
      <c r="C9" s="183" t="s">
        <v>859</v>
      </c>
      <c r="D9" s="176" t="s">
        <v>308</v>
      </c>
      <c r="E9" s="177">
        <v>0.2</v>
      </c>
      <c r="F9" s="178"/>
      <c r="G9" s="179">
        <f t="shared" ref="G9:G15" si="0">ROUND(E9*F9,2)</f>
        <v>0</v>
      </c>
      <c r="H9" s="178"/>
      <c r="I9" s="179">
        <f t="shared" ref="I9:I15" si="1">ROUND(E9*H9,2)</f>
        <v>0</v>
      </c>
      <c r="J9" s="178"/>
      <c r="K9" s="179">
        <f t="shared" ref="K9:K15" si="2">ROUND(E9*J9,2)</f>
        <v>0</v>
      </c>
      <c r="L9" s="179">
        <v>21</v>
      </c>
      <c r="M9" s="179">
        <f t="shared" ref="M9:M15" si="3">G9*(1+L9/100)</f>
        <v>0</v>
      </c>
      <c r="N9" s="177">
        <v>0</v>
      </c>
      <c r="O9" s="177">
        <f t="shared" ref="O9:O15" si="4">ROUND(E9*N9,2)</f>
        <v>0</v>
      </c>
      <c r="P9" s="177">
        <v>0</v>
      </c>
      <c r="Q9" s="177">
        <f t="shared" ref="Q9:Q15" si="5">ROUND(E9*P9,2)</f>
        <v>0</v>
      </c>
      <c r="R9" s="179"/>
      <c r="S9" s="179" t="s">
        <v>244</v>
      </c>
      <c r="T9" s="180" t="s">
        <v>245</v>
      </c>
      <c r="U9" s="157">
        <v>4.2300000000000004</v>
      </c>
      <c r="V9" s="157">
        <f t="shared" ref="V9:V15" si="6">ROUND(E9*U9,2)</f>
        <v>0.85</v>
      </c>
      <c r="W9" s="157"/>
      <c r="X9" s="157" t="s">
        <v>286</v>
      </c>
      <c r="Y9" s="157" t="s">
        <v>246</v>
      </c>
      <c r="Z9" s="147"/>
      <c r="AA9" s="147"/>
      <c r="AB9" s="147"/>
      <c r="AC9" s="147"/>
      <c r="AD9" s="147"/>
      <c r="AE9" s="147"/>
      <c r="AF9" s="147"/>
      <c r="AG9" s="147" t="s">
        <v>731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4">
        <v>2</v>
      </c>
      <c r="B10" s="175" t="s">
        <v>860</v>
      </c>
      <c r="C10" s="183" t="s">
        <v>742</v>
      </c>
      <c r="D10" s="176" t="s">
        <v>543</v>
      </c>
      <c r="E10" s="177">
        <v>1</v>
      </c>
      <c r="F10" s="178"/>
      <c r="G10" s="179">
        <f t="shared" si="0"/>
        <v>0</v>
      </c>
      <c r="H10" s="178"/>
      <c r="I10" s="179">
        <f t="shared" si="1"/>
        <v>0</v>
      </c>
      <c r="J10" s="178"/>
      <c r="K10" s="179">
        <f t="shared" si="2"/>
        <v>0</v>
      </c>
      <c r="L10" s="179">
        <v>21</v>
      </c>
      <c r="M10" s="179">
        <f t="shared" si="3"/>
        <v>0</v>
      </c>
      <c r="N10" s="177">
        <v>0</v>
      </c>
      <c r="O10" s="177">
        <f t="shared" si="4"/>
        <v>0</v>
      </c>
      <c r="P10" s="177">
        <v>0</v>
      </c>
      <c r="Q10" s="177">
        <f t="shared" si="5"/>
        <v>0</v>
      </c>
      <c r="R10" s="179"/>
      <c r="S10" s="179" t="s">
        <v>262</v>
      </c>
      <c r="T10" s="180" t="s">
        <v>245</v>
      </c>
      <c r="U10" s="157">
        <v>0</v>
      </c>
      <c r="V10" s="157">
        <f t="shared" si="6"/>
        <v>0</v>
      </c>
      <c r="W10" s="157"/>
      <c r="X10" s="157" t="s">
        <v>521</v>
      </c>
      <c r="Y10" s="157" t="s">
        <v>246</v>
      </c>
      <c r="Z10" s="147"/>
      <c r="AA10" s="147"/>
      <c r="AB10" s="147"/>
      <c r="AC10" s="147"/>
      <c r="AD10" s="147"/>
      <c r="AE10" s="147"/>
      <c r="AF10" s="147"/>
      <c r="AG10" s="147" t="s">
        <v>672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4">
        <v>3</v>
      </c>
      <c r="B11" s="175" t="s">
        <v>861</v>
      </c>
      <c r="C11" s="183" t="s">
        <v>744</v>
      </c>
      <c r="D11" s="176" t="s">
        <v>543</v>
      </c>
      <c r="E11" s="177">
        <v>1</v>
      </c>
      <c r="F11" s="178"/>
      <c r="G11" s="179">
        <f t="shared" si="0"/>
        <v>0</v>
      </c>
      <c r="H11" s="178"/>
      <c r="I11" s="179">
        <f t="shared" si="1"/>
        <v>0</v>
      </c>
      <c r="J11" s="178"/>
      <c r="K11" s="179">
        <f t="shared" si="2"/>
        <v>0</v>
      </c>
      <c r="L11" s="179">
        <v>21</v>
      </c>
      <c r="M11" s="179">
        <f t="shared" si="3"/>
        <v>0</v>
      </c>
      <c r="N11" s="177">
        <v>0</v>
      </c>
      <c r="O11" s="177">
        <f t="shared" si="4"/>
        <v>0</v>
      </c>
      <c r="P11" s="177">
        <v>0</v>
      </c>
      <c r="Q11" s="177">
        <f t="shared" si="5"/>
        <v>0</v>
      </c>
      <c r="R11" s="179"/>
      <c r="S11" s="179" t="s">
        <v>262</v>
      </c>
      <c r="T11" s="180" t="s">
        <v>245</v>
      </c>
      <c r="U11" s="157">
        <v>0</v>
      </c>
      <c r="V11" s="157">
        <f t="shared" si="6"/>
        <v>0</v>
      </c>
      <c r="W11" s="157"/>
      <c r="X11" s="157" t="s">
        <v>521</v>
      </c>
      <c r="Y11" s="157" t="s">
        <v>246</v>
      </c>
      <c r="Z11" s="147"/>
      <c r="AA11" s="147"/>
      <c r="AB11" s="147"/>
      <c r="AC11" s="147"/>
      <c r="AD11" s="147"/>
      <c r="AE11" s="147"/>
      <c r="AF11" s="147"/>
      <c r="AG11" s="147" t="s">
        <v>672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4">
        <v>4</v>
      </c>
      <c r="B12" s="175" t="s">
        <v>862</v>
      </c>
      <c r="C12" s="183" t="s">
        <v>746</v>
      </c>
      <c r="D12" s="176" t="s">
        <v>543</v>
      </c>
      <c r="E12" s="177">
        <v>1</v>
      </c>
      <c r="F12" s="178"/>
      <c r="G12" s="179">
        <f t="shared" si="0"/>
        <v>0</v>
      </c>
      <c r="H12" s="178"/>
      <c r="I12" s="179">
        <f t="shared" si="1"/>
        <v>0</v>
      </c>
      <c r="J12" s="178"/>
      <c r="K12" s="179">
        <f t="shared" si="2"/>
        <v>0</v>
      </c>
      <c r="L12" s="179">
        <v>21</v>
      </c>
      <c r="M12" s="179">
        <f t="shared" si="3"/>
        <v>0</v>
      </c>
      <c r="N12" s="177">
        <v>0</v>
      </c>
      <c r="O12" s="177">
        <f t="shared" si="4"/>
        <v>0</v>
      </c>
      <c r="P12" s="177">
        <v>0</v>
      </c>
      <c r="Q12" s="177">
        <f t="shared" si="5"/>
        <v>0</v>
      </c>
      <c r="R12" s="179"/>
      <c r="S12" s="179" t="s">
        <v>262</v>
      </c>
      <c r="T12" s="180" t="s">
        <v>245</v>
      </c>
      <c r="U12" s="157">
        <v>0</v>
      </c>
      <c r="V12" s="157">
        <f t="shared" si="6"/>
        <v>0</v>
      </c>
      <c r="W12" s="157"/>
      <c r="X12" s="157" t="s">
        <v>521</v>
      </c>
      <c r="Y12" s="157" t="s">
        <v>246</v>
      </c>
      <c r="Z12" s="147"/>
      <c r="AA12" s="147"/>
      <c r="AB12" s="147"/>
      <c r="AC12" s="147"/>
      <c r="AD12" s="147"/>
      <c r="AE12" s="147"/>
      <c r="AF12" s="147"/>
      <c r="AG12" s="147" t="s">
        <v>672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1" x14ac:dyDescent="0.2">
      <c r="A13" s="174">
        <v>5</v>
      </c>
      <c r="B13" s="175" t="s">
        <v>863</v>
      </c>
      <c r="C13" s="183" t="s">
        <v>864</v>
      </c>
      <c r="D13" s="176" t="s">
        <v>695</v>
      </c>
      <c r="E13" s="177">
        <v>6</v>
      </c>
      <c r="F13" s="178"/>
      <c r="G13" s="179">
        <f t="shared" si="0"/>
        <v>0</v>
      </c>
      <c r="H13" s="178"/>
      <c r="I13" s="179">
        <f t="shared" si="1"/>
        <v>0</v>
      </c>
      <c r="J13" s="178"/>
      <c r="K13" s="179">
        <f t="shared" si="2"/>
        <v>0</v>
      </c>
      <c r="L13" s="179">
        <v>21</v>
      </c>
      <c r="M13" s="179">
        <f t="shared" si="3"/>
        <v>0</v>
      </c>
      <c r="N13" s="177">
        <v>0</v>
      </c>
      <c r="O13" s="177">
        <f t="shared" si="4"/>
        <v>0</v>
      </c>
      <c r="P13" s="177">
        <v>0</v>
      </c>
      <c r="Q13" s="177">
        <f t="shared" si="5"/>
        <v>0</v>
      </c>
      <c r="R13" s="179"/>
      <c r="S13" s="179" t="s">
        <v>262</v>
      </c>
      <c r="T13" s="180" t="s">
        <v>245</v>
      </c>
      <c r="U13" s="157">
        <v>0</v>
      </c>
      <c r="V13" s="157">
        <f t="shared" si="6"/>
        <v>0</v>
      </c>
      <c r="W13" s="157"/>
      <c r="X13" s="157" t="s">
        <v>286</v>
      </c>
      <c r="Y13" s="157" t="s">
        <v>246</v>
      </c>
      <c r="Z13" s="147"/>
      <c r="AA13" s="147"/>
      <c r="AB13" s="147"/>
      <c r="AC13" s="147"/>
      <c r="AD13" s="147"/>
      <c r="AE13" s="147"/>
      <c r="AF13" s="147"/>
      <c r="AG13" s="147" t="s">
        <v>731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74">
        <v>6</v>
      </c>
      <c r="B14" s="175" t="s">
        <v>865</v>
      </c>
      <c r="C14" s="183" t="s">
        <v>752</v>
      </c>
      <c r="D14" s="176" t="s">
        <v>543</v>
      </c>
      <c r="E14" s="177">
        <v>1</v>
      </c>
      <c r="F14" s="178"/>
      <c r="G14" s="179">
        <f t="shared" si="0"/>
        <v>0</v>
      </c>
      <c r="H14" s="178"/>
      <c r="I14" s="179">
        <f t="shared" si="1"/>
        <v>0</v>
      </c>
      <c r="J14" s="178"/>
      <c r="K14" s="179">
        <f t="shared" si="2"/>
        <v>0</v>
      </c>
      <c r="L14" s="179">
        <v>21</v>
      </c>
      <c r="M14" s="179">
        <f t="shared" si="3"/>
        <v>0</v>
      </c>
      <c r="N14" s="177">
        <v>0</v>
      </c>
      <c r="O14" s="177">
        <f t="shared" si="4"/>
        <v>0</v>
      </c>
      <c r="P14" s="177">
        <v>0</v>
      </c>
      <c r="Q14" s="177">
        <f t="shared" si="5"/>
        <v>0</v>
      </c>
      <c r="R14" s="179"/>
      <c r="S14" s="179" t="s">
        <v>262</v>
      </c>
      <c r="T14" s="180" t="s">
        <v>245</v>
      </c>
      <c r="U14" s="157">
        <v>0</v>
      </c>
      <c r="V14" s="157">
        <f t="shared" si="6"/>
        <v>0</v>
      </c>
      <c r="W14" s="157"/>
      <c r="X14" s="157" t="s">
        <v>521</v>
      </c>
      <c r="Y14" s="157" t="s">
        <v>246</v>
      </c>
      <c r="Z14" s="147"/>
      <c r="AA14" s="147"/>
      <c r="AB14" s="147"/>
      <c r="AC14" s="147"/>
      <c r="AD14" s="147"/>
      <c r="AE14" s="147"/>
      <c r="AF14" s="147"/>
      <c r="AG14" s="147" t="s">
        <v>672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4">
        <v>7</v>
      </c>
      <c r="B15" s="175" t="s">
        <v>866</v>
      </c>
      <c r="C15" s="183" t="s">
        <v>867</v>
      </c>
      <c r="D15" s="176" t="s">
        <v>543</v>
      </c>
      <c r="E15" s="177">
        <v>1</v>
      </c>
      <c r="F15" s="178"/>
      <c r="G15" s="179">
        <f t="shared" si="0"/>
        <v>0</v>
      </c>
      <c r="H15" s="178"/>
      <c r="I15" s="179">
        <f t="shared" si="1"/>
        <v>0</v>
      </c>
      <c r="J15" s="178"/>
      <c r="K15" s="179">
        <f t="shared" si="2"/>
        <v>0</v>
      </c>
      <c r="L15" s="179">
        <v>21</v>
      </c>
      <c r="M15" s="179">
        <f t="shared" si="3"/>
        <v>0</v>
      </c>
      <c r="N15" s="177">
        <v>0</v>
      </c>
      <c r="O15" s="177">
        <f t="shared" si="4"/>
        <v>0</v>
      </c>
      <c r="P15" s="177">
        <v>0</v>
      </c>
      <c r="Q15" s="177">
        <f t="shared" si="5"/>
        <v>0</v>
      </c>
      <c r="R15" s="179"/>
      <c r="S15" s="179" t="s">
        <v>262</v>
      </c>
      <c r="T15" s="180" t="s">
        <v>245</v>
      </c>
      <c r="U15" s="157">
        <v>0</v>
      </c>
      <c r="V15" s="157">
        <f t="shared" si="6"/>
        <v>0</v>
      </c>
      <c r="W15" s="157"/>
      <c r="X15" s="157" t="s">
        <v>868</v>
      </c>
      <c r="Y15" s="157" t="s">
        <v>246</v>
      </c>
      <c r="Z15" s="147"/>
      <c r="AA15" s="147"/>
      <c r="AB15" s="147"/>
      <c r="AC15" s="147"/>
      <c r="AD15" s="147"/>
      <c r="AE15" s="147"/>
      <c r="AF15" s="147"/>
      <c r="AG15" s="147" t="s">
        <v>869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x14ac:dyDescent="0.2">
      <c r="A16" s="159" t="s">
        <v>239</v>
      </c>
      <c r="B16" s="160" t="s">
        <v>116</v>
      </c>
      <c r="C16" s="181" t="s">
        <v>117</v>
      </c>
      <c r="D16" s="161"/>
      <c r="E16" s="162"/>
      <c r="F16" s="163"/>
      <c r="G16" s="163">
        <f>SUMIF(AG17:AG21,"&lt;&gt;NOR",G17:G21)</f>
        <v>0</v>
      </c>
      <c r="H16" s="163"/>
      <c r="I16" s="163">
        <f>SUM(I17:I21)</f>
        <v>0</v>
      </c>
      <c r="J16" s="163"/>
      <c r="K16" s="163">
        <f>SUM(K17:K21)</f>
        <v>0</v>
      </c>
      <c r="L16" s="163"/>
      <c r="M16" s="163">
        <f>SUM(M17:M21)</f>
        <v>0</v>
      </c>
      <c r="N16" s="162"/>
      <c r="O16" s="162">
        <f>SUM(O17:O21)</f>
        <v>0</v>
      </c>
      <c r="P16" s="162"/>
      <c r="Q16" s="162">
        <f>SUM(Q17:Q21)</f>
        <v>0</v>
      </c>
      <c r="R16" s="163"/>
      <c r="S16" s="163"/>
      <c r="T16" s="164"/>
      <c r="U16" s="158"/>
      <c r="V16" s="158">
        <f>SUM(V17:V21)</f>
        <v>9.23</v>
      </c>
      <c r="W16" s="158"/>
      <c r="X16" s="158"/>
      <c r="Y16" s="158"/>
      <c r="AG16" t="s">
        <v>240</v>
      </c>
    </row>
    <row r="17" spans="1:60" ht="22.5" outlineLevel="1" x14ac:dyDescent="0.2">
      <c r="A17" s="174">
        <v>8</v>
      </c>
      <c r="B17" s="175" t="s">
        <v>870</v>
      </c>
      <c r="C17" s="183" t="s">
        <v>871</v>
      </c>
      <c r="D17" s="176" t="s">
        <v>320</v>
      </c>
      <c r="E17" s="177">
        <v>12</v>
      </c>
      <c r="F17" s="178"/>
      <c r="G17" s="179">
        <f>ROUND(E17*F17,2)</f>
        <v>0</v>
      </c>
      <c r="H17" s="178"/>
      <c r="I17" s="179">
        <f>ROUND(E17*H17,2)</f>
        <v>0</v>
      </c>
      <c r="J17" s="178"/>
      <c r="K17" s="179">
        <f>ROUND(E17*J17,2)</f>
        <v>0</v>
      </c>
      <c r="L17" s="179">
        <v>21</v>
      </c>
      <c r="M17" s="179">
        <f>G17*(1+L17/100)</f>
        <v>0</v>
      </c>
      <c r="N17" s="177">
        <v>0</v>
      </c>
      <c r="O17" s="177">
        <f>ROUND(E17*N17,2)</f>
        <v>0</v>
      </c>
      <c r="P17" s="177">
        <v>0</v>
      </c>
      <c r="Q17" s="177">
        <f>ROUND(E17*P17,2)</f>
        <v>0</v>
      </c>
      <c r="R17" s="179"/>
      <c r="S17" s="179" t="s">
        <v>244</v>
      </c>
      <c r="T17" s="180" t="s">
        <v>245</v>
      </c>
      <c r="U17" s="157">
        <v>0.66600000000000004</v>
      </c>
      <c r="V17" s="157">
        <f>ROUND(E17*U17,2)</f>
        <v>7.99</v>
      </c>
      <c r="W17" s="157"/>
      <c r="X17" s="157" t="s">
        <v>286</v>
      </c>
      <c r="Y17" s="157" t="s">
        <v>246</v>
      </c>
      <c r="Z17" s="147"/>
      <c r="AA17" s="147"/>
      <c r="AB17" s="147"/>
      <c r="AC17" s="147"/>
      <c r="AD17" s="147"/>
      <c r="AE17" s="147"/>
      <c r="AF17" s="147"/>
      <c r="AG17" s="147" t="s">
        <v>731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outlineLevel="1" x14ac:dyDescent="0.2">
      <c r="A18" s="174">
        <v>9</v>
      </c>
      <c r="B18" s="175" t="s">
        <v>872</v>
      </c>
      <c r="C18" s="183" t="s">
        <v>873</v>
      </c>
      <c r="D18" s="176" t="s">
        <v>320</v>
      </c>
      <c r="E18" s="177">
        <v>1</v>
      </c>
      <c r="F18" s="178"/>
      <c r="G18" s="179">
        <f>ROUND(E18*F18,2)</f>
        <v>0</v>
      </c>
      <c r="H18" s="178"/>
      <c r="I18" s="179">
        <f>ROUND(E18*H18,2)</f>
        <v>0</v>
      </c>
      <c r="J18" s="178"/>
      <c r="K18" s="179">
        <f>ROUND(E18*J18,2)</f>
        <v>0</v>
      </c>
      <c r="L18" s="179">
        <v>21</v>
      </c>
      <c r="M18" s="179">
        <f>G18*(1+L18/100)</f>
        <v>0</v>
      </c>
      <c r="N18" s="177">
        <v>0</v>
      </c>
      <c r="O18" s="177">
        <f>ROUND(E18*N18,2)</f>
        <v>0</v>
      </c>
      <c r="P18" s="177">
        <v>0</v>
      </c>
      <c r="Q18" s="177">
        <f>ROUND(E18*P18,2)</f>
        <v>0</v>
      </c>
      <c r="R18" s="179"/>
      <c r="S18" s="179" t="s">
        <v>244</v>
      </c>
      <c r="T18" s="180" t="s">
        <v>245</v>
      </c>
      <c r="U18" s="157">
        <v>0.82199999999999995</v>
      </c>
      <c r="V18" s="157">
        <f>ROUND(E18*U18,2)</f>
        <v>0.82</v>
      </c>
      <c r="W18" s="157"/>
      <c r="X18" s="157" t="s">
        <v>286</v>
      </c>
      <c r="Y18" s="157" t="s">
        <v>246</v>
      </c>
      <c r="Z18" s="147"/>
      <c r="AA18" s="147"/>
      <c r="AB18" s="147"/>
      <c r="AC18" s="147"/>
      <c r="AD18" s="147"/>
      <c r="AE18" s="147"/>
      <c r="AF18" s="147"/>
      <c r="AG18" s="147" t="s">
        <v>731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4">
        <v>10</v>
      </c>
      <c r="B19" s="175" t="s">
        <v>858</v>
      </c>
      <c r="C19" s="183" t="s">
        <v>859</v>
      </c>
      <c r="D19" s="176" t="s">
        <v>308</v>
      </c>
      <c r="E19" s="177">
        <v>0.1</v>
      </c>
      <c r="F19" s="178"/>
      <c r="G19" s="179">
        <f>ROUND(E19*F19,2)</f>
        <v>0</v>
      </c>
      <c r="H19" s="178"/>
      <c r="I19" s="179">
        <f>ROUND(E19*H19,2)</f>
        <v>0</v>
      </c>
      <c r="J19" s="178"/>
      <c r="K19" s="179">
        <f>ROUND(E19*J19,2)</f>
        <v>0</v>
      </c>
      <c r="L19" s="179">
        <v>21</v>
      </c>
      <c r="M19" s="179">
        <f>G19*(1+L19/100)</f>
        <v>0</v>
      </c>
      <c r="N19" s="177">
        <v>0</v>
      </c>
      <c r="O19" s="177">
        <f>ROUND(E19*N19,2)</f>
        <v>0</v>
      </c>
      <c r="P19" s="177">
        <v>0</v>
      </c>
      <c r="Q19" s="177">
        <f>ROUND(E19*P19,2)</f>
        <v>0</v>
      </c>
      <c r="R19" s="179"/>
      <c r="S19" s="179" t="s">
        <v>244</v>
      </c>
      <c r="T19" s="180" t="s">
        <v>245</v>
      </c>
      <c r="U19" s="157">
        <v>4.2300000000000004</v>
      </c>
      <c r="V19" s="157">
        <f>ROUND(E19*U19,2)</f>
        <v>0.42</v>
      </c>
      <c r="W19" s="157"/>
      <c r="X19" s="157" t="s">
        <v>286</v>
      </c>
      <c r="Y19" s="157" t="s">
        <v>246</v>
      </c>
      <c r="Z19" s="147"/>
      <c r="AA19" s="147"/>
      <c r="AB19" s="147"/>
      <c r="AC19" s="147"/>
      <c r="AD19" s="147"/>
      <c r="AE19" s="147"/>
      <c r="AF19" s="147"/>
      <c r="AG19" s="147" t="s">
        <v>287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4">
        <v>11</v>
      </c>
      <c r="B20" s="175" t="s">
        <v>874</v>
      </c>
      <c r="C20" s="183" t="s">
        <v>875</v>
      </c>
      <c r="D20" s="176" t="s">
        <v>543</v>
      </c>
      <c r="E20" s="177">
        <v>1</v>
      </c>
      <c r="F20" s="178"/>
      <c r="G20" s="179">
        <f>ROUND(E20*F20,2)</f>
        <v>0</v>
      </c>
      <c r="H20" s="178"/>
      <c r="I20" s="179">
        <f>ROUND(E20*H20,2)</f>
        <v>0</v>
      </c>
      <c r="J20" s="178"/>
      <c r="K20" s="179">
        <f>ROUND(E20*J20,2)</f>
        <v>0</v>
      </c>
      <c r="L20" s="179">
        <v>21</v>
      </c>
      <c r="M20" s="179">
        <f>G20*(1+L20/100)</f>
        <v>0</v>
      </c>
      <c r="N20" s="177">
        <v>0</v>
      </c>
      <c r="O20" s="177">
        <f>ROUND(E20*N20,2)</f>
        <v>0</v>
      </c>
      <c r="P20" s="177">
        <v>0</v>
      </c>
      <c r="Q20" s="177">
        <f>ROUND(E20*P20,2)</f>
        <v>0</v>
      </c>
      <c r="R20" s="179"/>
      <c r="S20" s="179" t="s">
        <v>262</v>
      </c>
      <c r="T20" s="180" t="s">
        <v>245</v>
      </c>
      <c r="U20" s="157">
        <v>0</v>
      </c>
      <c r="V20" s="157">
        <f>ROUND(E20*U20,2)</f>
        <v>0</v>
      </c>
      <c r="W20" s="157"/>
      <c r="X20" s="157" t="s">
        <v>521</v>
      </c>
      <c r="Y20" s="157" t="s">
        <v>246</v>
      </c>
      <c r="Z20" s="147"/>
      <c r="AA20" s="147"/>
      <c r="AB20" s="147"/>
      <c r="AC20" s="147"/>
      <c r="AD20" s="147"/>
      <c r="AE20" s="147"/>
      <c r="AF20" s="147"/>
      <c r="AG20" s="147" t="s">
        <v>672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4">
        <v>12</v>
      </c>
      <c r="B21" s="175" t="s">
        <v>874</v>
      </c>
      <c r="C21" s="183" t="s">
        <v>876</v>
      </c>
      <c r="D21" s="176" t="s">
        <v>543</v>
      </c>
      <c r="E21" s="177">
        <v>1</v>
      </c>
      <c r="F21" s="178"/>
      <c r="G21" s="179">
        <f>ROUND(E21*F21,2)</f>
        <v>0</v>
      </c>
      <c r="H21" s="178"/>
      <c r="I21" s="179">
        <f>ROUND(E21*H21,2)</f>
        <v>0</v>
      </c>
      <c r="J21" s="178"/>
      <c r="K21" s="179">
        <f>ROUND(E21*J21,2)</f>
        <v>0</v>
      </c>
      <c r="L21" s="179">
        <v>21</v>
      </c>
      <c r="M21" s="179">
        <f>G21*(1+L21/100)</f>
        <v>0</v>
      </c>
      <c r="N21" s="177">
        <v>0</v>
      </c>
      <c r="O21" s="177">
        <f>ROUND(E21*N21,2)</f>
        <v>0</v>
      </c>
      <c r="P21" s="177">
        <v>0</v>
      </c>
      <c r="Q21" s="177">
        <f>ROUND(E21*P21,2)</f>
        <v>0</v>
      </c>
      <c r="R21" s="179"/>
      <c r="S21" s="179" t="s">
        <v>262</v>
      </c>
      <c r="T21" s="180" t="s">
        <v>245</v>
      </c>
      <c r="U21" s="157">
        <v>0</v>
      </c>
      <c r="V21" s="157">
        <f>ROUND(E21*U21,2)</f>
        <v>0</v>
      </c>
      <c r="W21" s="157"/>
      <c r="X21" s="157" t="s">
        <v>286</v>
      </c>
      <c r="Y21" s="157" t="s">
        <v>246</v>
      </c>
      <c r="Z21" s="147"/>
      <c r="AA21" s="147"/>
      <c r="AB21" s="147"/>
      <c r="AC21" s="147"/>
      <c r="AD21" s="147"/>
      <c r="AE21" s="147"/>
      <c r="AF21" s="147"/>
      <c r="AG21" s="147" t="s">
        <v>731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5.5" x14ac:dyDescent="0.2">
      <c r="A22" s="159" t="s">
        <v>239</v>
      </c>
      <c r="B22" s="160" t="s">
        <v>124</v>
      </c>
      <c r="C22" s="181" t="s">
        <v>126</v>
      </c>
      <c r="D22" s="161"/>
      <c r="E22" s="162"/>
      <c r="F22" s="163"/>
      <c r="G22" s="163">
        <f>SUMIF(AG23:AG37,"&lt;&gt;NOR",G23:G37)</f>
        <v>0</v>
      </c>
      <c r="H22" s="163"/>
      <c r="I22" s="163">
        <f>SUM(I23:I37)</f>
        <v>0</v>
      </c>
      <c r="J22" s="163"/>
      <c r="K22" s="163">
        <f>SUM(K23:K37)</f>
        <v>0</v>
      </c>
      <c r="L22" s="163"/>
      <c r="M22" s="163">
        <f>SUM(M23:M37)</f>
        <v>0</v>
      </c>
      <c r="N22" s="162"/>
      <c r="O22" s="162">
        <f>SUM(O23:O37)</f>
        <v>0</v>
      </c>
      <c r="P22" s="162"/>
      <c r="Q22" s="162">
        <f>SUM(Q23:Q37)</f>
        <v>0</v>
      </c>
      <c r="R22" s="163"/>
      <c r="S22" s="163"/>
      <c r="T22" s="164"/>
      <c r="U22" s="158"/>
      <c r="V22" s="158">
        <f>SUM(V23:V37)</f>
        <v>17.350000000000001</v>
      </c>
      <c r="W22" s="158"/>
      <c r="X22" s="158"/>
      <c r="Y22" s="158"/>
      <c r="AG22" t="s">
        <v>240</v>
      </c>
    </row>
    <row r="23" spans="1:60" outlineLevel="1" x14ac:dyDescent="0.2">
      <c r="A23" s="174">
        <v>13</v>
      </c>
      <c r="B23" s="175" t="s">
        <v>877</v>
      </c>
      <c r="C23" s="183" t="s">
        <v>878</v>
      </c>
      <c r="D23" s="176" t="s">
        <v>320</v>
      </c>
      <c r="E23" s="177">
        <v>30</v>
      </c>
      <c r="F23" s="178"/>
      <c r="G23" s="179">
        <f t="shared" ref="G23:G36" si="7">ROUND(E23*F23,2)</f>
        <v>0</v>
      </c>
      <c r="H23" s="178"/>
      <c r="I23" s="179">
        <f t="shared" ref="I23:I36" si="8">ROUND(E23*H23,2)</f>
        <v>0</v>
      </c>
      <c r="J23" s="178"/>
      <c r="K23" s="179">
        <f t="shared" ref="K23:K36" si="9">ROUND(E23*J23,2)</f>
        <v>0</v>
      </c>
      <c r="L23" s="179">
        <v>21</v>
      </c>
      <c r="M23" s="179">
        <f t="shared" ref="M23:M36" si="10">G23*(1+L23/100)</f>
        <v>0</v>
      </c>
      <c r="N23" s="177">
        <v>0</v>
      </c>
      <c r="O23" s="177">
        <f t="shared" ref="O23:O36" si="11">ROUND(E23*N23,2)</f>
        <v>0</v>
      </c>
      <c r="P23" s="177">
        <v>0</v>
      </c>
      <c r="Q23" s="177">
        <f t="shared" ref="Q23:Q36" si="12">ROUND(E23*P23,2)</f>
        <v>0</v>
      </c>
      <c r="R23" s="179"/>
      <c r="S23" s="179" t="s">
        <v>262</v>
      </c>
      <c r="T23" s="180" t="s">
        <v>245</v>
      </c>
      <c r="U23" s="157">
        <v>0</v>
      </c>
      <c r="V23" s="157">
        <f t="shared" ref="V23:V36" si="13">ROUND(E23*U23,2)</f>
        <v>0</v>
      </c>
      <c r="W23" s="157"/>
      <c r="X23" s="157" t="s">
        <v>521</v>
      </c>
      <c r="Y23" s="157" t="s">
        <v>246</v>
      </c>
      <c r="Z23" s="147"/>
      <c r="AA23" s="147"/>
      <c r="AB23" s="147"/>
      <c r="AC23" s="147"/>
      <c r="AD23" s="147"/>
      <c r="AE23" s="147"/>
      <c r="AF23" s="147"/>
      <c r="AG23" s="147" t="s">
        <v>672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4">
        <v>14</v>
      </c>
      <c r="B24" s="175" t="s">
        <v>879</v>
      </c>
      <c r="C24" s="183" t="s">
        <v>880</v>
      </c>
      <c r="D24" s="176" t="s">
        <v>320</v>
      </c>
      <c r="E24" s="177">
        <v>1</v>
      </c>
      <c r="F24" s="178"/>
      <c r="G24" s="179">
        <f t="shared" si="7"/>
        <v>0</v>
      </c>
      <c r="H24" s="178"/>
      <c r="I24" s="179">
        <f t="shared" si="8"/>
        <v>0</v>
      </c>
      <c r="J24" s="178"/>
      <c r="K24" s="179">
        <f t="shared" si="9"/>
        <v>0</v>
      </c>
      <c r="L24" s="179">
        <v>21</v>
      </c>
      <c r="M24" s="179">
        <f t="shared" si="10"/>
        <v>0</v>
      </c>
      <c r="N24" s="177">
        <v>0</v>
      </c>
      <c r="O24" s="177">
        <f t="shared" si="11"/>
        <v>0</v>
      </c>
      <c r="P24" s="177">
        <v>0</v>
      </c>
      <c r="Q24" s="177">
        <f t="shared" si="12"/>
        <v>0</v>
      </c>
      <c r="R24" s="179"/>
      <c r="S24" s="179" t="s">
        <v>262</v>
      </c>
      <c r="T24" s="180" t="s">
        <v>245</v>
      </c>
      <c r="U24" s="157">
        <v>0</v>
      </c>
      <c r="V24" s="157">
        <f t="shared" si="13"/>
        <v>0</v>
      </c>
      <c r="W24" s="157"/>
      <c r="X24" s="157" t="s">
        <v>521</v>
      </c>
      <c r="Y24" s="157" t="s">
        <v>246</v>
      </c>
      <c r="Z24" s="147"/>
      <c r="AA24" s="147"/>
      <c r="AB24" s="147"/>
      <c r="AC24" s="147"/>
      <c r="AD24" s="147"/>
      <c r="AE24" s="147"/>
      <c r="AF24" s="147"/>
      <c r="AG24" s="147" t="s">
        <v>672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4">
        <v>15</v>
      </c>
      <c r="B25" s="175" t="s">
        <v>881</v>
      </c>
      <c r="C25" s="183" t="s">
        <v>882</v>
      </c>
      <c r="D25" s="176" t="s">
        <v>375</v>
      </c>
      <c r="E25" s="177">
        <v>1</v>
      </c>
      <c r="F25" s="178"/>
      <c r="G25" s="179">
        <f t="shared" si="7"/>
        <v>0</v>
      </c>
      <c r="H25" s="178"/>
      <c r="I25" s="179">
        <f t="shared" si="8"/>
        <v>0</v>
      </c>
      <c r="J25" s="178"/>
      <c r="K25" s="179">
        <f t="shared" si="9"/>
        <v>0</v>
      </c>
      <c r="L25" s="179">
        <v>21</v>
      </c>
      <c r="M25" s="179">
        <f t="shared" si="10"/>
        <v>0</v>
      </c>
      <c r="N25" s="177">
        <v>0</v>
      </c>
      <c r="O25" s="177">
        <f t="shared" si="11"/>
        <v>0</v>
      </c>
      <c r="P25" s="177">
        <v>0</v>
      </c>
      <c r="Q25" s="177">
        <f t="shared" si="12"/>
        <v>0</v>
      </c>
      <c r="R25" s="179"/>
      <c r="S25" s="179" t="s">
        <v>262</v>
      </c>
      <c r="T25" s="180" t="s">
        <v>245</v>
      </c>
      <c r="U25" s="157">
        <v>0</v>
      </c>
      <c r="V25" s="157">
        <f t="shared" si="13"/>
        <v>0</v>
      </c>
      <c r="W25" s="157"/>
      <c r="X25" s="157" t="s">
        <v>521</v>
      </c>
      <c r="Y25" s="157" t="s">
        <v>246</v>
      </c>
      <c r="Z25" s="147"/>
      <c r="AA25" s="147"/>
      <c r="AB25" s="147"/>
      <c r="AC25" s="147"/>
      <c r="AD25" s="147"/>
      <c r="AE25" s="147"/>
      <c r="AF25" s="147"/>
      <c r="AG25" s="147" t="s">
        <v>672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4">
        <v>16</v>
      </c>
      <c r="B26" s="175" t="s">
        <v>883</v>
      </c>
      <c r="C26" s="183" t="s">
        <v>884</v>
      </c>
      <c r="D26" s="176" t="s">
        <v>375</v>
      </c>
      <c r="E26" s="177">
        <v>1</v>
      </c>
      <c r="F26" s="178"/>
      <c r="G26" s="179">
        <f t="shared" si="7"/>
        <v>0</v>
      </c>
      <c r="H26" s="178"/>
      <c r="I26" s="179">
        <f t="shared" si="8"/>
        <v>0</v>
      </c>
      <c r="J26" s="178"/>
      <c r="K26" s="179">
        <f t="shared" si="9"/>
        <v>0</v>
      </c>
      <c r="L26" s="179">
        <v>21</v>
      </c>
      <c r="M26" s="179">
        <f t="shared" si="10"/>
        <v>0</v>
      </c>
      <c r="N26" s="177">
        <v>0</v>
      </c>
      <c r="O26" s="177">
        <f t="shared" si="11"/>
        <v>0</v>
      </c>
      <c r="P26" s="177">
        <v>0</v>
      </c>
      <c r="Q26" s="177">
        <f t="shared" si="12"/>
        <v>0</v>
      </c>
      <c r="R26" s="179"/>
      <c r="S26" s="179" t="s">
        <v>262</v>
      </c>
      <c r="T26" s="180" t="s">
        <v>245</v>
      </c>
      <c r="U26" s="157">
        <v>0</v>
      </c>
      <c r="V26" s="157">
        <f t="shared" si="13"/>
        <v>0</v>
      </c>
      <c r="W26" s="157"/>
      <c r="X26" s="157" t="s">
        <v>521</v>
      </c>
      <c r="Y26" s="157" t="s">
        <v>246</v>
      </c>
      <c r="Z26" s="147"/>
      <c r="AA26" s="147"/>
      <c r="AB26" s="147"/>
      <c r="AC26" s="147"/>
      <c r="AD26" s="147"/>
      <c r="AE26" s="147"/>
      <c r="AF26" s="147"/>
      <c r="AG26" s="147" t="s">
        <v>672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4">
        <v>17</v>
      </c>
      <c r="B27" s="175" t="s">
        <v>885</v>
      </c>
      <c r="C27" s="183" t="s">
        <v>886</v>
      </c>
      <c r="D27" s="176" t="s">
        <v>375</v>
      </c>
      <c r="E27" s="177">
        <v>12</v>
      </c>
      <c r="F27" s="178"/>
      <c r="G27" s="179">
        <f t="shared" si="7"/>
        <v>0</v>
      </c>
      <c r="H27" s="178"/>
      <c r="I27" s="179">
        <f t="shared" si="8"/>
        <v>0</v>
      </c>
      <c r="J27" s="178"/>
      <c r="K27" s="179">
        <f t="shared" si="9"/>
        <v>0</v>
      </c>
      <c r="L27" s="179">
        <v>21</v>
      </c>
      <c r="M27" s="179">
        <f t="shared" si="10"/>
        <v>0</v>
      </c>
      <c r="N27" s="177">
        <v>0</v>
      </c>
      <c r="O27" s="177">
        <f t="shared" si="11"/>
        <v>0</v>
      </c>
      <c r="P27" s="177">
        <v>0</v>
      </c>
      <c r="Q27" s="177">
        <f t="shared" si="12"/>
        <v>0</v>
      </c>
      <c r="R27" s="179"/>
      <c r="S27" s="179" t="s">
        <v>262</v>
      </c>
      <c r="T27" s="180" t="s">
        <v>245</v>
      </c>
      <c r="U27" s="157">
        <v>0</v>
      </c>
      <c r="V27" s="157">
        <f t="shared" si="13"/>
        <v>0</v>
      </c>
      <c r="W27" s="157"/>
      <c r="X27" s="157" t="s">
        <v>521</v>
      </c>
      <c r="Y27" s="157" t="s">
        <v>246</v>
      </c>
      <c r="Z27" s="147"/>
      <c r="AA27" s="147"/>
      <c r="AB27" s="147"/>
      <c r="AC27" s="147"/>
      <c r="AD27" s="147"/>
      <c r="AE27" s="147"/>
      <c r="AF27" s="147"/>
      <c r="AG27" s="147" t="s">
        <v>672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4">
        <v>18</v>
      </c>
      <c r="B28" s="175" t="s">
        <v>887</v>
      </c>
      <c r="C28" s="183" t="s">
        <v>888</v>
      </c>
      <c r="D28" s="176" t="s">
        <v>375</v>
      </c>
      <c r="E28" s="177">
        <v>1</v>
      </c>
      <c r="F28" s="178"/>
      <c r="G28" s="179">
        <f t="shared" si="7"/>
        <v>0</v>
      </c>
      <c r="H28" s="178"/>
      <c r="I28" s="179">
        <f t="shared" si="8"/>
        <v>0</v>
      </c>
      <c r="J28" s="178"/>
      <c r="K28" s="179">
        <f t="shared" si="9"/>
        <v>0</v>
      </c>
      <c r="L28" s="179">
        <v>21</v>
      </c>
      <c r="M28" s="179">
        <f t="shared" si="10"/>
        <v>0</v>
      </c>
      <c r="N28" s="177">
        <v>0</v>
      </c>
      <c r="O28" s="177">
        <f t="shared" si="11"/>
        <v>0</v>
      </c>
      <c r="P28" s="177">
        <v>0</v>
      </c>
      <c r="Q28" s="177">
        <f t="shared" si="12"/>
        <v>0</v>
      </c>
      <c r="R28" s="179"/>
      <c r="S28" s="179" t="s">
        <v>262</v>
      </c>
      <c r="T28" s="180" t="s">
        <v>245</v>
      </c>
      <c r="U28" s="157">
        <v>0</v>
      </c>
      <c r="V28" s="157">
        <f t="shared" si="13"/>
        <v>0</v>
      </c>
      <c r="W28" s="157"/>
      <c r="X28" s="157" t="s">
        <v>286</v>
      </c>
      <c r="Y28" s="157" t="s">
        <v>246</v>
      </c>
      <c r="Z28" s="147"/>
      <c r="AA28" s="147"/>
      <c r="AB28" s="147"/>
      <c r="AC28" s="147"/>
      <c r="AD28" s="147"/>
      <c r="AE28" s="147"/>
      <c r="AF28" s="147"/>
      <c r="AG28" s="147" t="s">
        <v>731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4">
        <v>19</v>
      </c>
      <c r="B29" s="175" t="s">
        <v>889</v>
      </c>
      <c r="C29" s="183" t="s">
        <v>890</v>
      </c>
      <c r="D29" s="176" t="s">
        <v>375</v>
      </c>
      <c r="E29" s="177">
        <v>7</v>
      </c>
      <c r="F29" s="178"/>
      <c r="G29" s="179">
        <f t="shared" si="7"/>
        <v>0</v>
      </c>
      <c r="H29" s="178"/>
      <c r="I29" s="179">
        <f t="shared" si="8"/>
        <v>0</v>
      </c>
      <c r="J29" s="178"/>
      <c r="K29" s="179">
        <f t="shared" si="9"/>
        <v>0</v>
      </c>
      <c r="L29" s="179">
        <v>21</v>
      </c>
      <c r="M29" s="179">
        <f t="shared" si="10"/>
        <v>0</v>
      </c>
      <c r="N29" s="177">
        <v>0</v>
      </c>
      <c r="O29" s="177">
        <f t="shared" si="11"/>
        <v>0</v>
      </c>
      <c r="P29" s="177">
        <v>0</v>
      </c>
      <c r="Q29" s="177">
        <f t="shared" si="12"/>
        <v>0</v>
      </c>
      <c r="R29" s="179"/>
      <c r="S29" s="179" t="s">
        <v>262</v>
      </c>
      <c r="T29" s="180" t="s">
        <v>245</v>
      </c>
      <c r="U29" s="157">
        <v>0</v>
      </c>
      <c r="V29" s="157">
        <f t="shared" si="13"/>
        <v>0</v>
      </c>
      <c r="W29" s="157"/>
      <c r="X29" s="157" t="s">
        <v>286</v>
      </c>
      <c r="Y29" s="157" t="s">
        <v>246</v>
      </c>
      <c r="Z29" s="147"/>
      <c r="AA29" s="147"/>
      <c r="AB29" s="147"/>
      <c r="AC29" s="147"/>
      <c r="AD29" s="147"/>
      <c r="AE29" s="147"/>
      <c r="AF29" s="147"/>
      <c r="AG29" s="147" t="s">
        <v>731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4">
        <v>20</v>
      </c>
      <c r="B30" s="175" t="s">
        <v>891</v>
      </c>
      <c r="C30" s="183" t="s">
        <v>892</v>
      </c>
      <c r="D30" s="176" t="s">
        <v>375</v>
      </c>
      <c r="E30" s="177">
        <v>6</v>
      </c>
      <c r="F30" s="178"/>
      <c r="G30" s="179">
        <f t="shared" si="7"/>
        <v>0</v>
      </c>
      <c r="H30" s="178"/>
      <c r="I30" s="179">
        <f t="shared" si="8"/>
        <v>0</v>
      </c>
      <c r="J30" s="178"/>
      <c r="K30" s="179">
        <f t="shared" si="9"/>
        <v>0</v>
      </c>
      <c r="L30" s="179">
        <v>21</v>
      </c>
      <c r="M30" s="179">
        <f t="shared" si="10"/>
        <v>0</v>
      </c>
      <c r="N30" s="177">
        <v>0</v>
      </c>
      <c r="O30" s="177">
        <f t="shared" si="11"/>
        <v>0</v>
      </c>
      <c r="P30" s="177">
        <v>0</v>
      </c>
      <c r="Q30" s="177">
        <f t="shared" si="12"/>
        <v>0</v>
      </c>
      <c r="R30" s="179"/>
      <c r="S30" s="179" t="s">
        <v>262</v>
      </c>
      <c r="T30" s="180" t="s">
        <v>245</v>
      </c>
      <c r="U30" s="157">
        <v>0</v>
      </c>
      <c r="V30" s="157">
        <f t="shared" si="13"/>
        <v>0</v>
      </c>
      <c r="W30" s="157"/>
      <c r="X30" s="157" t="s">
        <v>286</v>
      </c>
      <c r="Y30" s="157" t="s">
        <v>246</v>
      </c>
      <c r="Z30" s="147"/>
      <c r="AA30" s="147"/>
      <c r="AB30" s="147"/>
      <c r="AC30" s="147"/>
      <c r="AD30" s="147"/>
      <c r="AE30" s="147"/>
      <c r="AF30" s="147"/>
      <c r="AG30" s="147" t="s">
        <v>731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4">
        <v>21</v>
      </c>
      <c r="B31" s="175" t="s">
        <v>893</v>
      </c>
      <c r="C31" s="183" t="s">
        <v>894</v>
      </c>
      <c r="D31" s="176" t="s">
        <v>375</v>
      </c>
      <c r="E31" s="177">
        <v>9</v>
      </c>
      <c r="F31" s="178"/>
      <c r="G31" s="179">
        <f t="shared" si="7"/>
        <v>0</v>
      </c>
      <c r="H31" s="178"/>
      <c r="I31" s="179">
        <f t="shared" si="8"/>
        <v>0</v>
      </c>
      <c r="J31" s="178"/>
      <c r="K31" s="179">
        <f t="shared" si="9"/>
        <v>0</v>
      </c>
      <c r="L31" s="179">
        <v>21</v>
      </c>
      <c r="M31" s="179">
        <f t="shared" si="10"/>
        <v>0</v>
      </c>
      <c r="N31" s="177">
        <v>0</v>
      </c>
      <c r="O31" s="177">
        <f t="shared" si="11"/>
        <v>0</v>
      </c>
      <c r="P31" s="177">
        <v>0</v>
      </c>
      <c r="Q31" s="177">
        <f t="shared" si="12"/>
        <v>0</v>
      </c>
      <c r="R31" s="179"/>
      <c r="S31" s="179" t="s">
        <v>262</v>
      </c>
      <c r="T31" s="180" t="s">
        <v>245</v>
      </c>
      <c r="U31" s="157">
        <v>0</v>
      </c>
      <c r="V31" s="157">
        <f t="shared" si="13"/>
        <v>0</v>
      </c>
      <c r="W31" s="157"/>
      <c r="X31" s="157" t="s">
        <v>286</v>
      </c>
      <c r="Y31" s="157" t="s">
        <v>246</v>
      </c>
      <c r="Z31" s="147"/>
      <c r="AA31" s="147"/>
      <c r="AB31" s="147"/>
      <c r="AC31" s="147"/>
      <c r="AD31" s="147"/>
      <c r="AE31" s="147"/>
      <c r="AF31" s="147"/>
      <c r="AG31" s="147" t="s">
        <v>731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4">
        <v>22</v>
      </c>
      <c r="B32" s="175" t="s">
        <v>895</v>
      </c>
      <c r="C32" s="183" t="s">
        <v>896</v>
      </c>
      <c r="D32" s="176" t="s">
        <v>375</v>
      </c>
      <c r="E32" s="177">
        <v>6</v>
      </c>
      <c r="F32" s="178"/>
      <c r="G32" s="179">
        <f t="shared" si="7"/>
        <v>0</v>
      </c>
      <c r="H32" s="178"/>
      <c r="I32" s="179">
        <f t="shared" si="8"/>
        <v>0</v>
      </c>
      <c r="J32" s="178"/>
      <c r="K32" s="179">
        <f t="shared" si="9"/>
        <v>0</v>
      </c>
      <c r="L32" s="179">
        <v>21</v>
      </c>
      <c r="M32" s="179">
        <f t="shared" si="10"/>
        <v>0</v>
      </c>
      <c r="N32" s="177">
        <v>0</v>
      </c>
      <c r="O32" s="177">
        <f t="shared" si="11"/>
        <v>0</v>
      </c>
      <c r="P32" s="177">
        <v>0</v>
      </c>
      <c r="Q32" s="177">
        <f t="shared" si="12"/>
        <v>0</v>
      </c>
      <c r="R32" s="179"/>
      <c r="S32" s="179" t="s">
        <v>262</v>
      </c>
      <c r="T32" s="180" t="s">
        <v>245</v>
      </c>
      <c r="U32" s="157">
        <v>0</v>
      </c>
      <c r="V32" s="157">
        <f t="shared" si="13"/>
        <v>0</v>
      </c>
      <c r="W32" s="157"/>
      <c r="X32" s="157" t="s">
        <v>521</v>
      </c>
      <c r="Y32" s="157" t="s">
        <v>246</v>
      </c>
      <c r="Z32" s="147"/>
      <c r="AA32" s="147"/>
      <c r="AB32" s="147"/>
      <c r="AC32" s="147"/>
      <c r="AD32" s="147"/>
      <c r="AE32" s="147"/>
      <c r="AF32" s="147"/>
      <c r="AG32" s="147" t="s">
        <v>672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4">
        <v>23</v>
      </c>
      <c r="B33" s="175" t="s">
        <v>897</v>
      </c>
      <c r="C33" s="183" t="s">
        <v>898</v>
      </c>
      <c r="D33" s="176" t="s">
        <v>375</v>
      </c>
      <c r="E33" s="177">
        <v>1</v>
      </c>
      <c r="F33" s="178"/>
      <c r="G33" s="179">
        <f t="shared" si="7"/>
        <v>0</v>
      </c>
      <c r="H33" s="178"/>
      <c r="I33" s="179">
        <f t="shared" si="8"/>
        <v>0</v>
      </c>
      <c r="J33" s="178"/>
      <c r="K33" s="179">
        <f t="shared" si="9"/>
        <v>0</v>
      </c>
      <c r="L33" s="179">
        <v>21</v>
      </c>
      <c r="M33" s="179">
        <f t="shared" si="10"/>
        <v>0</v>
      </c>
      <c r="N33" s="177">
        <v>0</v>
      </c>
      <c r="O33" s="177">
        <f t="shared" si="11"/>
        <v>0</v>
      </c>
      <c r="P33" s="177">
        <v>0</v>
      </c>
      <c r="Q33" s="177">
        <f t="shared" si="12"/>
        <v>0</v>
      </c>
      <c r="R33" s="179"/>
      <c r="S33" s="179" t="s">
        <v>262</v>
      </c>
      <c r="T33" s="180" t="s">
        <v>245</v>
      </c>
      <c r="U33" s="157">
        <v>0</v>
      </c>
      <c r="V33" s="157">
        <f t="shared" si="13"/>
        <v>0</v>
      </c>
      <c r="W33" s="157"/>
      <c r="X33" s="157" t="s">
        <v>521</v>
      </c>
      <c r="Y33" s="157" t="s">
        <v>246</v>
      </c>
      <c r="Z33" s="147"/>
      <c r="AA33" s="147"/>
      <c r="AB33" s="147"/>
      <c r="AC33" s="147"/>
      <c r="AD33" s="147"/>
      <c r="AE33" s="147"/>
      <c r="AF33" s="147"/>
      <c r="AG33" s="147" t="s">
        <v>672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4">
        <v>24</v>
      </c>
      <c r="B34" s="175" t="s">
        <v>899</v>
      </c>
      <c r="C34" s="183" t="s">
        <v>900</v>
      </c>
      <c r="D34" s="176" t="s">
        <v>320</v>
      </c>
      <c r="E34" s="177">
        <v>30</v>
      </c>
      <c r="F34" s="178"/>
      <c r="G34" s="179">
        <f t="shared" si="7"/>
        <v>0</v>
      </c>
      <c r="H34" s="178"/>
      <c r="I34" s="179">
        <f t="shared" si="8"/>
        <v>0</v>
      </c>
      <c r="J34" s="178"/>
      <c r="K34" s="179">
        <f t="shared" si="9"/>
        <v>0</v>
      </c>
      <c r="L34" s="179">
        <v>21</v>
      </c>
      <c r="M34" s="179">
        <f t="shared" si="10"/>
        <v>0</v>
      </c>
      <c r="N34" s="177">
        <v>0</v>
      </c>
      <c r="O34" s="177">
        <f t="shared" si="11"/>
        <v>0</v>
      </c>
      <c r="P34" s="177">
        <v>0</v>
      </c>
      <c r="Q34" s="177">
        <f t="shared" si="12"/>
        <v>0</v>
      </c>
      <c r="R34" s="179"/>
      <c r="S34" s="179" t="s">
        <v>244</v>
      </c>
      <c r="T34" s="180" t="s">
        <v>245</v>
      </c>
      <c r="U34" s="157">
        <v>0.55000000000000004</v>
      </c>
      <c r="V34" s="157">
        <f t="shared" si="13"/>
        <v>16.5</v>
      </c>
      <c r="W34" s="157"/>
      <c r="X34" s="157" t="s">
        <v>286</v>
      </c>
      <c r="Y34" s="157" t="s">
        <v>246</v>
      </c>
      <c r="Z34" s="147"/>
      <c r="AA34" s="147"/>
      <c r="AB34" s="147"/>
      <c r="AC34" s="147"/>
      <c r="AD34" s="147"/>
      <c r="AE34" s="147"/>
      <c r="AF34" s="147"/>
      <c r="AG34" s="147" t="s">
        <v>731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4">
        <v>25</v>
      </c>
      <c r="B35" s="175" t="s">
        <v>901</v>
      </c>
      <c r="C35" s="183" t="s">
        <v>902</v>
      </c>
      <c r="D35" s="176" t="s">
        <v>320</v>
      </c>
      <c r="E35" s="177">
        <v>1</v>
      </c>
      <c r="F35" s="178"/>
      <c r="G35" s="179">
        <f t="shared" si="7"/>
        <v>0</v>
      </c>
      <c r="H35" s="178"/>
      <c r="I35" s="179">
        <f t="shared" si="8"/>
        <v>0</v>
      </c>
      <c r="J35" s="178"/>
      <c r="K35" s="179">
        <f t="shared" si="9"/>
        <v>0</v>
      </c>
      <c r="L35" s="179">
        <v>21</v>
      </c>
      <c r="M35" s="179">
        <f t="shared" si="10"/>
        <v>0</v>
      </c>
      <c r="N35" s="177">
        <v>0</v>
      </c>
      <c r="O35" s="177">
        <f t="shared" si="11"/>
        <v>0</v>
      </c>
      <c r="P35" s="177">
        <v>0</v>
      </c>
      <c r="Q35" s="177">
        <f t="shared" si="12"/>
        <v>0</v>
      </c>
      <c r="R35" s="179"/>
      <c r="S35" s="179" t="s">
        <v>244</v>
      </c>
      <c r="T35" s="180" t="s">
        <v>245</v>
      </c>
      <c r="U35" s="157">
        <v>0.85</v>
      </c>
      <c r="V35" s="157">
        <f t="shared" si="13"/>
        <v>0.85</v>
      </c>
      <c r="W35" s="157"/>
      <c r="X35" s="157" t="s">
        <v>286</v>
      </c>
      <c r="Y35" s="157" t="s">
        <v>246</v>
      </c>
      <c r="Z35" s="147"/>
      <c r="AA35" s="147"/>
      <c r="AB35" s="147"/>
      <c r="AC35" s="147"/>
      <c r="AD35" s="147"/>
      <c r="AE35" s="147"/>
      <c r="AF35" s="147"/>
      <c r="AG35" s="147" t="s">
        <v>731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45" outlineLevel="1" x14ac:dyDescent="0.2">
      <c r="A36" s="166">
        <v>26</v>
      </c>
      <c r="B36" s="167" t="s">
        <v>903</v>
      </c>
      <c r="C36" s="182" t="s">
        <v>904</v>
      </c>
      <c r="D36" s="168" t="s">
        <v>543</v>
      </c>
      <c r="E36" s="169">
        <v>1</v>
      </c>
      <c r="F36" s="170"/>
      <c r="G36" s="171">
        <f t="shared" si="7"/>
        <v>0</v>
      </c>
      <c r="H36" s="170"/>
      <c r="I36" s="171">
        <f t="shared" si="8"/>
        <v>0</v>
      </c>
      <c r="J36" s="170"/>
      <c r="K36" s="171">
        <f t="shared" si="9"/>
        <v>0</v>
      </c>
      <c r="L36" s="171">
        <v>21</v>
      </c>
      <c r="M36" s="171">
        <f t="shared" si="10"/>
        <v>0</v>
      </c>
      <c r="N36" s="169">
        <v>0</v>
      </c>
      <c r="O36" s="169">
        <f t="shared" si="11"/>
        <v>0</v>
      </c>
      <c r="P36" s="169">
        <v>0</v>
      </c>
      <c r="Q36" s="169">
        <f t="shared" si="12"/>
        <v>0</v>
      </c>
      <c r="R36" s="171"/>
      <c r="S36" s="171" t="s">
        <v>262</v>
      </c>
      <c r="T36" s="172" t="s">
        <v>245</v>
      </c>
      <c r="U36" s="157">
        <v>0</v>
      </c>
      <c r="V36" s="157">
        <f t="shared" si="13"/>
        <v>0</v>
      </c>
      <c r="W36" s="157"/>
      <c r="X36" s="157" t="s">
        <v>286</v>
      </c>
      <c r="Y36" s="157" t="s">
        <v>246</v>
      </c>
      <c r="Z36" s="147"/>
      <c r="AA36" s="147"/>
      <c r="AB36" s="147"/>
      <c r="AC36" s="147"/>
      <c r="AD36" s="147"/>
      <c r="AE36" s="147"/>
      <c r="AF36" s="147"/>
      <c r="AG36" s="147" t="s">
        <v>731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258" t="s">
        <v>905</v>
      </c>
      <c r="D37" s="259"/>
      <c r="E37" s="259"/>
      <c r="F37" s="259"/>
      <c r="G37" s="259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249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x14ac:dyDescent="0.2">
      <c r="A38" s="159" t="s">
        <v>239</v>
      </c>
      <c r="B38" s="160" t="s">
        <v>130</v>
      </c>
      <c r="C38" s="181" t="s">
        <v>134</v>
      </c>
      <c r="D38" s="161"/>
      <c r="E38" s="162"/>
      <c r="F38" s="163"/>
      <c r="G38" s="163">
        <f>SUMIF(AG39:AG47,"&lt;&gt;NOR",G39:G47)</f>
        <v>0</v>
      </c>
      <c r="H38" s="163"/>
      <c r="I38" s="163">
        <f>SUM(I39:I47)</f>
        <v>0</v>
      </c>
      <c r="J38" s="163"/>
      <c r="K38" s="163">
        <f>SUM(K39:K47)</f>
        <v>0</v>
      </c>
      <c r="L38" s="163"/>
      <c r="M38" s="163">
        <f>SUM(M39:M47)</f>
        <v>0</v>
      </c>
      <c r="N38" s="162"/>
      <c r="O38" s="162">
        <f>SUM(O39:O47)</f>
        <v>0</v>
      </c>
      <c r="P38" s="162"/>
      <c r="Q38" s="162">
        <f>SUM(Q39:Q47)</f>
        <v>0</v>
      </c>
      <c r="R38" s="163"/>
      <c r="S38" s="163"/>
      <c r="T38" s="164"/>
      <c r="U38" s="158"/>
      <c r="V38" s="158">
        <f>SUM(V39:V47)</f>
        <v>0</v>
      </c>
      <c r="W38" s="158"/>
      <c r="X38" s="158"/>
      <c r="Y38" s="158"/>
      <c r="AG38" t="s">
        <v>240</v>
      </c>
    </row>
    <row r="39" spans="1:60" ht="33.75" outlineLevel="1" x14ac:dyDescent="0.2">
      <c r="A39" s="166">
        <v>27</v>
      </c>
      <c r="B39" s="167" t="s">
        <v>906</v>
      </c>
      <c r="C39" s="182" t="s">
        <v>907</v>
      </c>
      <c r="D39" s="168" t="s">
        <v>375</v>
      </c>
      <c r="E39" s="169">
        <v>2</v>
      </c>
      <c r="F39" s="170"/>
      <c r="G39" s="171">
        <f>ROUND(E39*F39,2)</f>
        <v>0</v>
      </c>
      <c r="H39" s="170"/>
      <c r="I39" s="171">
        <f>ROUND(E39*H39,2)</f>
        <v>0</v>
      </c>
      <c r="J39" s="170"/>
      <c r="K39" s="171">
        <f>ROUND(E39*J39,2)</f>
        <v>0</v>
      </c>
      <c r="L39" s="171">
        <v>21</v>
      </c>
      <c r="M39" s="171">
        <f>G39*(1+L39/100)</f>
        <v>0</v>
      </c>
      <c r="N39" s="169">
        <v>0</v>
      </c>
      <c r="O39" s="169">
        <f>ROUND(E39*N39,2)</f>
        <v>0</v>
      </c>
      <c r="P39" s="169">
        <v>0</v>
      </c>
      <c r="Q39" s="169">
        <f>ROUND(E39*P39,2)</f>
        <v>0</v>
      </c>
      <c r="R39" s="171"/>
      <c r="S39" s="171" t="s">
        <v>262</v>
      </c>
      <c r="T39" s="172" t="s">
        <v>245</v>
      </c>
      <c r="U39" s="157">
        <v>0</v>
      </c>
      <c r="V39" s="157">
        <f>ROUND(E39*U39,2)</f>
        <v>0</v>
      </c>
      <c r="W39" s="157"/>
      <c r="X39" s="157" t="s">
        <v>286</v>
      </c>
      <c r="Y39" s="157" t="s">
        <v>246</v>
      </c>
      <c r="Z39" s="147"/>
      <c r="AA39" s="147"/>
      <c r="AB39" s="147"/>
      <c r="AC39" s="147"/>
      <c r="AD39" s="147"/>
      <c r="AE39" s="147"/>
      <c r="AF39" s="147"/>
      <c r="AG39" s="147" t="s">
        <v>731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2" x14ac:dyDescent="0.2">
      <c r="A40" s="154"/>
      <c r="B40" s="155"/>
      <c r="C40" s="258" t="s">
        <v>908</v>
      </c>
      <c r="D40" s="259"/>
      <c r="E40" s="259"/>
      <c r="F40" s="259"/>
      <c r="G40" s="259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249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73" t="str">
        <f>C40</f>
        <v>Skříň z ponik. oceli, EC motor řízený signálem 0-10V, 230V, bezúdržbová kuličková ložiska, tepelná ochrana motoru. min. IP 44</v>
      </c>
      <c r="BB40" s="147"/>
      <c r="BC40" s="147"/>
      <c r="BD40" s="147"/>
      <c r="BE40" s="147"/>
      <c r="BF40" s="147"/>
      <c r="BG40" s="147"/>
      <c r="BH40" s="147"/>
    </row>
    <row r="41" spans="1:60" ht="33.75" outlineLevel="1" x14ac:dyDescent="0.2">
      <c r="A41" s="174">
        <v>28</v>
      </c>
      <c r="B41" s="175" t="s">
        <v>909</v>
      </c>
      <c r="C41" s="183" t="s">
        <v>910</v>
      </c>
      <c r="D41" s="176" t="s">
        <v>375</v>
      </c>
      <c r="E41" s="177">
        <v>1</v>
      </c>
      <c r="F41" s="178"/>
      <c r="G41" s="179">
        <f t="shared" ref="G41:G47" si="14">ROUND(E41*F41,2)</f>
        <v>0</v>
      </c>
      <c r="H41" s="178"/>
      <c r="I41" s="179">
        <f t="shared" ref="I41:I47" si="15">ROUND(E41*H41,2)</f>
        <v>0</v>
      </c>
      <c r="J41" s="178"/>
      <c r="K41" s="179">
        <f t="shared" ref="K41:K47" si="16">ROUND(E41*J41,2)</f>
        <v>0</v>
      </c>
      <c r="L41" s="179">
        <v>21</v>
      </c>
      <c r="M41" s="179">
        <f t="shared" ref="M41:M47" si="17">G41*(1+L41/100)</f>
        <v>0</v>
      </c>
      <c r="N41" s="177">
        <v>0</v>
      </c>
      <c r="O41" s="177">
        <f t="shared" ref="O41:O47" si="18">ROUND(E41*N41,2)</f>
        <v>0</v>
      </c>
      <c r="P41" s="177">
        <v>0</v>
      </c>
      <c r="Q41" s="177">
        <f t="shared" ref="Q41:Q47" si="19">ROUND(E41*P41,2)</f>
        <v>0</v>
      </c>
      <c r="R41" s="179"/>
      <c r="S41" s="179" t="s">
        <v>262</v>
      </c>
      <c r="T41" s="180" t="s">
        <v>245</v>
      </c>
      <c r="U41" s="157">
        <v>0</v>
      </c>
      <c r="V41" s="157">
        <f t="shared" ref="V41:V47" si="20">ROUND(E41*U41,2)</f>
        <v>0</v>
      </c>
      <c r="W41" s="157"/>
      <c r="X41" s="157" t="s">
        <v>286</v>
      </c>
      <c r="Y41" s="157" t="s">
        <v>246</v>
      </c>
      <c r="Z41" s="147"/>
      <c r="AA41" s="147"/>
      <c r="AB41" s="147"/>
      <c r="AC41" s="147"/>
      <c r="AD41" s="147"/>
      <c r="AE41" s="147"/>
      <c r="AF41" s="147"/>
      <c r="AG41" s="147" t="s">
        <v>731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4">
        <v>29</v>
      </c>
      <c r="B42" s="175" t="s">
        <v>911</v>
      </c>
      <c r="C42" s="183" t="s">
        <v>912</v>
      </c>
      <c r="D42" s="176" t="s">
        <v>375</v>
      </c>
      <c r="E42" s="177">
        <v>1</v>
      </c>
      <c r="F42" s="178"/>
      <c r="G42" s="179">
        <f t="shared" si="14"/>
        <v>0</v>
      </c>
      <c r="H42" s="178"/>
      <c r="I42" s="179">
        <f t="shared" si="15"/>
        <v>0</v>
      </c>
      <c r="J42" s="178"/>
      <c r="K42" s="179">
        <f t="shared" si="16"/>
        <v>0</v>
      </c>
      <c r="L42" s="179">
        <v>21</v>
      </c>
      <c r="M42" s="179">
        <f t="shared" si="17"/>
        <v>0</v>
      </c>
      <c r="N42" s="177">
        <v>0</v>
      </c>
      <c r="O42" s="177">
        <f t="shared" si="18"/>
        <v>0</v>
      </c>
      <c r="P42" s="177">
        <v>0</v>
      </c>
      <c r="Q42" s="177">
        <f t="shared" si="19"/>
        <v>0</v>
      </c>
      <c r="R42" s="179"/>
      <c r="S42" s="179" t="s">
        <v>262</v>
      </c>
      <c r="T42" s="180" t="s">
        <v>245</v>
      </c>
      <c r="U42" s="157">
        <v>0</v>
      </c>
      <c r="V42" s="157">
        <f t="shared" si="20"/>
        <v>0</v>
      </c>
      <c r="W42" s="157"/>
      <c r="X42" s="157" t="s">
        <v>286</v>
      </c>
      <c r="Y42" s="157" t="s">
        <v>246</v>
      </c>
      <c r="Z42" s="147"/>
      <c r="AA42" s="147"/>
      <c r="AB42" s="147"/>
      <c r="AC42" s="147"/>
      <c r="AD42" s="147"/>
      <c r="AE42" s="147"/>
      <c r="AF42" s="147"/>
      <c r="AG42" s="147" t="s">
        <v>731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33.75" outlineLevel="1" x14ac:dyDescent="0.2">
      <c r="A43" s="174">
        <v>30</v>
      </c>
      <c r="B43" s="175" t="s">
        <v>913</v>
      </c>
      <c r="C43" s="183" t="s">
        <v>914</v>
      </c>
      <c r="D43" s="176" t="s">
        <v>375</v>
      </c>
      <c r="E43" s="177">
        <v>2</v>
      </c>
      <c r="F43" s="178"/>
      <c r="G43" s="179">
        <f t="shared" si="14"/>
        <v>0</v>
      </c>
      <c r="H43" s="178"/>
      <c r="I43" s="179">
        <f t="shared" si="15"/>
        <v>0</v>
      </c>
      <c r="J43" s="178"/>
      <c r="K43" s="179">
        <f t="shared" si="16"/>
        <v>0</v>
      </c>
      <c r="L43" s="179">
        <v>21</v>
      </c>
      <c r="M43" s="179">
        <f t="shared" si="17"/>
        <v>0</v>
      </c>
      <c r="N43" s="177">
        <v>0</v>
      </c>
      <c r="O43" s="177">
        <f t="shared" si="18"/>
        <v>0</v>
      </c>
      <c r="P43" s="177">
        <v>0</v>
      </c>
      <c r="Q43" s="177">
        <f t="shared" si="19"/>
        <v>0</v>
      </c>
      <c r="R43" s="179"/>
      <c r="S43" s="179" t="s">
        <v>262</v>
      </c>
      <c r="T43" s="180" t="s">
        <v>245</v>
      </c>
      <c r="U43" s="157">
        <v>0</v>
      </c>
      <c r="V43" s="157">
        <f t="shared" si="20"/>
        <v>0</v>
      </c>
      <c r="W43" s="157"/>
      <c r="X43" s="157" t="s">
        <v>521</v>
      </c>
      <c r="Y43" s="157" t="s">
        <v>246</v>
      </c>
      <c r="Z43" s="147"/>
      <c r="AA43" s="147"/>
      <c r="AB43" s="147"/>
      <c r="AC43" s="147"/>
      <c r="AD43" s="147"/>
      <c r="AE43" s="147"/>
      <c r="AF43" s="147"/>
      <c r="AG43" s="147" t="s">
        <v>672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74">
        <v>31</v>
      </c>
      <c r="B44" s="175" t="s">
        <v>915</v>
      </c>
      <c r="C44" s="183" t="s">
        <v>916</v>
      </c>
      <c r="D44" s="176" t="s">
        <v>375</v>
      </c>
      <c r="E44" s="177">
        <v>1</v>
      </c>
      <c r="F44" s="178"/>
      <c r="G44" s="179">
        <f t="shared" si="14"/>
        <v>0</v>
      </c>
      <c r="H44" s="178"/>
      <c r="I44" s="179">
        <f t="shared" si="15"/>
        <v>0</v>
      </c>
      <c r="J44" s="178"/>
      <c r="K44" s="179">
        <f t="shared" si="16"/>
        <v>0</v>
      </c>
      <c r="L44" s="179">
        <v>21</v>
      </c>
      <c r="M44" s="179">
        <f t="shared" si="17"/>
        <v>0</v>
      </c>
      <c r="N44" s="177">
        <v>0</v>
      </c>
      <c r="O44" s="177">
        <f t="shared" si="18"/>
        <v>0</v>
      </c>
      <c r="P44" s="177">
        <v>0</v>
      </c>
      <c r="Q44" s="177">
        <f t="shared" si="19"/>
        <v>0</v>
      </c>
      <c r="R44" s="179"/>
      <c r="S44" s="179" t="s">
        <v>262</v>
      </c>
      <c r="T44" s="180" t="s">
        <v>245</v>
      </c>
      <c r="U44" s="157">
        <v>0</v>
      </c>
      <c r="V44" s="157">
        <f t="shared" si="20"/>
        <v>0</v>
      </c>
      <c r="W44" s="157"/>
      <c r="X44" s="157" t="s">
        <v>286</v>
      </c>
      <c r="Y44" s="157" t="s">
        <v>246</v>
      </c>
      <c r="Z44" s="147"/>
      <c r="AA44" s="147"/>
      <c r="AB44" s="147"/>
      <c r="AC44" s="147"/>
      <c r="AD44" s="147"/>
      <c r="AE44" s="147"/>
      <c r="AF44" s="147"/>
      <c r="AG44" s="147" t="s">
        <v>731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4">
        <v>32</v>
      </c>
      <c r="B45" s="175" t="s">
        <v>917</v>
      </c>
      <c r="C45" s="183" t="s">
        <v>918</v>
      </c>
      <c r="D45" s="176" t="s">
        <v>320</v>
      </c>
      <c r="E45" s="177">
        <v>3</v>
      </c>
      <c r="F45" s="178"/>
      <c r="G45" s="179">
        <f t="shared" si="14"/>
        <v>0</v>
      </c>
      <c r="H45" s="178"/>
      <c r="I45" s="179">
        <f t="shared" si="15"/>
        <v>0</v>
      </c>
      <c r="J45" s="178"/>
      <c r="K45" s="179">
        <f t="shared" si="16"/>
        <v>0</v>
      </c>
      <c r="L45" s="179">
        <v>21</v>
      </c>
      <c r="M45" s="179">
        <f t="shared" si="17"/>
        <v>0</v>
      </c>
      <c r="N45" s="177">
        <v>0</v>
      </c>
      <c r="O45" s="177">
        <f t="shared" si="18"/>
        <v>0</v>
      </c>
      <c r="P45" s="177">
        <v>0</v>
      </c>
      <c r="Q45" s="177">
        <f t="shared" si="19"/>
        <v>0</v>
      </c>
      <c r="R45" s="179"/>
      <c r="S45" s="179" t="s">
        <v>262</v>
      </c>
      <c r="T45" s="180" t="s">
        <v>245</v>
      </c>
      <c r="U45" s="157">
        <v>0</v>
      </c>
      <c r="V45" s="157">
        <f t="shared" si="20"/>
        <v>0</v>
      </c>
      <c r="W45" s="157"/>
      <c r="X45" s="157" t="s">
        <v>521</v>
      </c>
      <c r="Y45" s="157" t="s">
        <v>246</v>
      </c>
      <c r="Z45" s="147"/>
      <c r="AA45" s="147"/>
      <c r="AB45" s="147"/>
      <c r="AC45" s="147"/>
      <c r="AD45" s="147"/>
      <c r="AE45" s="147"/>
      <c r="AF45" s="147"/>
      <c r="AG45" s="147" t="s">
        <v>672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74">
        <v>33</v>
      </c>
      <c r="B46" s="175" t="s">
        <v>919</v>
      </c>
      <c r="C46" s="183" t="s">
        <v>920</v>
      </c>
      <c r="D46" s="176" t="s">
        <v>304</v>
      </c>
      <c r="E46" s="177">
        <v>12</v>
      </c>
      <c r="F46" s="178"/>
      <c r="G46" s="179">
        <f t="shared" si="14"/>
        <v>0</v>
      </c>
      <c r="H46" s="178"/>
      <c r="I46" s="179">
        <f t="shared" si="15"/>
        <v>0</v>
      </c>
      <c r="J46" s="178"/>
      <c r="K46" s="179">
        <f t="shared" si="16"/>
        <v>0</v>
      </c>
      <c r="L46" s="179">
        <v>21</v>
      </c>
      <c r="M46" s="179">
        <f t="shared" si="17"/>
        <v>0</v>
      </c>
      <c r="N46" s="177">
        <v>0</v>
      </c>
      <c r="O46" s="177">
        <f t="shared" si="18"/>
        <v>0</v>
      </c>
      <c r="P46" s="177">
        <v>0</v>
      </c>
      <c r="Q46" s="177">
        <f t="shared" si="19"/>
        <v>0</v>
      </c>
      <c r="R46" s="179"/>
      <c r="S46" s="179" t="s">
        <v>262</v>
      </c>
      <c r="T46" s="180" t="s">
        <v>245</v>
      </c>
      <c r="U46" s="157">
        <v>0</v>
      </c>
      <c r="V46" s="157">
        <f t="shared" si="20"/>
        <v>0</v>
      </c>
      <c r="W46" s="157"/>
      <c r="X46" s="157" t="s">
        <v>521</v>
      </c>
      <c r="Y46" s="157" t="s">
        <v>246</v>
      </c>
      <c r="Z46" s="147"/>
      <c r="AA46" s="147"/>
      <c r="AB46" s="147"/>
      <c r="AC46" s="147"/>
      <c r="AD46" s="147"/>
      <c r="AE46" s="147"/>
      <c r="AF46" s="147"/>
      <c r="AG46" s="147" t="s">
        <v>672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4">
        <v>34</v>
      </c>
      <c r="B47" s="175" t="s">
        <v>921</v>
      </c>
      <c r="C47" s="183" t="s">
        <v>922</v>
      </c>
      <c r="D47" s="176" t="s">
        <v>304</v>
      </c>
      <c r="E47" s="177">
        <v>16</v>
      </c>
      <c r="F47" s="178"/>
      <c r="G47" s="179">
        <f t="shared" si="14"/>
        <v>0</v>
      </c>
      <c r="H47" s="178"/>
      <c r="I47" s="179">
        <f t="shared" si="15"/>
        <v>0</v>
      </c>
      <c r="J47" s="178"/>
      <c r="K47" s="179">
        <f t="shared" si="16"/>
        <v>0</v>
      </c>
      <c r="L47" s="179">
        <v>21</v>
      </c>
      <c r="M47" s="179">
        <f t="shared" si="17"/>
        <v>0</v>
      </c>
      <c r="N47" s="177">
        <v>0</v>
      </c>
      <c r="O47" s="177">
        <f t="shared" si="18"/>
        <v>0</v>
      </c>
      <c r="P47" s="177">
        <v>0</v>
      </c>
      <c r="Q47" s="177">
        <f t="shared" si="19"/>
        <v>0</v>
      </c>
      <c r="R47" s="179"/>
      <c r="S47" s="179" t="s">
        <v>262</v>
      </c>
      <c r="T47" s="180" t="s">
        <v>245</v>
      </c>
      <c r="U47" s="157">
        <v>0</v>
      </c>
      <c r="V47" s="157">
        <f t="shared" si="20"/>
        <v>0</v>
      </c>
      <c r="W47" s="157"/>
      <c r="X47" s="157" t="s">
        <v>286</v>
      </c>
      <c r="Y47" s="157" t="s">
        <v>246</v>
      </c>
      <c r="Z47" s="147"/>
      <c r="AA47" s="147"/>
      <c r="AB47" s="147"/>
      <c r="AC47" s="147"/>
      <c r="AD47" s="147"/>
      <c r="AE47" s="147"/>
      <c r="AF47" s="147"/>
      <c r="AG47" s="147" t="s">
        <v>731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5.5" x14ac:dyDescent="0.2">
      <c r="A48" s="159" t="s">
        <v>239</v>
      </c>
      <c r="B48" s="160" t="s">
        <v>135</v>
      </c>
      <c r="C48" s="181" t="s">
        <v>137</v>
      </c>
      <c r="D48" s="161"/>
      <c r="E48" s="162"/>
      <c r="F48" s="163"/>
      <c r="G48" s="163">
        <f>SUMIF(AG49:AG70,"&lt;&gt;NOR",G49:G70)</f>
        <v>0</v>
      </c>
      <c r="H48" s="163"/>
      <c r="I48" s="163">
        <f>SUM(I49:I70)</f>
        <v>0</v>
      </c>
      <c r="J48" s="163"/>
      <c r="K48" s="163">
        <f>SUM(K49:K70)</f>
        <v>0</v>
      </c>
      <c r="L48" s="163"/>
      <c r="M48" s="163">
        <f>SUM(M49:M70)</f>
        <v>0</v>
      </c>
      <c r="N48" s="162"/>
      <c r="O48" s="162">
        <f>SUM(O49:O70)</f>
        <v>0</v>
      </c>
      <c r="P48" s="162"/>
      <c r="Q48" s="162">
        <f>SUM(Q49:Q70)</f>
        <v>0</v>
      </c>
      <c r="R48" s="163"/>
      <c r="S48" s="163"/>
      <c r="T48" s="164"/>
      <c r="U48" s="158"/>
      <c r="V48" s="158">
        <f>SUM(V49:V70)</f>
        <v>0</v>
      </c>
      <c r="W48" s="158"/>
      <c r="X48" s="158"/>
      <c r="Y48" s="158"/>
      <c r="AG48" t="s">
        <v>240</v>
      </c>
    </row>
    <row r="49" spans="1:60" ht="33.75" outlineLevel="1" x14ac:dyDescent="0.2">
      <c r="A49" s="174">
        <v>35</v>
      </c>
      <c r="B49" s="175" t="s">
        <v>923</v>
      </c>
      <c r="C49" s="183" t="s">
        <v>924</v>
      </c>
      <c r="D49" s="176" t="s">
        <v>375</v>
      </c>
      <c r="E49" s="177">
        <v>1</v>
      </c>
      <c r="F49" s="178"/>
      <c r="G49" s="179">
        <f t="shared" ref="G49:G57" si="21">ROUND(E49*F49,2)</f>
        <v>0</v>
      </c>
      <c r="H49" s="178"/>
      <c r="I49" s="179">
        <f t="shared" ref="I49:I57" si="22">ROUND(E49*H49,2)</f>
        <v>0</v>
      </c>
      <c r="J49" s="178"/>
      <c r="K49" s="179">
        <f t="shared" ref="K49:K57" si="23">ROUND(E49*J49,2)</f>
        <v>0</v>
      </c>
      <c r="L49" s="179">
        <v>21</v>
      </c>
      <c r="M49" s="179">
        <f t="shared" ref="M49:M57" si="24">G49*(1+L49/100)</f>
        <v>0</v>
      </c>
      <c r="N49" s="177">
        <v>0</v>
      </c>
      <c r="O49" s="177">
        <f t="shared" ref="O49:O57" si="25">ROUND(E49*N49,2)</f>
        <v>0</v>
      </c>
      <c r="P49" s="177">
        <v>0</v>
      </c>
      <c r="Q49" s="177">
        <f t="shared" ref="Q49:Q57" si="26">ROUND(E49*P49,2)</f>
        <v>0</v>
      </c>
      <c r="R49" s="179"/>
      <c r="S49" s="179" t="s">
        <v>262</v>
      </c>
      <c r="T49" s="180" t="s">
        <v>245</v>
      </c>
      <c r="U49" s="157">
        <v>0</v>
      </c>
      <c r="V49" s="157">
        <f t="shared" ref="V49:V57" si="27">ROUND(E49*U49,2)</f>
        <v>0</v>
      </c>
      <c r="W49" s="157"/>
      <c r="X49" s="157" t="s">
        <v>286</v>
      </c>
      <c r="Y49" s="157" t="s">
        <v>246</v>
      </c>
      <c r="Z49" s="147"/>
      <c r="AA49" s="147"/>
      <c r="AB49" s="147"/>
      <c r="AC49" s="147"/>
      <c r="AD49" s="147"/>
      <c r="AE49" s="147"/>
      <c r="AF49" s="147"/>
      <c r="AG49" s="147" t="s">
        <v>731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33.75" outlineLevel="1" x14ac:dyDescent="0.2">
      <c r="A50" s="174">
        <v>36</v>
      </c>
      <c r="B50" s="175" t="s">
        <v>925</v>
      </c>
      <c r="C50" s="183" t="s">
        <v>924</v>
      </c>
      <c r="D50" s="176" t="s">
        <v>375</v>
      </c>
      <c r="E50" s="177">
        <v>1</v>
      </c>
      <c r="F50" s="178"/>
      <c r="G50" s="179">
        <f t="shared" si="21"/>
        <v>0</v>
      </c>
      <c r="H50" s="178"/>
      <c r="I50" s="179">
        <f t="shared" si="22"/>
        <v>0</v>
      </c>
      <c r="J50" s="178"/>
      <c r="K50" s="179">
        <f t="shared" si="23"/>
        <v>0</v>
      </c>
      <c r="L50" s="179">
        <v>21</v>
      </c>
      <c r="M50" s="179">
        <f t="shared" si="24"/>
        <v>0</v>
      </c>
      <c r="N50" s="177">
        <v>0</v>
      </c>
      <c r="O50" s="177">
        <f t="shared" si="25"/>
        <v>0</v>
      </c>
      <c r="P50" s="177">
        <v>0</v>
      </c>
      <c r="Q50" s="177">
        <f t="shared" si="26"/>
        <v>0</v>
      </c>
      <c r="R50" s="179"/>
      <c r="S50" s="179" t="s">
        <v>262</v>
      </c>
      <c r="T50" s="180" t="s">
        <v>245</v>
      </c>
      <c r="U50" s="157">
        <v>0</v>
      </c>
      <c r="V50" s="157">
        <f t="shared" si="27"/>
        <v>0</v>
      </c>
      <c r="W50" s="157"/>
      <c r="X50" s="157" t="s">
        <v>286</v>
      </c>
      <c r="Y50" s="157" t="s">
        <v>246</v>
      </c>
      <c r="Z50" s="147"/>
      <c r="AA50" s="147"/>
      <c r="AB50" s="147"/>
      <c r="AC50" s="147"/>
      <c r="AD50" s="147"/>
      <c r="AE50" s="147"/>
      <c r="AF50" s="147"/>
      <c r="AG50" s="147" t="s">
        <v>731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45" outlineLevel="1" x14ac:dyDescent="0.2">
      <c r="A51" s="174">
        <v>37</v>
      </c>
      <c r="B51" s="175" t="s">
        <v>926</v>
      </c>
      <c r="C51" s="183" t="s">
        <v>927</v>
      </c>
      <c r="D51" s="176" t="s">
        <v>375</v>
      </c>
      <c r="E51" s="177">
        <v>1</v>
      </c>
      <c r="F51" s="178"/>
      <c r="G51" s="179">
        <f t="shared" si="21"/>
        <v>0</v>
      </c>
      <c r="H51" s="178"/>
      <c r="I51" s="179">
        <f t="shared" si="22"/>
        <v>0</v>
      </c>
      <c r="J51" s="178"/>
      <c r="K51" s="179">
        <f t="shared" si="23"/>
        <v>0</v>
      </c>
      <c r="L51" s="179">
        <v>21</v>
      </c>
      <c r="M51" s="179">
        <f t="shared" si="24"/>
        <v>0</v>
      </c>
      <c r="N51" s="177">
        <v>0</v>
      </c>
      <c r="O51" s="177">
        <f t="shared" si="25"/>
        <v>0</v>
      </c>
      <c r="P51" s="177">
        <v>0</v>
      </c>
      <c r="Q51" s="177">
        <f t="shared" si="26"/>
        <v>0</v>
      </c>
      <c r="R51" s="179"/>
      <c r="S51" s="179" t="s">
        <v>262</v>
      </c>
      <c r="T51" s="180" t="s">
        <v>245</v>
      </c>
      <c r="U51" s="157">
        <v>0</v>
      </c>
      <c r="V51" s="157">
        <f t="shared" si="27"/>
        <v>0</v>
      </c>
      <c r="W51" s="157"/>
      <c r="X51" s="157" t="s">
        <v>286</v>
      </c>
      <c r="Y51" s="157" t="s">
        <v>246</v>
      </c>
      <c r="Z51" s="147"/>
      <c r="AA51" s="147"/>
      <c r="AB51" s="147"/>
      <c r="AC51" s="147"/>
      <c r="AD51" s="147"/>
      <c r="AE51" s="147"/>
      <c r="AF51" s="147"/>
      <c r="AG51" s="147" t="s">
        <v>731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45" outlineLevel="1" x14ac:dyDescent="0.2">
      <c r="A52" s="174">
        <v>38</v>
      </c>
      <c r="B52" s="175" t="s">
        <v>928</v>
      </c>
      <c r="C52" s="183" t="s">
        <v>929</v>
      </c>
      <c r="D52" s="176" t="s">
        <v>375</v>
      </c>
      <c r="E52" s="177">
        <v>1</v>
      </c>
      <c r="F52" s="178"/>
      <c r="G52" s="179">
        <f t="shared" si="21"/>
        <v>0</v>
      </c>
      <c r="H52" s="178"/>
      <c r="I52" s="179">
        <f t="shared" si="22"/>
        <v>0</v>
      </c>
      <c r="J52" s="178"/>
      <c r="K52" s="179">
        <f t="shared" si="23"/>
        <v>0</v>
      </c>
      <c r="L52" s="179">
        <v>21</v>
      </c>
      <c r="M52" s="179">
        <f t="shared" si="24"/>
        <v>0</v>
      </c>
      <c r="N52" s="177">
        <v>0</v>
      </c>
      <c r="O52" s="177">
        <f t="shared" si="25"/>
        <v>0</v>
      </c>
      <c r="P52" s="177">
        <v>0</v>
      </c>
      <c r="Q52" s="177">
        <f t="shared" si="26"/>
        <v>0</v>
      </c>
      <c r="R52" s="179"/>
      <c r="S52" s="179" t="s">
        <v>262</v>
      </c>
      <c r="T52" s="180" t="s">
        <v>245</v>
      </c>
      <c r="U52" s="157">
        <v>0</v>
      </c>
      <c r="V52" s="157">
        <f t="shared" si="27"/>
        <v>0</v>
      </c>
      <c r="W52" s="157"/>
      <c r="X52" s="157" t="s">
        <v>286</v>
      </c>
      <c r="Y52" s="157" t="s">
        <v>246</v>
      </c>
      <c r="Z52" s="147"/>
      <c r="AA52" s="147"/>
      <c r="AB52" s="147"/>
      <c r="AC52" s="147"/>
      <c r="AD52" s="147"/>
      <c r="AE52" s="147"/>
      <c r="AF52" s="147"/>
      <c r="AG52" s="147" t="s">
        <v>731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33.75" outlineLevel="1" x14ac:dyDescent="0.2">
      <c r="A53" s="174">
        <v>39</v>
      </c>
      <c r="B53" s="175" t="s">
        <v>930</v>
      </c>
      <c r="C53" s="183" t="s">
        <v>924</v>
      </c>
      <c r="D53" s="176" t="s">
        <v>375</v>
      </c>
      <c r="E53" s="177">
        <v>1</v>
      </c>
      <c r="F53" s="178"/>
      <c r="G53" s="179">
        <f t="shared" si="21"/>
        <v>0</v>
      </c>
      <c r="H53" s="178"/>
      <c r="I53" s="179">
        <f t="shared" si="22"/>
        <v>0</v>
      </c>
      <c r="J53" s="178"/>
      <c r="K53" s="179">
        <f t="shared" si="23"/>
        <v>0</v>
      </c>
      <c r="L53" s="179">
        <v>21</v>
      </c>
      <c r="M53" s="179">
        <f t="shared" si="24"/>
        <v>0</v>
      </c>
      <c r="N53" s="177">
        <v>0</v>
      </c>
      <c r="O53" s="177">
        <f t="shared" si="25"/>
        <v>0</v>
      </c>
      <c r="P53" s="177">
        <v>0</v>
      </c>
      <c r="Q53" s="177">
        <f t="shared" si="26"/>
        <v>0</v>
      </c>
      <c r="R53" s="179"/>
      <c r="S53" s="179" t="s">
        <v>262</v>
      </c>
      <c r="T53" s="180" t="s">
        <v>245</v>
      </c>
      <c r="U53" s="157">
        <v>0</v>
      </c>
      <c r="V53" s="157">
        <f t="shared" si="27"/>
        <v>0</v>
      </c>
      <c r="W53" s="157"/>
      <c r="X53" s="157" t="s">
        <v>286</v>
      </c>
      <c r="Y53" s="157" t="s">
        <v>246</v>
      </c>
      <c r="Z53" s="147"/>
      <c r="AA53" s="147"/>
      <c r="AB53" s="147"/>
      <c r="AC53" s="147"/>
      <c r="AD53" s="147"/>
      <c r="AE53" s="147"/>
      <c r="AF53" s="147"/>
      <c r="AG53" s="147" t="s">
        <v>731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33.75" outlineLevel="1" x14ac:dyDescent="0.2">
      <c r="A54" s="174">
        <v>40</v>
      </c>
      <c r="B54" s="175" t="s">
        <v>931</v>
      </c>
      <c r="C54" s="183" t="s">
        <v>924</v>
      </c>
      <c r="D54" s="176" t="s">
        <v>375</v>
      </c>
      <c r="E54" s="177">
        <v>1</v>
      </c>
      <c r="F54" s="178"/>
      <c r="G54" s="179">
        <f t="shared" si="21"/>
        <v>0</v>
      </c>
      <c r="H54" s="178"/>
      <c r="I54" s="179">
        <f t="shared" si="22"/>
        <v>0</v>
      </c>
      <c r="J54" s="178"/>
      <c r="K54" s="179">
        <f t="shared" si="23"/>
        <v>0</v>
      </c>
      <c r="L54" s="179">
        <v>21</v>
      </c>
      <c r="M54" s="179">
        <f t="shared" si="24"/>
        <v>0</v>
      </c>
      <c r="N54" s="177">
        <v>0</v>
      </c>
      <c r="O54" s="177">
        <f t="shared" si="25"/>
        <v>0</v>
      </c>
      <c r="P54" s="177">
        <v>0</v>
      </c>
      <c r="Q54" s="177">
        <f t="shared" si="26"/>
        <v>0</v>
      </c>
      <c r="R54" s="179"/>
      <c r="S54" s="179" t="s">
        <v>262</v>
      </c>
      <c r="T54" s="180" t="s">
        <v>245</v>
      </c>
      <c r="U54" s="157">
        <v>0</v>
      </c>
      <c r="V54" s="157">
        <f t="shared" si="27"/>
        <v>0</v>
      </c>
      <c r="W54" s="157"/>
      <c r="X54" s="157" t="s">
        <v>286</v>
      </c>
      <c r="Y54" s="157" t="s">
        <v>246</v>
      </c>
      <c r="Z54" s="147"/>
      <c r="AA54" s="147"/>
      <c r="AB54" s="147"/>
      <c r="AC54" s="147"/>
      <c r="AD54" s="147"/>
      <c r="AE54" s="147"/>
      <c r="AF54" s="147"/>
      <c r="AG54" s="147" t="s">
        <v>731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33.75" outlineLevel="1" x14ac:dyDescent="0.2">
      <c r="A55" s="174">
        <v>41</v>
      </c>
      <c r="B55" s="175" t="s">
        <v>932</v>
      </c>
      <c r="C55" s="183" t="s">
        <v>933</v>
      </c>
      <c r="D55" s="176" t="s">
        <v>304</v>
      </c>
      <c r="E55" s="177">
        <v>2</v>
      </c>
      <c r="F55" s="178"/>
      <c r="G55" s="179">
        <f t="shared" si="21"/>
        <v>0</v>
      </c>
      <c r="H55" s="178"/>
      <c r="I55" s="179">
        <f t="shared" si="22"/>
        <v>0</v>
      </c>
      <c r="J55" s="178"/>
      <c r="K55" s="179">
        <f t="shared" si="23"/>
        <v>0</v>
      </c>
      <c r="L55" s="179">
        <v>21</v>
      </c>
      <c r="M55" s="179">
        <f t="shared" si="24"/>
        <v>0</v>
      </c>
      <c r="N55" s="177">
        <v>0</v>
      </c>
      <c r="O55" s="177">
        <f t="shared" si="25"/>
        <v>0</v>
      </c>
      <c r="P55" s="177">
        <v>0</v>
      </c>
      <c r="Q55" s="177">
        <f t="shared" si="26"/>
        <v>0</v>
      </c>
      <c r="R55" s="179"/>
      <c r="S55" s="179" t="s">
        <v>262</v>
      </c>
      <c r="T55" s="180" t="s">
        <v>245</v>
      </c>
      <c r="U55" s="157">
        <v>0</v>
      </c>
      <c r="V55" s="157">
        <f t="shared" si="27"/>
        <v>0</v>
      </c>
      <c r="W55" s="157"/>
      <c r="X55" s="157" t="s">
        <v>286</v>
      </c>
      <c r="Y55" s="157" t="s">
        <v>246</v>
      </c>
      <c r="Z55" s="147"/>
      <c r="AA55" s="147"/>
      <c r="AB55" s="147"/>
      <c r="AC55" s="147"/>
      <c r="AD55" s="147"/>
      <c r="AE55" s="147"/>
      <c r="AF55" s="147"/>
      <c r="AG55" s="147" t="s">
        <v>731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33.75" outlineLevel="1" x14ac:dyDescent="0.2">
      <c r="A56" s="174">
        <v>42</v>
      </c>
      <c r="B56" s="175" t="s">
        <v>934</v>
      </c>
      <c r="C56" s="183" t="s">
        <v>935</v>
      </c>
      <c r="D56" s="176" t="s">
        <v>375</v>
      </c>
      <c r="E56" s="177">
        <v>1</v>
      </c>
      <c r="F56" s="178"/>
      <c r="G56" s="179">
        <f t="shared" si="21"/>
        <v>0</v>
      </c>
      <c r="H56" s="178"/>
      <c r="I56" s="179">
        <f t="shared" si="22"/>
        <v>0</v>
      </c>
      <c r="J56" s="178"/>
      <c r="K56" s="179">
        <f t="shared" si="23"/>
        <v>0</v>
      </c>
      <c r="L56" s="179">
        <v>21</v>
      </c>
      <c r="M56" s="179">
        <f t="shared" si="24"/>
        <v>0</v>
      </c>
      <c r="N56" s="177">
        <v>0</v>
      </c>
      <c r="O56" s="177">
        <f t="shared" si="25"/>
        <v>0</v>
      </c>
      <c r="P56" s="177">
        <v>0</v>
      </c>
      <c r="Q56" s="177">
        <f t="shared" si="26"/>
        <v>0</v>
      </c>
      <c r="R56" s="179"/>
      <c r="S56" s="179" t="s">
        <v>262</v>
      </c>
      <c r="T56" s="180" t="s">
        <v>245</v>
      </c>
      <c r="U56" s="157">
        <v>0</v>
      </c>
      <c r="V56" s="157">
        <f t="shared" si="27"/>
        <v>0</v>
      </c>
      <c r="W56" s="157"/>
      <c r="X56" s="157" t="s">
        <v>286</v>
      </c>
      <c r="Y56" s="157" t="s">
        <v>246</v>
      </c>
      <c r="Z56" s="147"/>
      <c r="AA56" s="147"/>
      <c r="AB56" s="147"/>
      <c r="AC56" s="147"/>
      <c r="AD56" s="147"/>
      <c r="AE56" s="147"/>
      <c r="AF56" s="147"/>
      <c r="AG56" s="147" t="s">
        <v>731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45" outlineLevel="1" x14ac:dyDescent="0.2">
      <c r="A57" s="166">
        <v>43</v>
      </c>
      <c r="B57" s="167" t="s">
        <v>936</v>
      </c>
      <c r="C57" s="182" t="s">
        <v>937</v>
      </c>
      <c r="D57" s="168" t="s">
        <v>375</v>
      </c>
      <c r="E57" s="169">
        <v>1</v>
      </c>
      <c r="F57" s="170"/>
      <c r="G57" s="171">
        <f t="shared" si="21"/>
        <v>0</v>
      </c>
      <c r="H57" s="170"/>
      <c r="I57" s="171">
        <f t="shared" si="22"/>
        <v>0</v>
      </c>
      <c r="J57" s="170"/>
      <c r="K57" s="171">
        <f t="shared" si="23"/>
        <v>0</v>
      </c>
      <c r="L57" s="171">
        <v>21</v>
      </c>
      <c r="M57" s="171">
        <f t="shared" si="24"/>
        <v>0</v>
      </c>
      <c r="N57" s="169">
        <v>0</v>
      </c>
      <c r="O57" s="169">
        <f t="shared" si="25"/>
        <v>0</v>
      </c>
      <c r="P57" s="169">
        <v>0</v>
      </c>
      <c r="Q57" s="169">
        <f t="shared" si="26"/>
        <v>0</v>
      </c>
      <c r="R57" s="171"/>
      <c r="S57" s="171" t="s">
        <v>262</v>
      </c>
      <c r="T57" s="172" t="s">
        <v>245</v>
      </c>
      <c r="U57" s="157">
        <v>0</v>
      </c>
      <c r="V57" s="157">
        <f t="shared" si="27"/>
        <v>0</v>
      </c>
      <c r="W57" s="157"/>
      <c r="X57" s="157" t="s">
        <v>286</v>
      </c>
      <c r="Y57" s="157" t="s">
        <v>246</v>
      </c>
      <c r="Z57" s="147"/>
      <c r="AA57" s="147"/>
      <c r="AB57" s="147"/>
      <c r="AC57" s="147"/>
      <c r="AD57" s="147"/>
      <c r="AE57" s="147"/>
      <c r="AF57" s="147"/>
      <c r="AG57" s="147" t="s">
        <v>731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2.5" outlineLevel="2" x14ac:dyDescent="0.2">
      <c r="A58" s="154"/>
      <c r="B58" s="155"/>
      <c r="C58" s="258" t="s">
        <v>844</v>
      </c>
      <c r="D58" s="259"/>
      <c r="E58" s="259"/>
      <c r="F58" s="259"/>
      <c r="G58" s="259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249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73" t="str">
        <f>C58</f>
        <v>Není-li v projektové dokumentaci uvedeno jinak nebo naceněno zvlášť, jsou v položkách zahrnuty mimo jiné tyto výkony :</v>
      </c>
      <c r="BB58" s="147"/>
      <c r="BC58" s="147"/>
      <c r="BD58" s="147"/>
      <c r="BE58" s="147"/>
      <c r="BF58" s="147"/>
      <c r="BG58" s="147"/>
      <c r="BH58" s="147"/>
    </row>
    <row r="59" spans="1:60" ht="22.5" outlineLevel="3" x14ac:dyDescent="0.2">
      <c r="A59" s="154"/>
      <c r="B59" s="155"/>
      <c r="C59" s="260" t="s">
        <v>845</v>
      </c>
      <c r="D59" s="261"/>
      <c r="E59" s="261"/>
      <c r="F59" s="261"/>
      <c r="G59" s="261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249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73" t="str">
        <f>C59</f>
        <v>- průzkum staveniště, zaměření stávajícícho stavu a kontrola zda skutečnost odpovídá projektové dokumenatci.</v>
      </c>
      <c r="BB59" s="147"/>
      <c r="BC59" s="147"/>
      <c r="BD59" s="147"/>
      <c r="BE59" s="147"/>
      <c r="BF59" s="147"/>
      <c r="BG59" s="147"/>
      <c r="BH59" s="147"/>
    </row>
    <row r="60" spans="1:60" outlineLevel="3" x14ac:dyDescent="0.2">
      <c r="A60" s="154"/>
      <c r="B60" s="155"/>
      <c r="C60" s="260" t="s">
        <v>846</v>
      </c>
      <c r="D60" s="261"/>
      <c r="E60" s="261"/>
      <c r="F60" s="261"/>
      <c r="G60" s="261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57"/>
      <c r="Z60" s="147"/>
      <c r="AA60" s="147"/>
      <c r="AB60" s="147"/>
      <c r="AC60" s="147"/>
      <c r="AD60" s="147"/>
      <c r="AE60" s="147"/>
      <c r="AF60" s="147"/>
      <c r="AG60" s="147" t="s">
        <v>249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260" t="s">
        <v>938</v>
      </c>
      <c r="D61" s="261"/>
      <c r="E61" s="261"/>
      <c r="F61" s="261"/>
      <c r="G61" s="261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249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260" t="s">
        <v>848</v>
      </c>
      <c r="D62" s="261"/>
      <c r="E62" s="261"/>
      <c r="F62" s="261"/>
      <c r="G62" s="261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249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260" t="s">
        <v>849</v>
      </c>
      <c r="D63" s="261"/>
      <c r="E63" s="261"/>
      <c r="F63" s="261"/>
      <c r="G63" s="261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7"/>
      <c r="AA63" s="147"/>
      <c r="AB63" s="147"/>
      <c r="AC63" s="147"/>
      <c r="AD63" s="147"/>
      <c r="AE63" s="147"/>
      <c r="AF63" s="147"/>
      <c r="AG63" s="147" t="s">
        <v>249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260" t="s">
        <v>850</v>
      </c>
      <c r="D64" s="261"/>
      <c r="E64" s="261"/>
      <c r="F64" s="261"/>
      <c r="G64" s="261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249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260" t="s">
        <v>851</v>
      </c>
      <c r="D65" s="261"/>
      <c r="E65" s="261"/>
      <c r="F65" s="261"/>
      <c r="G65" s="261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7"/>
      <c r="AA65" s="147"/>
      <c r="AB65" s="147"/>
      <c r="AC65" s="147"/>
      <c r="AD65" s="147"/>
      <c r="AE65" s="147"/>
      <c r="AF65" s="147"/>
      <c r="AG65" s="147" t="s">
        <v>249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">
      <c r="A66" s="154"/>
      <c r="B66" s="155"/>
      <c r="C66" s="260" t="s">
        <v>852</v>
      </c>
      <c r="D66" s="261"/>
      <c r="E66" s="261"/>
      <c r="F66" s="261"/>
      <c r="G66" s="261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249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">
      <c r="A67" s="154"/>
      <c r="B67" s="155"/>
      <c r="C67" s="260" t="s">
        <v>853</v>
      </c>
      <c r="D67" s="261"/>
      <c r="E67" s="261"/>
      <c r="F67" s="261"/>
      <c r="G67" s="261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249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">
      <c r="A68" s="154"/>
      <c r="B68" s="155"/>
      <c r="C68" s="260" t="s">
        <v>854</v>
      </c>
      <c r="D68" s="261"/>
      <c r="E68" s="261"/>
      <c r="F68" s="261"/>
      <c r="G68" s="261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249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260" t="s">
        <v>855</v>
      </c>
      <c r="D69" s="261"/>
      <c r="E69" s="261"/>
      <c r="F69" s="261"/>
      <c r="G69" s="261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249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260" t="s">
        <v>856</v>
      </c>
      <c r="D70" s="261"/>
      <c r="E70" s="261"/>
      <c r="F70" s="261"/>
      <c r="G70" s="261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7"/>
      <c r="AA70" s="147"/>
      <c r="AB70" s="147"/>
      <c r="AC70" s="147"/>
      <c r="AD70" s="147"/>
      <c r="AE70" s="147"/>
      <c r="AF70" s="147"/>
      <c r="AG70" s="147" t="s">
        <v>249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x14ac:dyDescent="0.2">
      <c r="A71" s="3"/>
      <c r="B71" s="4"/>
      <c r="C71" s="184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E71">
        <v>12</v>
      </c>
      <c r="AF71">
        <v>21</v>
      </c>
      <c r="AG71" t="s">
        <v>225</v>
      </c>
    </row>
    <row r="72" spans="1:60" x14ac:dyDescent="0.2">
      <c r="A72" s="150"/>
      <c r="B72" s="151" t="s">
        <v>31</v>
      </c>
      <c r="C72" s="185"/>
      <c r="D72" s="152"/>
      <c r="E72" s="153"/>
      <c r="F72" s="153"/>
      <c r="G72" s="165">
        <f>G8+G16+G22+G38+G48</f>
        <v>0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f>SUMIF(L7:L70,AE71,G7:G70)</f>
        <v>0</v>
      </c>
      <c r="AF72">
        <f>SUMIF(L7:L70,AF71,G7:G70)</f>
        <v>0</v>
      </c>
      <c r="AG72" t="s">
        <v>278</v>
      </c>
    </row>
    <row r="73" spans="1:60" x14ac:dyDescent="0.2">
      <c r="A73" s="3"/>
      <c r="B73" s="4"/>
      <c r="C73" s="184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60" x14ac:dyDescent="0.2">
      <c r="A74" s="3"/>
      <c r="B74" s="4"/>
      <c r="C74" s="184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60" x14ac:dyDescent="0.2">
      <c r="A75" s="269" t="s">
        <v>279</v>
      </c>
      <c r="B75" s="269"/>
      <c r="C75" s="270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60" x14ac:dyDescent="0.2">
      <c r="A76" s="246"/>
      <c r="B76" s="247"/>
      <c r="C76" s="248"/>
      <c r="D76" s="247"/>
      <c r="E76" s="247"/>
      <c r="F76" s="247"/>
      <c r="G76" s="249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AG76" t="s">
        <v>280</v>
      </c>
    </row>
    <row r="77" spans="1:60" x14ac:dyDescent="0.2">
      <c r="A77" s="250"/>
      <c r="B77" s="251"/>
      <c r="C77" s="252"/>
      <c r="D77" s="251"/>
      <c r="E77" s="251"/>
      <c r="F77" s="251"/>
      <c r="G77" s="25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60" x14ac:dyDescent="0.2">
      <c r="A78" s="250"/>
      <c r="B78" s="251"/>
      <c r="C78" s="252"/>
      <c r="D78" s="251"/>
      <c r="E78" s="251"/>
      <c r="F78" s="251"/>
      <c r="G78" s="25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60" x14ac:dyDescent="0.2">
      <c r="A79" s="250"/>
      <c r="B79" s="251"/>
      <c r="C79" s="252"/>
      <c r="D79" s="251"/>
      <c r="E79" s="251"/>
      <c r="F79" s="251"/>
      <c r="G79" s="25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60" x14ac:dyDescent="0.2">
      <c r="A80" s="254"/>
      <c r="B80" s="255"/>
      <c r="C80" s="256"/>
      <c r="D80" s="255"/>
      <c r="E80" s="255"/>
      <c r="F80" s="255"/>
      <c r="G80" s="257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33" x14ac:dyDescent="0.2">
      <c r="A81" s="3"/>
      <c r="B81" s="4"/>
      <c r="C81" s="184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">
      <c r="C82" s="186"/>
      <c r="D82" s="10"/>
      <c r="AG82" t="s">
        <v>282</v>
      </c>
    </row>
    <row r="83" spans="1:33" x14ac:dyDescent="0.2">
      <c r="D83" s="10"/>
    </row>
    <row r="84" spans="1:33" x14ac:dyDescent="0.2">
      <c r="D84" s="10"/>
    </row>
    <row r="85" spans="1:33" x14ac:dyDescent="0.2">
      <c r="D85" s="10"/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U07FkLfet9MU7XRt55nqAF95YxlUx42tvNT/mDKy9aLut7ortG6WZKbKBs0RSICIad7y7cZCOhbh3Tlhy0LRg==" saltValue="taQZ1+KeMGP1cyf381iWzA==" spinCount="100000" sheet="1" formatRows="0"/>
  <mergeCells count="21">
    <mergeCell ref="A1:G1"/>
    <mergeCell ref="C2:G2"/>
    <mergeCell ref="C3:G3"/>
    <mergeCell ref="C4:G4"/>
    <mergeCell ref="C60:G60"/>
    <mergeCell ref="A75:C75"/>
    <mergeCell ref="A76:G80"/>
    <mergeCell ref="C37:G37"/>
    <mergeCell ref="C40:G40"/>
    <mergeCell ref="C58:G58"/>
    <mergeCell ref="C59:G59"/>
    <mergeCell ref="C65:G65"/>
    <mergeCell ref="C61:G61"/>
    <mergeCell ref="C62:G62"/>
    <mergeCell ref="C63:G63"/>
    <mergeCell ref="C64:G64"/>
    <mergeCell ref="C66:G66"/>
    <mergeCell ref="C67:G67"/>
    <mergeCell ref="C68:G68"/>
    <mergeCell ref="C69:G69"/>
    <mergeCell ref="C70:G70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BH5000"/>
  <sheetViews>
    <sheetView workbookViewId="0">
      <pane ySplit="7" topLeftCell="A17" activePane="bottomLeft" state="frozen"/>
      <selection pane="bottomLeft" activeCell="C17" sqref="C17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G1" t="s">
        <v>213</v>
      </c>
    </row>
    <row r="2" spans="1:60" ht="24.95" customHeight="1" x14ac:dyDescent="0.2">
      <c r="A2" s="139" t="s">
        <v>8</v>
      </c>
      <c r="B2" s="49" t="s">
        <v>43</v>
      </c>
      <c r="C2" s="263" t="s">
        <v>44</v>
      </c>
      <c r="D2" s="264"/>
      <c r="E2" s="264"/>
      <c r="F2" s="264"/>
      <c r="G2" s="265"/>
      <c r="AG2" t="s">
        <v>214</v>
      </c>
    </row>
    <row r="3" spans="1:60" ht="24.95" customHeight="1" x14ac:dyDescent="0.2">
      <c r="A3" s="139" t="s">
        <v>9</v>
      </c>
      <c r="B3" s="49" t="s">
        <v>59</v>
      </c>
      <c r="C3" s="263" t="s">
        <v>60</v>
      </c>
      <c r="D3" s="264"/>
      <c r="E3" s="264"/>
      <c r="F3" s="264"/>
      <c r="G3" s="265"/>
      <c r="AC3" s="120" t="s">
        <v>214</v>
      </c>
      <c r="AG3" t="s">
        <v>215</v>
      </c>
    </row>
    <row r="4" spans="1:60" ht="24.95" customHeight="1" x14ac:dyDescent="0.2">
      <c r="A4" s="140" t="s">
        <v>10</v>
      </c>
      <c r="B4" s="141" t="s">
        <v>59</v>
      </c>
      <c r="C4" s="266" t="s">
        <v>60</v>
      </c>
      <c r="D4" s="267"/>
      <c r="E4" s="267"/>
      <c r="F4" s="267"/>
      <c r="G4" s="268"/>
      <c r="AG4" t="s">
        <v>216</v>
      </c>
    </row>
    <row r="5" spans="1:60" x14ac:dyDescent="0.2">
      <c r="D5" s="10"/>
    </row>
    <row r="6" spans="1:60" ht="38.25" x14ac:dyDescent="0.2">
      <c r="A6" s="143" t="s">
        <v>217</v>
      </c>
      <c r="B6" s="145" t="s">
        <v>218</v>
      </c>
      <c r="C6" s="145" t="s">
        <v>219</v>
      </c>
      <c r="D6" s="144" t="s">
        <v>220</v>
      </c>
      <c r="E6" s="143" t="s">
        <v>221</v>
      </c>
      <c r="F6" s="142" t="s">
        <v>222</v>
      </c>
      <c r="G6" s="143" t="s">
        <v>31</v>
      </c>
      <c r="H6" s="146" t="s">
        <v>32</v>
      </c>
      <c r="I6" s="146" t="s">
        <v>223</v>
      </c>
      <c r="J6" s="146" t="s">
        <v>33</v>
      </c>
      <c r="K6" s="146" t="s">
        <v>224</v>
      </c>
      <c r="L6" s="146" t="s">
        <v>225</v>
      </c>
      <c r="M6" s="146" t="s">
        <v>226</v>
      </c>
      <c r="N6" s="146" t="s">
        <v>227</v>
      </c>
      <c r="O6" s="146" t="s">
        <v>228</v>
      </c>
      <c r="P6" s="146" t="s">
        <v>229</v>
      </c>
      <c r="Q6" s="146" t="s">
        <v>230</v>
      </c>
      <c r="R6" s="146" t="s">
        <v>231</v>
      </c>
      <c r="S6" s="146" t="s">
        <v>232</v>
      </c>
      <c r="T6" s="146" t="s">
        <v>233</v>
      </c>
      <c r="U6" s="146" t="s">
        <v>234</v>
      </c>
      <c r="V6" s="146" t="s">
        <v>235</v>
      </c>
      <c r="W6" s="146" t="s">
        <v>236</v>
      </c>
      <c r="X6" s="146" t="s">
        <v>237</v>
      </c>
      <c r="Y6" s="146" t="s">
        <v>238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239</v>
      </c>
      <c r="B8" s="160" t="s">
        <v>93</v>
      </c>
      <c r="C8" s="181" t="s">
        <v>97</v>
      </c>
      <c r="D8" s="161"/>
      <c r="E8" s="162"/>
      <c r="F8" s="163"/>
      <c r="G8" s="163">
        <f>SUMIF(AG9:AG11,"&lt;&gt;NOR",G9:G11)</f>
        <v>0</v>
      </c>
      <c r="H8" s="163"/>
      <c r="I8" s="163">
        <f>SUM(I9:I11)</f>
        <v>0</v>
      </c>
      <c r="J8" s="163"/>
      <c r="K8" s="163">
        <f>SUM(K9:K11)</f>
        <v>0</v>
      </c>
      <c r="L8" s="163"/>
      <c r="M8" s="163">
        <f>SUM(M9:M11)</f>
        <v>0</v>
      </c>
      <c r="N8" s="162"/>
      <c r="O8" s="162">
        <f>SUM(O9:O11)</f>
        <v>0</v>
      </c>
      <c r="P8" s="162"/>
      <c r="Q8" s="162">
        <f>SUM(Q9:Q11)</f>
        <v>0</v>
      </c>
      <c r="R8" s="163"/>
      <c r="S8" s="163"/>
      <c r="T8" s="164"/>
      <c r="U8" s="158"/>
      <c r="V8" s="158">
        <f>SUM(V9:V11)</f>
        <v>0</v>
      </c>
      <c r="W8" s="158"/>
      <c r="X8" s="158"/>
      <c r="Y8" s="158"/>
      <c r="AG8" t="s">
        <v>240</v>
      </c>
    </row>
    <row r="9" spans="1:60" outlineLevel="1" x14ac:dyDescent="0.2">
      <c r="A9" s="174">
        <v>1</v>
      </c>
      <c r="B9" s="175" t="s">
        <v>939</v>
      </c>
      <c r="C9" s="183" t="s">
        <v>940</v>
      </c>
      <c r="D9" s="176" t="s">
        <v>375</v>
      </c>
      <c r="E9" s="177">
        <v>7</v>
      </c>
      <c r="F9" s="178"/>
      <c r="G9" s="179">
        <f>ROUND(E9*F9,2)</f>
        <v>0</v>
      </c>
      <c r="H9" s="178"/>
      <c r="I9" s="179">
        <f>ROUND(E9*H9,2)</f>
        <v>0</v>
      </c>
      <c r="J9" s="178"/>
      <c r="K9" s="179">
        <f>ROUND(E9*J9,2)</f>
        <v>0</v>
      </c>
      <c r="L9" s="179">
        <v>21</v>
      </c>
      <c r="M9" s="179">
        <f>G9*(1+L9/100)</f>
        <v>0</v>
      </c>
      <c r="N9" s="177">
        <v>0</v>
      </c>
      <c r="O9" s="177">
        <f>ROUND(E9*N9,2)</f>
        <v>0</v>
      </c>
      <c r="P9" s="177">
        <v>0</v>
      </c>
      <c r="Q9" s="177">
        <f>ROUND(E9*P9,2)</f>
        <v>0</v>
      </c>
      <c r="R9" s="179"/>
      <c r="S9" s="179" t="s">
        <v>262</v>
      </c>
      <c r="T9" s="180" t="s">
        <v>245</v>
      </c>
      <c r="U9" s="157">
        <v>0</v>
      </c>
      <c r="V9" s="157">
        <f>ROUND(E9*U9,2)</f>
        <v>0</v>
      </c>
      <c r="W9" s="157"/>
      <c r="X9" s="157" t="s">
        <v>286</v>
      </c>
      <c r="Y9" s="157" t="s">
        <v>246</v>
      </c>
      <c r="Z9" s="147"/>
      <c r="AA9" s="147"/>
      <c r="AB9" s="147"/>
      <c r="AC9" s="147"/>
      <c r="AD9" s="147"/>
      <c r="AE9" s="147"/>
      <c r="AF9" s="147"/>
      <c r="AG9" s="147" t="s">
        <v>731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outlineLevel="1" x14ac:dyDescent="0.2">
      <c r="A10" s="174">
        <v>2</v>
      </c>
      <c r="B10" s="175" t="s">
        <v>941</v>
      </c>
      <c r="C10" s="183" t="s">
        <v>942</v>
      </c>
      <c r="D10" s="176" t="s">
        <v>375</v>
      </c>
      <c r="E10" s="177">
        <v>1</v>
      </c>
      <c r="F10" s="178"/>
      <c r="G10" s="179">
        <f>ROUND(E10*F10,2)</f>
        <v>0</v>
      </c>
      <c r="H10" s="178"/>
      <c r="I10" s="179">
        <f>ROUND(E10*H10,2)</f>
        <v>0</v>
      </c>
      <c r="J10" s="178"/>
      <c r="K10" s="179">
        <f>ROUND(E10*J10,2)</f>
        <v>0</v>
      </c>
      <c r="L10" s="179">
        <v>21</v>
      </c>
      <c r="M10" s="179">
        <f>G10*(1+L10/100)</f>
        <v>0</v>
      </c>
      <c r="N10" s="177">
        <v>0</v>
      </c>
      <c r="O10" s="177">
        <f>ROUND(E10*N10,2)</f>
        <v>0</v>
      </c>
      <c r="P10" s="177">
        <v>0</v>
      </c>
      <c r="Q10" s="177">
        <f>ROUND(E10*P10,2)</f>
        <v>0</v>
      </c>
      <c r="R10" s="179"/>
      <c r="S10" s="179" t="s">
        <v>262</v>
      </c>
      <c r="T10" s="180" t="s">
        <v>245</v>
      </c>
      <c r="U10" s="157">
        <v>0</v>
      </c>
      <c r="V10" s="157">
        <f>ROUND(E10*U10,2)</f>
        <v>0</v>
      </c>
      <c r="W10" s="157"/>
      <c r="X10" s="157" t="s">
        <v>286</v>
      </c>
      <c r="Y10" s="157" t="s">
        <v>246</v>
      </c>
      <c r="Z10" s="147"/>
      <c r="AA10" s="147"/>
      <c r="AB10" s="147"/>
      <c r="AC10" s="147"/>
      <c r="AD10" s="147"/>
      <c r="AE10" s="147"/>
      <c r="AF10" s="147"/>
      <c r="AG10" s="147" t="s">
        <v>731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4">
        <v>3</v>
      </c>
      <c r="B11" s="175" t="s">
        <v>943</v>
      </c>
      <c r="C11" s="183" t="s">
        <v>944</v>
      </c>
      <c r="D11" s="176" t="s">
        <v>375</v>
      </c>
      <c r="E11" s="177">
        <v>2</v>
      </c>
      <c r="F11" s="178"/>
      <c r="G11" s="179">
        <f>ROUND(E11*F11,2)</f>
        <v>0</v>
      </c>
      <c r="H11" s="178"/>
      <c r="I11" s="179">
        <f>ROUND(E11*H11,2)</f>
        <v>0</v>
      </c>
      <c r="J11" s="178"/>
      <c r="K11" s="179">
        <f>ROUND(E11*J11,2)</f>
        <v>0</v>
      </c>
      <c r="L11" s="179">
        <v>21</v>
      </c>
      <c r="M11" s="179">
        <f>G11*(1+L11/100)</f>
        <v>0</v>
      </c>
      <c r="N11" s="177">
        <v>0</v>
      </c>
      <c r="O11" s="177">
        <f>ROUND(E11*N11,2)</f>
        <v>0</v>
      </c>
      <c r="P11" s="177">
        <v>0</v>
      </c>
      <c r="Q11" s="177">
        <f>ROUND(E11*P11,2)</f>
        <v>0</v>
      </c>
      <c r="R11" s="179"/>
      <c r="S11" s="179" t="s">
        <v>262</v>
      </c>
      <c r="T11" s="180" t="s">
        <v>245</v>
      </c>
      <c r="U11" s="157">
        <v>0</v>
      </c>
      <c r="V11" s="157">
        <f>ROUND(E11*U11,2)</f>
        <v>0</v>
      </c>
      <c r="W11" s="157"/>
      <c r="X11" s="157" t="s">
        <v>286</v>
      </c>
      <c r="Y11" s="157" t="s">
        <v>246</v>
      </c>
      <c r="Z11" s="147"/>
      <c r="AA11" s="147"/>
      <c r="AB11" s="147"/>
      <c r="AC11" s="147"/>
      <c r="AD11" s="147"/>
      <c r="AE11" s="147"/>
      <c r="AF11" s="147"/>
      <c r="AG11" s="147" t="s">
        <v>731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59" t="s">
        <v>239</v>
      </c>
      <c r="B12" s="160" t="s">
        <v>116</v>
      </c>
      <c r="C12" s="181" t="s">
        <v>121</v>
      </c>
      <c r="D12" s="161"/>
      <c r="E12" s="162"/>
      <c r="F12" s="163"/>
      <c r="G12" s="163">
        <f>SUMIF(AG13:AG23,"&lt;&gt;NOR",G13:G23)</f>
        <v>0</v>
      </c>
      <c r="H12" s="163"/>
      <c r="I12" s="163">
        <f>SUM(I13:I23)</f>
        <v>0</v>
      </c>
      <c r="J12" s="163"/>
      <c r="K12" s="163">
        <f>SUM(K13:K23)</f>
        <v>0</v>
      </c>
      <c r="L12" s="163"/>
      <c r="M12" s="163">
        <f>SUM(M13:M23)</f>
        <v>0</v>
      </c>
      <c r="N12" s="162"/>
      <c r="O12" s="162">
        <f>SUM(O13:O23)</f>
        <v>0</v>
      </c>
      <c r="P12" s="162"/>
      <c r="Q12" s="162">
        <f>SUM(Q13:Q23)</f>
        <v>0</v>
      </c>
      <c r="R12" s="163"/>
      <c r="S12" s="163"/>
      <c r="T12" s="164"/>
      <c r="U12" s="158"/>
      <c r="V12" s="158">
        <f>SUM(V13:V23)</f>
        <v>0</v>
      </c>
      <c r="W12" s="158"/>
      <c r="X12" s="158"/>
      <c r="Y12" s="158"/>
      <c r="AG12" t="s">
        <v>240</v>
      </c>
    </row>
    <row r="13" spans="1:60" ht="33.75" outlineLevel="1" x14ac:dyDescent="0.2">
      <c r="A13" s="166">
        <v>4</v>
      </c>
      <c r="B13" s="167" t="s">
        <v>945</v>
      </c>
      <c r="C13" s="182" t="s">
        <v>946</v>
      </c>
      <c r="D13" s="168" t="s">
        <v>543</v>
      </c>
      <c r="E13" s="169">
        <v>1</v>
      </c>
      <c r="F13" s="170"/>
      <c r="G13" s="171">
        <f>ROUND(E13*F13,2)</f>
        <v>0</v>
      </c>
      <c r="H13" s="170"/>
      <c r="I13" s="171">
        <f>ROUND(E13*H13,2)</f>
        <v>0</v>
      </c>
      <c r="J13" s="170"/>
      <c r="K13" s="171">
        <f>ROUND(E13*J13,2)</f>
        <v>0</v>
      </c>
      <c r="L13" s="171">
        <v>21</v>
      </c>
      <c r="M13" s="171">
        <f>G13*(1+L13/100)</f>
        <v>0</v>
      </c>
      <c r="N13" s="169">
        <v>0</v>
      </c>
      <c r="O13" s="169">
        <f>ROUND(E13*N13,2)</f>
        <v>0</v>
      </c>
      <c r="P13" s="169">
        <v>0</v>
      </c>
      <c r="Q13" s="169">
        <f>ROUND(E13*P13,2)</f>
        <v>0</v>
      </c>
      <c r="R13" s="171"/>
      <c r="S13" s="171" t="s">
        <v>262</v>
      </c>
      <c r="T13" s="172" t="s">
        <v>245</v>
      </c>
      <c r="U13" s="157">
        <v>0</v>
      </c>
      <c r="V13" s="157">
        <f>ROUND(E13*U13,2)</f>
        <v>0</v>
      </c>
      <c r="W13" s="157"/>
      <c r="X13" s="157" t="s">
        <v>286</v>
      </c>
      <c r="Y13" s="157" t="s">
        <v>246</v>
      </c>
      <c r="Z13" s="147"/>
      <c r="AA13" s="147"/>
      <c r="AB13" s="147"/>
      <c r="AC13" s="147"/>
      <c r="AD13" s="147"/>
      <c r="AE13" s="147"/>
      <c r="AF13" s="147"/>
      <c r="AG13" s="147" t="s">
        <v>731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8" t="s">
        <v>947</v>
      </c>
      <c r="D14" s="259"/>
      <c r="E14" s="259"/>
      <c r="F14" s="259"/>
      <c r="G14" s="259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249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74">
        <v>5</v>
      </c>
      <c r="B15" s="175" t="s">
        <v>948</v>
      </c>
      <c r="C15" s="183" t="s">
        <v>949</v>
      </c>
      <c r="D15" s="176" t="s">
        <v>543</v>
      </c>
      <c r="E15" s="177">
        <v>1</v>
      </c>
      <c r="F15" s="178"/>
      <c r="G15" s="179">
        <f>ROUND(E15*F15,2)</f>
        <v>0</v>
      </c>
      <c r="H15" s="178"/>
      <c r="I15" s="179">
        <f>ROUND(E15*H15,2)</f>
        <v>0</v>
      </c>
      <c r="J15" s="178"/>
      <c r="K15" s="179">
        <f>ROUND(E15*J15,2)</f>
        <v>0</v>
      </c>
      <c r="L15" s="179">
        <v>21</v>
      </c>
      <c r="M15" s="179">
        <f>G15*(1+L15/100)</f>
        <v>0</v>
      </c>
      <c r="N15" s="177">
        <v>0</v>
      </c>
      <c r="O15" s="177">
        <f>ROUND(E15*N15,2)</f>
        <v>0</v>
      </c>
      <c r="P15" s="177">
        <v>0</v>
      </c>
      <c r="Q15" s="177">
        <f>ROUND(E15*P15,2)</f>
        <v>0</v>
      </c>
      <c r="R15" s="179"/>
      <c r="S15" s="179" t="s">
        <v>262</v>
      </c>
      <c r="T15" s="180" t="s">
        <v>245</v>
      </c>
      <c r="U15" s="157">
        <v>0</v>
      </c>
      <c r="V15" s="157">
        <f>ROUND(E15*U15,2)</f>
        <v>0</v>
      </c>
      <c r="W15" s="157"/>
      <c r="X15" s="157" t="s">
        <v>286</v>
      </c>
      <c r="Y15" s="157" t="s">
        <v>246</v>
      </c>
      <c r="Z15" s="147"/>
      <c r="AA15" s="147"/>
      <c r="AB15" s="147"/>
      <c r="AC15" s="147"/>
      <c r="AD15" s="147"/>
      <c r="AE15" s="147"/>
      <c r="AF15" s="147"/>
      <c r="AG15" s="147" t="s">
        <v>731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outlineLevel="1" x14ac:dyDescent="0.2">
      <c r="A16" s="174">
        <v>6</v>
      </c>
      <c r="B16" s="175" t="s">
        <v>950</v>
      </c>
      <c r="C16" s="183" t="s">
        <v>951</v>
      </c>
      <c r="D16" s="176" t="s">
        <v>543</v>
      </c>
      <c r="E16" s="177">
        <v>1</v>
      </c>
      <c r="F16" s="178"/>
      <c r="G16" s="179">
        <f>ROUND(E16*F16,2)</f>
        <v>0</v>
      </c>
      <c r="H16" s="178"/>
      <c r="I16" s="179">
        <f>ROUND(E16*H16,2)</f>
        <v>0</v>
      </c>
      <c r="J16" s="178"/>
      <c r="K16" s="179">
        <f>ROUND(E16*J16,2)</f>
        <v>0</v>
      </c>
      <c r="L16" s="179">
        <v>21</v>
      </c>
      <c r="M16" s="179">
        <f>G16*(1+L16/100)</f>
        <v>0</v>
      </c>
      <c r="N16" s="177">
        <v>0</v>
      </c>
      <c r="O16" s="177">
        <f>ROUND(E16*N16,2)</f>
        <v>0</v>
      </c>
      <c r="P16" s="177">
        <v>0</v>
      </c>
      <c r="Q16" s="177">
        <f>ROUND(E16*P16,2)</f>
        <v>0</v>
      </c>
      <c r="R16" s="179"/>
      <c r="S16" s="179" t="s">
        <v>262</v>
      </c>
      <c r="T16" s="180" t="s">
        <v>245</v>
      </c>
      <c r="U16" s="157">
        <v>0</v>
      </c>
      <c r="V16" s="157">
        <f>ROUND(E16*U16,2)</f>
        <v>0</v>
      </c>
      <c r="W16" s="157"/>
      <c r="X16" s="157" t="s">
        <v>286</v>
      </c>
      <c r="Y16" s="157" t="s">
        <v>246</v>
      </c>
      <c r="Z16" s="147"/>
      <c r="AA16" s="147"/>
      <c r="AB16" s="147"/>
      <c r="AC16" s="147"/>
      <c r="AD16" s="147"/>
      <c r="AE16" s="147"/>
      <c r="AF16" s="147"/>
      <c r="AG16" s="147" t="s">
        <v>731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45" outlineLevel="1" x14ac:dyDescent="0.2">
      <c r="A17" s="166">
        <v>7</v>
      </c>
      <c r="B17" s="167" t="s">
        <v>952</v>
      </c>
      <c r="C17" s="182" t="s">
        <v>1440</v>
      </c>
      <c r="D17" s="168" t="s">
        <v>375</v>
      </c>
      <c r="E17" s="169">
        <v>16</v>
      </c>
      <c r="F17" s="170"/>
      <c r="G17" s="171">
        <f>ROUND(E17*F17,2)</f>
        <v>0</v>
      </c>
      <c r="H17" s="170"/>
      <c r="I17" s="171">
        <f>ROUND(E17*H17,2)</f>
        <v>0</v>
      </c>
      <c r="J17" s="170"/>
      <c r="K17" s="171">
        <f>ROUND(E17*J17,2)</f>
        <v>0</v>
      </c>
      <c r="L17" s="171">
        <v>21</v>
      </c>
      <c r="M17" s="171">
        <f>G17*(1+L17/100)</f>
        <v>0</v>
      </c>
      <c r="N17" s="169">
        <v>0</v>
      </c>
      <c r="O17" s="169">
        <f>ROUND(E17*N17,2)</f>
        <v>0</v>
      </c>
      <c r="P17" s="169">
        <v>0</v>
      </c>
      <c r="Q17" s="169">
        <f>ROUND(E17*P17,2)</f>
        <v>0</v>
      </c>
      <c r="R17" s="171"/>
      <c r="S17" s="171" t="s">
        <v>262</v>
      </c>
      <c r="T17" s="172" t="s">
        <v>245</v>
      </c>
      <c r="U17" s="157">
        <v>0</v>
      </c>
      <c r="V17" s="157">
        <f>ROUND(E17*U17,2)</f>
        <v>0</v>
      </c>
      <c r="W17" s="157"/>
      <c r="X17" s="157" t="s">
        <v>286</v>
      </c>
      <c r="Y17" s="157" t="s">
        <v>246</v>
      </c>
      <c r="Z17" s="147"/>
      <c r="AA17" s="147"/>
      <c r="AB17" s="147"/>
      <c r="AC17" s="147"/>
      <c r="AD17" s="147"/>
      <c r="AE17" s="147"/>
      <c r="AF17" s="147"/>
      <c r="AG17" s="147" t="s">
        <v>731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8" t="s">
        <v>953</v>
      </c>
      <c r="D18" s="259"/>
      <c r="E18" s="259"/>
      <c r="F18" s="259"/>
      <c r="G18" s="259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249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4">
        <v>8</v>
      </c>
      <c r="B19" s="175" t="s">
        <v>954</v>
      </c>
      <c r="C19" s="183" t="s">
        <v>955</v>
      </c>
      <c r="D19" s="176" t="s">
        <v>375</v>
      </c>
      <c r="E19" s="177">
        <v>4</v>
      </c>
      <c r="F19" s="178"/>
      <c r="G19" s="179">
        <f>ROUND(E19*F19,2)</f>
        <v>0</v>
      </c>
      <c r="H19" s="178"/>
      <c r="I19" s="179">
        <f>ROUND(E19*H19,2)</f>
        <v>0</v>
      </c>
      <c r="J19" s="178"/>
      <c r="K19" s="179">
        <f>ROUND(E19*J19,2)</f>
        <v>0</v>
      </c>
      <c r="L19" s="179">
        <v>21</v>
      </c>
      <c r="M19" s="179">
        <f>G19*(1+L19/100)</f>
        <v>0</v>
      </c>
      <c r="N19" s="177">
        <v>0</v>
      </c>
      <c r="O19" s="177">
        <f>ROUND(E19*N19,2)</f>
        <v>0</v>
      </c>
      <c r="P19" s="177">
        <v>0</v>
      </c>
      <c r="Q19" s="177">
        <f>ROUND(E19*P19,2)</f>
        <v>0</v>
      </c>
      <c r="R19" s="179"/>
      <c r="S19" s="179" t="s">
        <v>262</v>
      </c>
      <c r="T19" s="180" t="s">
        <v>245</v>
      </c>
      <c r="U19" s="157">
        <v>0</v>
      </c>
      <c r="V19" s="157">
        <f>ROUND(E19*U19,2)</f>
        <v>0</v>
      </c>
      <c r="W19" s="157"/>
      <c r="X19" s="157" t="s">
        <v>286</v>
      </c>
      <c r="Y19" s="157" t="s">
        <v>246</v>
      </c>
      <c r="Z19" s="147"/>
      <c r="AA19" s="147"/>
      <c r="AB19" s="147"/>
      <c r="AC19" s="147"/>
      <c r="AD19" s="147"/>
      <c r="AE19" s="147"/>
      <c r="AF19" s="147"/>
      <c r="AG19" s="147" t="s">
        <v>731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33.75" outlineLevel="1" x14ac:dyDescent="0.2">
      <c r="A20" s="174">
        <v>9</v>
      </c>
      <c r="B20" s="175" t="s">
        <v>956</v>
      </c>
      <c r="C20" s="183" t="s">
        <v>957</v>
      </c>
      <c r="D20" s="176" t="s">
        <v>375</v>
      </c>
      <c r="E20" s="177">
        <v>1</v>
      </c>
      <c r="F20" s="178"/>
      <c r="G20" s="179">
        <f>ROUND(E20*F20,2)</f>
        <v>0</v>
      </c>
      <c r="H20" s="178"/>
      <c r="I20" s="179">
        <f>ROUND(E20*H20,2)</f>
        <v>0</v>
      </c>
      <c r="J20" s="178"/>
      <c r="K20" s="179">
        <f>ROUND(E20*J20,2)</f>
        <v>0</v>
      </c>
      <c r="L20" s="179">
        <v>21</v>
      </c>
      <c r="M20" s="179">
        <f>G20*(1+L20/100)</f>
        <v>0</v>
      </c>
      <c r="N20" s="177">
        <v>0</v>
      </c>
      <c r="O20" s="177">
        <f>ROUND(E20*N20,2)</f>
        <v>0</v>
      </c>
      <c r="P20" s="177">
        <v>0</v>
      </c>
      <c r="Q20" s="177">
        <f>ROUND(E20*P20,2)</f>
        <v>0</v>
      </c>
      <c r="R20" s="179"/>
      <c r="S20" s="179" t="s">
        <v>262</v>
      </c>
      <c r="T20" s="180" t="s">
        <v>245</v>
      </c>
      <c r="U20" s="157">
        <v>0</v>
      </c>
      <c r="V20" s="157">
        <f>ROUND(E20*U20,2)</f>
        <v>0</v>
      </c>
      <c r="W20" s="157"/>
      <c r="X20" s="157" t="s">
        <v>286</v>
      </c>
      <c r="Y20" s="157" t="s">
        <v>246</v>
      </c>
      <c r="Z20" s="147"/>
      <c r="AA20" s="147"/>
      <c r="AB20" s="147"/>
      <c r="AC20" s="147"/>
      <c r="AD20" s="147"/>
      <c r="AE20" s="147"/>
      <c r="AF20" s="147"/>
      <c r="AG20" s="147" t="s">
        <v>731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4">
        <v>10</v>
      </c>
      <c r="B21" s="175" t="s">
        <v>958</v>
      </c>
      <c r="C21" s="183" t="s">
        <v>959</v>
      </c>
      <c r="D21" s="176" t="s">
        <v>375</v>
      </c>
      <c r="E21" s="177">
        <v>4</v>
      </c>
      <c r="F21" s="178"/>
      <c r="G21" s="179">
        <f>ROUND(E21*F21,2)</f>
        <v>0</v>
      </c>
      <c r="H21" s="178"/>
      <c r="I21" s="179">
        <f>ROUND(E21*H21,2)</f>
        <v>0</v>
      </c>
      <c r="J21" s="178"/>
      <c r="K21" s="179">
        <f>ROUND(E21*J21,2)</f>
        <v>0</v>
      </c>
      <c r="L21" s="179">
        <v>21</v>
      </c>
      <c r="M21" s="179">
        <f>G21*(1+L21/100)</f>
        <v>0</v>
      </c>
      <c r="N21" s="177">
        <v>0</v>
      </c>
      <c r="O21" s="177">
        <f>ROUND(E21*N21,2)</f>
        <v>0</v>
      </c>
      <c r="P21" s="177">
        <v>0</v>
      </c>
      <c r="Q21" s="177">
        <f>ROUND(E21*P21,2)</f>
        <v>0</v>
      </c>
      <c r="R21" s="179"/>
      <c r="S21" s="179" t="s">
        <v>262</v>
      </c>
      <c r="T21" s="180" t="s">
        <v>245</v>
      </c>
      <c r="U21" s="157">
        <v>0</v>
      </c>
      <c r="V21" s="157">
        <f>ROUND(E21*U21,2)</f>
        <v>0</v>
      </c>
      <c r="W21" s="157"/>
      <c r="X21" s="157" t="s">
        <v>286</v>
      </c>
      <c r="Y21" s="157" t="s">
        <v>246</v>
      </c>
      <c r="Z21" s="147"/>
      <c r="AA21" s="147"/>
      <c r="AB21" s="147"/>
      <c r="AC21" s="147"/>
      <c r="AD21" s="147"/>
      <c r="AE21" s="147"/>
      <c r="AF21" s="147"/>
      <c r="AG21" s="147" t="s">
        <v>731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33.75" outlineLevel="1" x14ac:dyDescent="0.2">
      <c r="A22" s="174">
        <v>11</v>
      </c>
      <c r="B22" s="175" t="s">
        <v>960</v>
      </c>
      <c r="C22" s="183" t="s">
        <v>961</v>
      </c>
      <c r="D22" s="176" t="s">
        <v>375</v>
      </c>
      <c r="E22" s="177">
        <v>1</v>
      </c>
      <c r="F22" s="178"/>
      <c r="G22" s="179">
        <f>ROUND(E22*F22,2)</f>
        <v>0</v>
      </c>
      <c r="H22" s="178"/>
      <c r="I22" s="179">
        <f>ROUND(E22*H22,2)</f>
        <v>0</v>
      </c>
      <c r="J22" s="178"/>
      <c r="K22" s="179">
        <f>ROUND(E22*J22,2)</f>
        <v>0</v>
      </c>
      <c r="L22" s="179">
        <v>21</v>
      </c>
      <c r="M22" s="179">
        <f>G22*(1+L22/100)</f>
        <v>0</v>
      </c>
      <c r="N22" s="177">
        <v>0</v>
      </c>
      <c r="O22" s="177">
        <f>ROUND(E22*N22,2)</f>
        <v>0</v>
      </c>
      <c r="P22" s="177">
        <v>0</v>
      </c>
      <c r="Q22" s="177">
        <f>ROUND(E22*P22,2)</f>
        <v>0</v>
      </c>
      <c r="R22" s="179"/>
      <c r="S22" s="179" t="s">
        <v>262</v>
      </c>
      <c r="T22" s="180" t="s">
        <v>245</v>
      </c>
      <c r="U22" s="157">
        <v>0</v>
      </c>
      <c r="V22" s="157">
        <f>ROUND(E22*U22,2)</f>
        <v>0</v>
      </c>
      <c r="W22" s="157"/>
      <c r="X22" s="157" t="s">
        <v>286</v>
      </c>
      <c r="Y22" s="157" t="s">
        <v>246</v>
      </c>
      <c r="Z22" s="147"/>
      <c r="AA22" s="147"/>
      <c r="AB22" s="147"/>
      <c r="AC22" s="147"/>
      <c r="AD22" s="147"/>
      <c r="AE22" s="147"/>
      <c r="AF22" s="147"/>
      <c r="AG22" s="147" t="s">
        <v>731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1" x14ac:dyDescent="0.2">
      <c r="A23" s="174">
        <v>12</v>
      </c>
      <c r="B23" s="175" t="s">
        <v>962</v>
      </c>
      <c r="C23" s="183" t="s">
        <v>963</v>
      </c>
      <c r="D23" s="176" t="s">
        <v>543</v>
      </c>
      <c r="E23" s="177">
        <v>1</v>
      </c>
      <c r="F23" s="178"/>
      <c r="G23" s="179">
        <f>ROUND(E23*F23,2)</f>
        <v>0</v>
      </c>
      <c r="H23" s="178"/>
      <c r="I23" s="179">
        <f>ROUND(E23*H23,2)</f>
        <v>0</v>
      </c>
      <c r="J23" s="178"/>
      <c r="K23" s="179">
        <f>ROUND(E23*J23,2)</f>
        <v>0</v>
      </c>
      <c r="L23" s="179">
        <v>21</v>
      </c>
      <c r="M23" s="179">
        <f>G23*(1+L23/100)</f>
        <v>0</v>
      </c>
      <c r="N23" s="177">
        <v>0</v>
      </c>
      <c r="O23" s="177">
        <f>ROUND(E23*N23,2)</f>
        <v>0</v>
      </c>
      <c r="P23" s="177">
        <v>0</v>
      </c>
      <c r="Q23" s="177">
        <f>ROUND(E23*P23,2)</f>
        <v>0</v>
      </c>
      <c r="R23" s="179"/>
      <c r="S23" s="179" t="s">
        <v>262</v>
      </c>
      <c r="T23" s="180" t="s">
        <v>245</v>
      </c>
      <c r="U23" s="157">
        <v>0</v>
      </c>
      <c r="V23" s="157">
        <f>ROUND(E23*U23,2)</f>
        <v>0</v>
      </c>
      <c r="W23" s="157"/>
      <c r="X23" s="157" t="s">
        <v>286</v>
      </c>
      <c r="Y23" s="157" t="s">
        <v>246</v>
      </c>
      <c r="Z23" s="147"/>
      <c r="AA23" s="147"/>
      <c r="AB23" s="147"/>
      <c r="AC23" s="147"/>
      <c r="AD23" s="147"/>
      <c r="AE23" s="147"/>
      <c r="AF23" s="147"/>
      <c r="AG23" s="147" t="s">
        <v>731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x14ac:dyDescent="0.2">
      <c r="A24" s="159" t="s">
        <v>239</v>
      </c>
      <c r="B24" s="160" t="s">
        <v>124</v>
      </c>
      <c r="C24" s="181" t="s">
        <v>125</v>
      </c>
      <c r="D24" s="161"/>
      <c r="E24" s="162"/>
      <c r="F24" s="163"/>
      <c r="G24" s="163">
        <f>SUMIF(AG25:AG32,"&lt;&gt;NOR",G25:G32)</f>
        <v>0</v>
      </c>
      <c r="H24" s="163"/>
      <c r="I24" s="163">
        <f>SUM(I25:I32)</f>
        <v>0</v>
      </c>
      <c r="J24" s="163"/>
      <c r="K24" s="163">
        <f>SUM(K25:K32)</f>
        <v>0</v>
      </c>
      <c r="L24" s="163"/>
      <c r="M24" s="163">
        <f>SUM(M25:M32)</f>
        <v>0</v>
      </c>
      <c r="N24" s="162"/>
      <c r="O24" s="162">
        <f>SUM(O25:O32)</f>
        <v>0</v>
      </c>
      <c r="P24" s="162"/>
      <c r="Q24" s="162">
        <f>SUM(Q25:Q32)</f>
        <v>0</v>
      </c>
      <c r="R24" s="163"/>
      <c r="S24" s="163"/>
      <c r="T24" s="164"/>
      <c r="U24" s="158"/>
      <c r="V24" s="158">
        <f>SUM(V25:V32)</f>
        <v>0</v>
      </c>
      <c r="W24" s="158"/>
      <c r="X24" s="158"/>
      <c r="Y24" s="158"/>
      <c r="AG24" t="s">
        <v>240</v>
      </c>
    </row>
    <row r="25" spans="1:60" ht="22.5" outlineLevel="1" x14ac:dyDescent="0.2">
      <c r="A25" s="174">
        <v>13</v>
      </c>
      <c r="B25" s="175" t="s">
        <v>964</v>
      </c>
      <c r="C25" s="183" t="s">
        <v>965</v>
      </c>
      <c r="D25" s="176" t="s">
        <v>375</v>
      </c>
      <c r="E25" s="177">
        <v>1</v>
      </c>
      <c r="F25" s="178"/>
      <c r="G25" s="179">
        <f t="shared" ref="G25:G32" si="0">ROUND(E25*F25,2)</f>
        <v>0</v>
      </c>
      <c r="H25" s="178"/>
      <c r="I25" s="179">
        <f t="shared" ref="I25:I32" si="1">ROUND(E25*H25,2)</f>
        <v>0</v>
      </c>
      <c r="J25" s="178"/>
      <c r="K25" s="179">
        <f t="shared" ref="K25:K32" si="2">ROUND(E25*J25,2)</f>
        <v>0</v>
      </c>
      <c r="L25" s="179">
        <v>21</v>
      </c>
      <c r="M25" s="179">
        <f t="shared" ref="M25:M32" si="3">G25*(1+L25/100)</f>
        <v>0</v>
      </c>
      <c r="N25" s="177">
        <v>0</v>
      </c>
      <c r="O25" s="177">
        <f t="shared" ref="O25:O32" si="4">ROUND(E25*N25,2)</f>
        <v>0</v>
      </c>
      <c r="P25" s="177">
        <v>0</v>
      </c>
      <c r="Q25" s="177">
        <f t="shared" ref="Q25:Q32" si="5">ROUND(E25*P25,2)</f>
        <v>0</v>
      </c>
      <c r="R25" s="179"/>
      <c r="S25" s="179" t="s">
        <v>262</v>
      </c>
      <c r="T25" s="180" t="s">
        <v>245</v>
      </c>
      <c r="U25" s="157">
        <v>0</v>
      </c>
      <c r="V25" s="157">
        <f t="shared" ref="V25:V32" si="6">ROUND(E25*U25,2)</f>
        <v>0</v>
      </c>
      <c r="W25" s="157"/>
      <c r="X25" s="157" t="s">
        <v>286</v>
      </c>
      <c r="Y25" s="157" t="s">
        <v>246</v>
      </c>
      <c r="Z25" s="147"/>
      <c r="AA25" s="147"/>
      <c r="AB25" s="147"/>
      <c r="AC25" s="147"/>
      <c r="AD25" s="147"/>
      <c r="AE25" s="147"/>
      <c r="AF25" s="147"/>
      <c r="AG25" s="147" t="s">
        <v>731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outlineLevel="1" x14ac:dyDescent="0.2">
      <c r="A26" s="174">
        <v>14</v>
      </c>
      <c r="B26" s="175" t="s">
        <v>966</v>
      </c>
      <c r="C26" s="183" t="s">
        <v>967</v>
      </c>
      <c r="D26" s="176" t="s">
        <v>375</v>
      </c>
      <c r="E26" s="177">
        <v>1</v>
      </c>
      <c r="F26" s="178"/>
      <c r="G26" s="179">
        <f t="shared" si="0"/>
        <v>0</v>
      </c>
      <c r="H26" s="178"/>
      <c r="I26" s="179">
        <f t="shared" si="1"/>
        <v>0</v>
      </c>
      <c r="J26" s="178"/>
      <c r="K26" s="179">
        <f t="shared" si="2"/>
        <v>0</v>
      </c>
      <c r="L26" s="179">
        <v>21</v>
      </c>
      <c r="M26" s="179">
        <f t="shared" si="3"/>
        <v>0</v>
      </c>
      <c r="N26" s="177">
        <v>0</v>
      </c>
      <c r="O26" s="177">
        <f t="shared" si="4"/>
        <v>0</v>
      </c>
      <c r="P26" s="177">
        <v>0</v>
      </c>
      <c r="Q26" s="177">
        <f t="shared" si="5"/>
        <v>0</v>
      </c>
      <c r="R26" s="179"/>
      <c r="S26" s="179" t="s">
        <v>262</v>
      </c>
      <c r="T26" s="180" t="s">
        <v>245</v>
      </c>
      <c r="U26" s="157">
        <v>0</v>
      </c>
      <c r="V26" s="157">
        <f t="shared" si="6"/>
        <v>0</v>
      </c>
      <c r="W26" s="157"/>
      <c r="X26" s="157" t="s">
        <v>286</v>
      </c>
      <c r="Y26" s="157" t="s">
        <v>246</v>
      </c>
      <c r="Z26" s="147"/>
      <c r="AA26" s="147"/>
      <c r="AB26" s="147"/>
      <c r="AC26" s="147"/>
      <c r="AD26" s="147"/>
      <c r="AE26" s="147"/>
      <c r="AF26" s="147"/>
      <c r="AG26" s="147" t="s">
        <v>731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 x14ac:dyDescent="0.2">
      <c r="A27" s="174">
        <v>15</v>
      </c>
      <c r="B27" s="175" t="s">
        <v>968</v>
      </c>
      <c r="C27" s="183" t="s">
        <v>969</v>
      </c>
      <c r="D27" s="176" t="s">
        <v>375</v>
      </c>
      <c r="E27" s="177">
        <v>3</v>
      </c>
      <c r="F27" s="178"/>
      <c r="G27" s="179">
        <f t="shared" si="0"/>
        <v>0</v>
      </c>
      <c r="H27" s="178"/>
      <c r="I27" s="179">
        <f t="shared" si="1"/>
        <v>0</v>
      </c>
      <c r="J27" s="178"/>
      <c r="K27" s="179">
        <f t="shared" si="2"/>
        <v>0</v>
      </c>
      <c r="L27" s="179">
        <v>21</v>
      </c>
      <c r="M27" s="179">
        <f t="shared" si="3"/>
        <v>0</v>
      </c>
      <c r="N27" s="177">
        <v>0</v>
      </c>
      <c r="O27" s="177">
        <f t="shared" si="4"/>
        <v>0</v>
      </c>
      <c r="P27" s="177">
        <v>0</v>
      </c>
      <c r="Q27" s="177">
        <f t="shared" si="5"/>
        <v>0</v>
      </c>
      <c r="R27" s="179"/>
      <c r="S27" s="179" t="s">
        <v>262</v>
      </c>
      <c r="T27" s="180" t="s">
        <v>245</v>
      </c>
      <c r="U27" s="157">
        <v>0</v>
      </c>
      <c r="V27" s="157">
        <f t="shared" si="6"/>
        <v>0</v>
      </c>
      <c r="W27" s="157"/>
      <c r="X27" s="157" t="s">
        <v>286</v>
      </c>
      <c r="Y27" s="157" t="s">
        <v>246</v>
      </c>
      <c r="Z27" s="147"/>
      <c r="AA27" s="147"/>
      <c r="AB27" s="147"/>
      <c r="AC27" s="147"/>
      <c r="AD27" s="147"/>
      <c r="AE27" s="147"/>
      <c r="AF27" s="147"/>
      <c r="AG27" s="147" t="s">
        <v>731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4">
        <v>16</v>
      </c>
      <c r="B28" s="175" t="s">
        <v>970</v>
      </c>
      <c r="C28" s="183" t="s">
        <v>971</v>
      </c>
      <c r="D28" s="176" t="s">
        <v>375</v>
      </c>
      <c r="E28" s="177">
        <v>1</v>
      </c>
      <c r="F28" s="178"/>
      <c r="G28" s="179">
        <f t="shared" si="0"/>
        <v>0</v>
      </c>
      <c r="H28" s="178"/>
      <c r="I28" s="179">
        <f t="shared" si="1"/>
        <v>0</v>
      </c>
      <c r="J28" s="178"/>
      <c r="K28" s="179">
        <f t="shared" si="2"/>
        <v>0</v>
      </c>
      <c r="L28" s="179">
        <v>21</v>
      </c>
      <c r="M28" s="179">
        <f t="shared" si="3"/>
        <v>0</v>
      </c>
      <c r="N28" s="177">
        <v>0</v>
      </c>
      <c r="O28" s="177">
        <f t="shared" si="4"/>
        <v>0</v>
      </c>
      <c r="P28" s="177">
        <v>0</v>
      </c>
      <c r="Q28" s="177">
        <f t="shared" si="5"/>
        <v>0</v>
      </c>
      <c r="R28" s="179"/>
      <c r="S28" s="179" t="s">
        <v>262</v>
      </c>
      <c r="T28" s="180" t="s">
        <v>245</v>
      </c>
      <c r="U28" s="157">
        <v>0</v>
      </c>
      <c r="V28" s="157">
        <f t="shared" si="6"/>
        <v>0</v>
      </c>
      <c r="W28" s="157"/>
      <c r="X28" s="157" t="s">
        <v>286</v>
      </c>
      <c r="Y28" s="157" t="s">
        <v>246</v>
      </c>
      <c r="Z28" s="147"/>
      <c r="AA28" s="147"/>
      <c r="AB28" s="147"/>
      <c r="AC28" s="147"/>
      <c r="AD28" s="147"/>
      <c r="AE28" s="147"/>
      <c r="AF28" s="147"/>
      <c r="AG28" s="147" t="s">
        <v>731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4">
        <v>17</v>
      </c>
      <c r="B29" s="175" t="s">
        <v>972</v>
      </c>
      <c r="C29" s="183" t="s">
        <v>973</v>
      </c>
      <c r="D29" s="176" t="s">
        <v>375</v>
      </c>
      <c r="E29" s="177">
        <v>6</v>
      </c>
      <c r="F29" s="178"/>
      <c r="G29" s="179">
        <f t="shared" si="0"/>
        <v>0</v>
      </c>
      <c r="H29" s="178"/>
      <c r="I29" s="179">
        <f t="shared" si="1"/>
        <v>0</v>
      </c>
      <c r="J29" s="178"/>
      <c r="K29" s="179">
        <f t="shared" si="2"/>
        <v>0</v>
      </c>
      <c r="L29" s="179">
        <v>21</v>
      </c>
      <c r="M29" s="179">
        <f t="shared" si="3"/>
        <v>0</v>
      </c>
      <c r="N29" s="177">
        <v>0</v>
      </c>
      <c r="O29" s="177">
        <f t="shared" si="4"/>
        <v>0</v>
      </c>
      <c r="P29" s="177">
        <v>0</v>
      </c>
      <c r="Q29" s="177">
        <f t="shared" si="5"/>
        <v>0</v>
      </c>
      <c r="R29" s="179"/>
      <c r="S29" s="179" t="s">
        <v>262</v>
      </c>
      <c r="T29" s="180" t="s">
        <v>245</v>
      </c>
      <c r="U29" s="157">
        <v>0</v>
      </c>
      <c r="V29" s="157">
        <f t="shared" si="6"/>
        <v>0</v>
      </c>
      <c r="W29" s="157"/>
      <c r="X29" s="157" t="s">
        <v>286</v>
      </c>
      <c r="Y29" s="157" t="s">
        <v>246</v>
      </c>
      <c r="Z29" s="147"/>
      <c r="AA29" s="147"/>
      <c r="AB29" s="147"/>
      <c r="AC29" s="147"/>
      <c r="AD29" s="147"/>
      <c r="AE29" s="147"/>
      <c r="AF29" s="147"/>
      <c r="AG29" s="147" t="s">
        <v>731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4">
        <v>18</v>
      </c>
      <c r="B30" s="175" t="s">
        <v>974</v>
      </c>
      <c r="C30" s="183" t="s">
        <v>975</v>
      </c>
      <c r="D30" s="176" t="s">
        <v>375</v>
      </c>
      <c r="E30" s="177">
        <v>16</v>
      </c>
      <c r="F30" s="178"/>
      <c r="G30" s="179">
        <f t="shared" si="0"/>
        <v>0</v>
      </c>
      <c r="H30" s="178"/>
      <c r="I30" s="179">
        <f t="shared" si="1"/>
        <v>0</v>
      </c>
      <c r="J30" s="178"/>
      <c r="K30" s="179">
        <f t="shared" si="2"/>
        <v>0</v>
      </c>
      <c r="L30" s="179">
        <v>21</v>
      </c>
      <c r="M30" s="179">
        <f t="shared" si="3"/>
        <v>0</v>
      </c>
      <c r="N30" s="177">
        <v>0</v>
      </c>
      <c r="O30" s="177">
        <f t="shared" si="4"/>
        <v>0</v>
      </c>
      <c r="P30" s="177">
        <v>0</v>
      </c>
      <c r="Q30" s="177">
        <f t="shared" si="5"/>
        <v>0</v>
      </c>
      <c r="R30" s="179"/>
      <c r="S30" s="179" t="s">
        <v>262</v>
      </c>
      <c r="T30" s="180" t="s">
        <v>245</v>
      </c>
      <c r="U30" s="157">
        <v>0</v>
      </c>
      <c r="V30" s="157">
        <f t="shared" si="6"/>
        <v>0</v>
      </c>
      <c r="W30" s="157"/>
      <c r="X30" s="157" t="s">
        <v>286</v>
      </c>
      <c r="Y30" s="157" t="s">
        <v>246</v>
      </c>
      <c r="Z30" s="147"/>
      <c r="AA30" s="147"/>
      <c r="AB30" s="147"/>
      <c r="AC30" s="147"/>
      <c r="AD30" s="147"/>
      <c r="AE30" s="147"/>
      <c r="AF30" s="147"/>
      <c r="AG30" s="147" t="s">
        <v>731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33.75" outlineLevel="1" x14ac:dyDescent="0.2">
      <c r="A31" s="174">
        <v>19</v>
      </c>
      <c r="B31" s="175" t="s">
        <v>976</v>
      </c>
      <c r="C31" s="183" t="s">
        <v>977</v>
      </c>
      <c r="D31" s="176" t="s">
        <v>375</v>
      </c>
      <c r="E31" s="177">
        <v>3</v>
      </c>
      <c r="F31" s="178"/>
      <c r="G31" s="179">
        <f t="shared" si="0"/>
        <v>0</v>
      </c>
      <c r="H31" s="178"/>
      <c r="I31" s="179">
        <f t="shared" si="1"/>
        <v>0</v>
      </c>
      <c r="J31" s="178"/>
      <c r="K31" s="179">
        <f t="shared" si="2"/>
        <v>0</v>
      </c>
      <c r="L31" s="179">
        <v>21</v>
      </c>
      <c r="M31" s="179">
        <f t="shared" si="3"/>
        <v>0</v>
      </c>
      <c r="N31" s="177">
        <v>0</v>
      </c>
      <c r="O31" s="177">
        <f t="shared" si="4"/>
        <v>0</v>
      </c>
      <c r="P31" s="177">
        <v>0</v>
      </c>
      <c r="Q31" s="177">
        <f t="shared" si="5"/>
        <v>0</v>
      </c>
      <c r="R31" s="179"/>
      <c r="S31" s="179" t="s">
        <v>262</v>
      </c>
      <c r="T31" s="180" t="s">
        <v>245</v>
      </c>
      <c r="U31" s="157">
        <v>0</v>
      </c>
      <c r="V31" s="157">
        <f t="shared" si="6"/>
        <v>0</v>
      </c>
      <c r="W31" s="157"/>
      <c r="X31" s="157" t="s">
        <v>286</v>
      </c>
      <c r="Y31" s="157" t="s">
        <v>246</v>
      </c>
      <c r="Z31" s="147"/>
      <c r="AA31" s="147"/>
      <c r="AB31" s="147"/>
      <c r="AC31" s="147"/>
      <c r="AD31" s="147"/>
      <c r="AE31" s="147"/>
      <c r="AF31" s="147"/>
      <c r="AG31" s="147" t="s">
        <v>731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4">
        <v>20</v>
      </c>
      <c r="B32" s="175" t="s">
        <v>978</v>
      </c>
      <c r="C32" s="183" t="s">
        <v>979</v>
      </c>
      <c r="D32" s="176" t="s">
        <v>375</v>
      </c>
      <c r="E32" s="177">
        <v>2</v>
      </c>
      <c r="F32" s="178"/>
      <c r="G32" s="179">
        <f t="shared" si="0"/>
        <v>0</v>
      </c>
      <c r="H32" s="178"/>
      <c r="I32" s="179">
        <f t="shared" si="1"/>
        <v>0</v>
      </c>
      <c r="J32" s="178"/>
      <c r="K32" s="179">
        <f t="shared" si="2"/>
        <v>0</v>
      </c>
      <c r="L32" s="179">
        <v>21</v>
      </c>
      <c r="M32" s="179">
        <f t="shared" si="3"/>
        <v>0</v>
      </c>
      <c r="N32" s="177">
        <v>0</v>
      </c>
      <c r="O32" s="177">
        <f t="shared" si="4"/>
        <v>0</v>
      </c>
      <c r="P32" s="177">
        <v>0</v>
      </c>
      <c r="Q32" s="177">
        <f t="shared" si="5"/>
        <v>0</v>
      </c>
      <c r="R32" s="179"/>
      <c r="S32" s="179" t="s">
        <v>262</v>
      </c>
      <c r="T32" s="180" t="s">
        <v>245</v>
      </c>
      <c r="U32" s="157">
        <v>0</v>
      </c>
      <c r="V32" s="157">
        <f t="shared" si="6"/>
        <v>0</v>
      </c>
      <c r="W32" s="157"/>
      <c r="X32" s="157" t="s">
        <v>286</v>
      </c>
      <c r="Y32" s="157" t="s">
        <v>246</v>
      </c>
      <c r="Z32" s="147"/>
      <c r="AA32" s="147"/>
      <c r="AB32" s="147"/>
      <c r="AC32" s="147"/>
      <c r="AD32" s="147"/>
      <c r="AE32" s="147"/>
      <c r="AF32" s="147"/>
      <c r="AG32" s="147" t="s">
        <v>731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x14ac:dyDescent="0.2">
      <c r="A33" s="159" t="s">
        <v>239</v>
      </c>
      <c r="B33" s="160" t="s">
        <v>130</v>
      </c>
      <c r="C33" s="181" t="s">
        <v>131</v>
      </c>
      <c r="D33" s="161"/>
      <c r="E33" s="162"/>
      <c r="F33" s="163"/>
      <c r="G33" s="163">
        <f>SUMIF(AG34:AG48,"&lt;&gt;NOR",G34:G48)</f>
        <v>0</v>
      </c>
      <c r="H33" s="163"/>
      <c r="I33" s="163">
        <f>SUM(I34:I48)</f>
        <v>0</v>
      </c>
      <c r="J33" s="163"/>
      <c r="K33" s="163">
        <f>SUM(K34:K48)</f>
        <v>0</v>
      </c>
      <c r="L33" s="163"/>
      <c r="M33" s="163">
        <f>SUM(M34:M48)</f>
        <v>0</v>
      </c>
      <c r="N33" s="162"/>
      <c r="O33" s="162">
        <f>SUM(O34:O48)</f>
        <v>0</v>
      </c>
      <c r="P33" s="162"/>
      <c r="Q33" s="162">
        <f>SUM(Q34:Q48)</f>
        <v>0</v>
      </c>
      <c r="R33" s="163"/>
      <c r="S33" s="163"/>
      <c r="T33" s="164"/>
      <c r="U33" s="158"/>
      <c r="V33" s="158">
        <f>SUM(V34:V48)</f>
        <v>0</v>
      </c>
      <c r="W33" s="158"/>
      <c r="X33" s="158"/>
      <c r="Y33" s="158"/>
      <c r="AG33" t="s">
        <v>240</v>
      </c>
    </row>
    <row r="34" spans="1:60" outlineLevel="1" x14ac:dyDescent="0.2">
      <c r="A34" s="174">
        <v>21</v>
      </c>
      <c r="B34" s="175" t="s">
        <v>980</v>
      </c>
      <c r="C34" s="183" t="s">
        <v>981</v>
      </c>
      <c r="D34" s="176" t="s">
        <v>320</v>
      </c>
      <c r="E34" s="177">
        <v>180</v>
      </c>
      <c r="F34" s="178"/>
      <c r="G34" s="179">
        <f t="shared" ref="G34:G48" si="7">ROUND(E34*F34,2)</f>
        <v>0</v>
      </c>
      <c r="H34" s="178"/>
      <c r="I34" s="179">
        <f t="shared" ref="I34:I48" si="8">ROUND(E34*H34,2)</f>
        <v>0</v>
      </c>
      <c r="J34" s="178"/>
      <c r="K34" s="179">
        <f t="shared" ref="K34:K48" si="9">ROUND(E34*J34,2)</f>
        <v>0</v>
      </c>
      <c r="L34" s="179">
        <v>21</v>
      </c>
      <c r="M34" s="179">
        <f t="shared" ref="M34:M48" si="10">G34*(1+L34/100)</f>
        <v>0</v>
      </c>
      <c r="N34" s="177">
        <v>0</v>
      </c>
      <c r="O34" s="177">
        <f t="shared" ref="O34:O48" si="11">ROUND(E34*N34,2)</f>
        <v>0</v>
      </c>
      <c r="P34" s="177">
        <v>0</v>
      </c>
      <c r="Q34" s="177">
        <f t="shared" ref="Q34:Q48" si="12">ROUND(E34*P34,2)</f>
        <v>0</v>
      </c>
      <c r="R34" s="179"/>
      <c r="S34" s="179" t="s">
        <v>262</v>
      </c>
      <c r="T34" s="180" t="s">
        <v>245</v>
      </c>
      <c r="U34" s="157">
        <v>0</v>
      </c>
      <c r="V34" s="157">
        <f t="shared" ref="V34:V48" si="13">ROUND(E34*U34,2)</f>
        <v>0</v>
      </c>
      <c r="W34" s="157"/>
      <c r="X34" s="157" t="s">
        <v>286</v>
      </c>
      <c r="Y34" s="157" t="s">
        <v>246</v>
      </c>
      <c r="Z34" s="147"/>
      <c r="AA34" s="147"/>
      <c r="AB34" s="147"/>
      <c r="AC34" s="147"/>
      <c r="AD34" s="147"/>
      <c r="AE34" s="147"/>
      <c r="AF34" s="147"/>
      <c r="AG34" s="147" t="s">
        <v>731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4">
        <v>22</v>
      </c>
      <c r="B35" s="175" t="s">
        <v>982</v>
      </c>
      <c r="C35" s="183" t="s">
        <v>983</v>
      </c>
      <c r="D35" s="176" t="s">
        <v>320</v>
      </c>
      <c r="E35" s="177">
        <v>124</v>
      </c>
      <c r="F35" s="178"/>
      <c r="G35" s="179">
        <f t="shared" si="7"/>
        <v>0</v>
      </c>
      <c r="H35" s="178"/>
      <c r="I35" s="179">
        <f t="shared" si="8"/>
        <v>0</v>
      </c>
      <c r="J35" s="178"/>
      <c r="K35" s="179">
        <f t="shared" si="9"/>
        <v>0</v>
      </c>
      <c r="L35" s="179">
        <v>21</v>
      </c>
      <c r="M35" s="179">
        <f t="shared" si="10"/>
        <v>0</v>
      </c>
      <c r="N35" s="177">
        <v>0</v>
      </c>
      <c r="O35" s="177">
        <f t="shared" si="11"/>
        <v>0</v>
      </c>
      <c r="P35" s="177">
        <v>0</v>
      </c>
      <c r="Q35" s="177">
        <f t="shared" si="12"/>
        <v>0</v>
      </c>
      <c r="R35" s="179"/>
      <c r="S35" s="179" t="s">
        <v>262</v>
      </c>
      <c r="T35" s="180" t="s">
        <v>245</v>
      </c>
      <c r="U35" s="157">
        <v>0</v>
      </c>
      <c r="V35" s="157">
        <f t="shared" si="13"/>
        <v>0</v>
      </c>
      <c r="W35" s="157"/>
      <c r="X35" s="157" t="s">
        <v>286</v>
      </c>
      <c r="Y35" s="157" t="s">
        <v>246</v>
      </c>
      <c r="Z35" s="147"/>
      <c r="AA35" s="147"/>
      <c r="AB35" s="147"/>
      <c r="AC35" s="147"/>
      <c r="AD35" s="147"/>
      <c r="AE35" s="147"/>
      <c r="AF35" s="147"/>
      <c r="AG35" s="147" t="s">
        <v>731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4">
        <v>23</v>
      </c>
      <c r="B36" s="175" t="s">
        <v>984</v>
      </c>
      <c r="C36" s="183" t="s">
        <v>985</v>
      </c>
      <c r="D36" s="176" t="s">
        <v>320</v>
      </c>
      <c r="E36" s="177">
        <v>51</v>
      </c>
      <c r="F36" s="178"/>
      <c r="G36" s="179">
        <f t="shared" si="7"/>
        <v>0</v>
      </c>
      <c r="H36" s="178"/>
      <c r="I36" s="179">
        <f t="shared" si="8"/>
        <v>0</v>
      </c>
      <c r="J36" s="178"/>
      <c r="K36" s="179">
        <f t="shared" si="9"/>
        <v>0</v>
      </c>
      <c r="L36" s="179">
        <v>21</v>
      </c>
      <c r="M36" s="179">
        <f t="shared" si="10"/>
        <v>0</v>
      </c>
      <c r="N36" s="177">
        <v>0</v>
      </c>
      <c r="O36" s="177">
        <f t="shared" si="11"/>
        <v>0</v>
      </c>
      <c r="P36" s="177">
        <v>0</v>
      </c>
      <c r="Q36" s="177">
        <f t="shared" si="12"/>
        <v>0</v>
      </c>
      <c r="R36" s="179"/>
      <c r="S36" s="179" t="s">
        <v>262</v>
      </c>
      <c r="T36" s="180" t="s">
        <v>245</v>
      </c>
      <c r="U36" s="157">
        <v>0</v>
      </c>
      <c r="V36" s="157">
        <f t="shared" si="13"/>
        <v>0</v>
      </c>
      <c r="W36" s="157"/>
      <c r="X36" s="157" t="s">
        <v>286</v>
      </c>
      <c r="Y36" s="157" t="s">
        <v>246</v>
      </c>
      <c r="Z36" s="147"/>
      <c r="AA36" s="147"/>
      <c r="AB36" s="147"/>
      <c r="AC36" s="147"/>
      <c r="AD36" s="147"/>
      <c r="AE36" s="147"/>
      <c r="AF36" s="147"/>
      <c r="AG36" s="147" t="s">
        <v>731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4">
        <v>24</v>
      </c>
      <c r="B37" s="175" t="s">
        <v>986</v>
      </c>
      <c r="C37" s="183" t="s">
        <v>987</v>
      </c>
      <c r="D37" s="176" t="s">
        <v>320</v>
      </c>
      <c r="E37" s="177">
        <v>347</v>
      </c>
      <c r="F37" s="178"/>
      <c r="G37" s="179">
        <f t="shared" si="7"/>
        <v>0</v>
      </c>
      <c r="H37" s="178"/>
      <c r="I37" s="179">
        <f t="shared" si="8"/>
        <v>0</v>
      </c>
      <c r="J37" s="178"/>
      <c r="K37" s="179">
        <f t="shared" si="9"/>
        <v>0</v>
      </c>
      <c r="L37" s="179">
        <v>21</v>
      </c>
      <c r="M37" s="179">
        <f t="shared" si="10"/>
        <v>0</v>
      </c>
      <c r="N37" s="177">
        <v>0</v>
      </c>
      <c r="O37" s="177">
        <f t="shared" si="11"/>
        <v>0</v>
      </c>
      <c r="P37" s="177">
        <v>0</v>
      </c>
      <c r="Q37" s="177">
        <f t="shared" si="12"/>
        <v>0</v>
      </c>
      <c r="R37" s="179"/>
      <c r="S37" s="179" t="s">
        <v>262</v>
      </c>
      <c r="T37" s="180" t="s">
        <v>245</v>
      </c>
      <c r="U37" s="157">
        <v>0</v>
      </c>
      <c r="V37" s="157">
        <f t="shared" si="13"/>
        <v>0</v>
      </c>
      <c r="W37" s="157"/>
      <c r="X37" s="157" t="s">
        <v>286</v>
      </c>
      <c r="Y37" s="157" t="s">
        <v>246</v>
      </c>
      <c r="Z37" s="147"/>
      <c r="AA37" s="147"/>
      <c r="AB37" s="147"/>
      <c r="AC37" s="147"/>
      <c r="AD37" s="147"/>
      <c r="AE37" s="147"/>
      <c r="AF37" s="147"/>
      <c r="AG37" s="147" t="s">
        <v>731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74">
        <v>25</v>
      </c>
      <c r="B38" s="175" t="s">
        <v>988</v>
      </c>
      <c r="C38" s="183" t="s">
        <v>989</v>
      </c>
      <c r="D38" s="176" t="s">
        <v>320</v>
      </c>
      <c r="E38" s="177">
        <v>85</v>
      </c>
      <c r="F38" s="178"/>
      <c r="G38" s="179">
        <f t="shared" si="7"/>
        <v>0</v>
      </c>
      <c r="H38" s="178"/>
      <c r="I38" s="179">
        <f t="shared" si="8"/>
        <v>0</v>
      </c>
      <c r="J38" s="178"/>
      <c r="K38" s="179">
        <f t="shared" si="9"/>
        <v>0</v>
      </c>
      <c r="L38" s="179">
        <v>21</v>
      </c>
      <c r="M38" s="179">
        <f t="shared" si="10"/>
        <v>0</v>
      </c>
      <c r="N38" s="177">
        <v>0</v>
      </c>
      <c r="O38" s="177">
        <f t="shared" si="11"/>
        <v>0</v>
      </c>
      <c r="P38" s="177">
        <v>0</v>
      </c>
      <c r="Q38" s="177">
        <f t="shared" si="12"/>
        <v>0</v>
      </c>
      <c r="R38" s="179"/>
      <c r="S38" s="179" t="s">
        <v>262</v>
      </c>
      <c r="T38" s="180" t="s">
        <v>245</v>
      </c>
      <c r="U38" s="157">
        <v>0</v>
      </c>
      <c r="V38" s="157">
        <f t="shared" si="13"/>
        <v>0</v>
      </c>
      <c r="W38" s="157"/>
      <c r="X38" s="157" t="s">
        <v>286</v>
      </c>
      <c r="Y38" s="157" t="s">
        <v>246</v>
      </c>
      <c r="Z38" s="147"/>
      <c r="AA38" s="147"/>
      <c r="AB38" s="147"/>
      <c r="AC38" s="147"/>
      <c r="AD38" s="147"/>
      <c r="AE38" s="147"/>
      <c r="AF38" s="147"/>
      <c r="AG38" s="147" t="s">
        <v>731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4">
        <v>26</v>
      </c>
      <c r="B39" s="175" t="s">
        <v>990</v>
      </c>
      <c r="C39" s="183" t="s">
        <v>991</v>
      </c>
      <c r="D39" s="176" t="s">
        <v>320</v>
      </c>
      <c r="E39" s="177">
        <v>38</v>
      </c>
      <c r="F39" s="178"/>
      <c r="G39" s="179">
        <f t="shared" si="7"/>
        <v>0</v>
      </c>
      <c r="H39" s="178"/>
      <c r="I39" s="179">
        <f t="shared" si="8"/>
        <v>0</v>
      </c>
      <c r="J39" s="178"/>
      <c r="K39" s="179">
        <f t="shared" si="9"/>
        <v>0</v>
      </c>
      <c r="L39" s="179">
        <v>21</v>
      </c>
      <c r="M39" s="179">
        <f t="shared" si="10"/>
        <v>0</v>
      </c>
      <c r="N39" s="177">
        <v>0</v>
      </c>
      <c r="O39" s="177">
        <f t="shared" si="11"/>
        <v>0</v>
      </c>
      <c r="P39" s="177">
        <v>0</v>
      </c>
      <c r="Q39" s="177">
        <f t="shared" si="12"/>
        <v>0</v>
      </c>
      <c r="R39" s="179"/>
      <c r="S39" s="179" t="s">
        <v>262</v>
      </c>
      <c r="T39" s="180" t="s">
        <v>245</v>
      </c>
      <c r="U39" s="157">
        <v>0</v>
      </c>
      <c r="V39" s="157">
        <f t="shared" si="13"/>
        <v>0</v>
      </c>
      <c r="W39" s="157"/>
      <c r="X39" s="157" t="s">
        <v>286</v>
      </c>
      <c r="Y39" s="157" t="s">
        <v>246</v>
      </c>
      <c r="Z39" s="147"/>
      <c r="AA39" s="147"/>
      <c r="AB39" s="147"/>
      <c r="AC39" s="147"/>
      <c r="AD39" s="147"/>
      <c r="AE39" s="147"/>
      <c r="AF39" s="147"/>
      <c r="AG39" s="147" t="s">
        <v>731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4">
        <v>27</v>
      </c>
      <c r="B40" s="175" t="s">
        <v>992</v>
      </c>
      <c r="C40" s="183" t="s">
        <v>993</v>
      </c>
      <c r="D40" s="176" t="s">
        <v>320</v>
      </c>
      <c r="E40" s="177">
        <v>27</v>
      </c>
      <c r="F40" s="178"/>
      <c r="G40" s="179">
        <f t="shared" si="7"/>
        <v>0</v>
      </c>
      <c r="H40" s="178"/>
      <c r="I40" s="179">
        <f t="shared" si="8"/>
        <v>0</v>
      </c>
      <c r="J40" s="178"/>
      <c r="K40" s="179">
        <f t="shared" si="9"/>
        <v>0</v>
      </c>
      <c r="L40" s="179">
        <v>21</v>
      </c>
      <c r="M40" s="179">
        <f t="shared" si="10"/>
        <v>0</v>
      </c>
      <c r="N40" s="177">
        <v>0</v>
      </c>
      <c r="O40" s="177">
        <f t="shared" si="11"/>
        <v>0</v>
      </c>
      <c r="P40" s="177">
        <v>0</v>
      </c>
      <c r="Q40" s="177">
        <f t="shared" si="12"/>
        <v>0</v>
      </c>
      <c r="R40" s="179"/>
      <c r="S40" s="179" t="s">
        <v>262</v>
      </c>
      <c r="T40" s="180" t="s">
        <v>245</v>
      </c>
      <c r="U40" s="157">
        <v>0</v>
      </c>
      <c r="V40" s="157">
        <f t="shared" si="13"/>
        <v>0</v>
      </c>
      <c r="W40" s="157"/>
      <c r="X40" s="157" t="s">
        <v>286</v>
      </c>
      <c r="Y40" s="157" t="s">
        <v>246</v>
      </c>
      <c r="Z40" s="147"/>
      <c r="AA40" s="147"/>
      <c r="AB40" s="147"/>
      <c r="AC40" s="147"/>
      <c r="AD40" s="147"/>
      <c r="AE40" s="147"/>
      <c r="AF40" s="147"/>
      <c r="AG40" s="147" t="s">
        <v>731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33.75" outlineLevel="1" x14ac:dyDescent="0.2">
      <c r="A41" s="174">
        <v>28</v>
      </c>
      <c r="B41" s="175" t="s">
        <v>994</v>
      </c>
      <c r="C41" s="183" t="s">
        <v>995</v>
      </c>
      <c r="D41" s="176" t="s">
        <v>320</v>
      </c>
      <c r="E41" s="177">
        <v>37</v>
      </c>
      <c r="F41" s="178"/>
      <c r="G41" s="179">
        <f t="shared" si="7"/>
        <v>0</v>
      </c>
      <c r="H41" s="178"/>
      <c r="I41" s="179">
        <f t="shared" si="8"/>
        <v>0</v>
      </c>
      <c r="J41" s="178"/>
      <c r="K41" s="179">
        <f t="shared" si="9"/>
        <v>0</v>
      </c>
      <c r="L41" s="179">
        <v>21</v>
      </c>
      <c r="M41" s="179">
        <f t="shared" si="10"/>
        <v>0</v>
      </c>
      <c r="N41" s="177">
        <v>0</v>
      </c>
      <c r="O41" s="177">
        <f t="shared" si="11"/>
        <v>0</v>
      </c>
      <c r="P41" s="177">
        <v>0</v>
      </c>
      <c r="Q41" s="177">
        <f t="shared" si="12"/>
        <v>0</v>
      </c>
      <c r="R41" s="179"/>
      <c r="S41" s="179" t="s">
        <v>262</v>
      </c>
      <c r="T41" s="180" t="s">
        <v>245</v>
      </c>
      <c r="U41" s="157">
        <v>0</v>
      </c>
      <c r="V41" s="157">
        <f t="shared" si="13"/>
        <v>0</v>
      </c>
      <c r="W41" s="157"/>
      <c r="X41" s="157" t="s">
        <v>286</v>
      </c>
      <c r="Y41" s="157" t="s">
        <v>246</v>
      </c>
      <c r="Z41" s="147"/>
      <c r="AA41" s="147"/>
      <c r="AB41" s="147"/>
      <c r="AC41" s="147"/>
      <c r="AD41" s="147"/>
      <c r="AE41" s="147"/>
      <c r="AF41" s="147"/>
      <c r="AG41" s="147" t="s">
        <v>731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4">
        <v>29</v>
      </c>
      <c r="B42" s="175" t="s">
        <v>996</v>
      </c>
      <c r="C42" s="183" t="s">
        <v>997</v>
      </c>
      <c r="D42" s="176" t="s">
        <v>320</v>
      </c>
      <c r="E42" s="177">
        <v>45</v>
      </c>
      <c r="F42" s="178"/>
      <c r="G42" s="179">
        <f t="shared" si="7"/>
        <v>0</v>
      </c>
      <c r="H42" s="178"/>
      <c r="I42" s="179">
        <f t="shared" si="8"/>
        <v>0</v>
      </c>
      <c r="J42" s="178"/>
      <c r="K42" s="179">
        <f t="shared" si="9"/>
        <v>0</v>
      </c>
      <c r="L42" s="179">
        <v>21</v>
      </c>
      <c r="M42" s="179">
        <f t="shared" si="10"/>
        <v>0</v>
      </c>
      <c r="N42" s="177">
        <v>0</v>
      </c>
      <c r="O42" s="177">
        <f t="shared" si="11"/>
        <v>0</v>
      </c>
      <c r="P42" s="177">
        <v>0</v>
      </c>
      <c r="Q42" s="177">
        <f t="shared" si="12"/>
        <v>0</v>
      </c>
      <c r="R42" s="179"/>
      <c r="S42" s="179" t="s">
        <v>262</v>
      </c>
      <c r="T42" s="180" t="s">
        <v>245</v>
      </c>
      <c r="U42" s="157">
        <v>0</v>
      </c>
      <c r="V42" s="157">
        <f t="shared" si="13"/>
        <v>0</v>
      </c>
      <c r="W42" s="157"/>
      <c r="X42" s="157" t="s">
        <v>286</v>
      </c>
      <c r="Y42" s="157" t="s">
        <v>246</v>
      </c>
      <c r="Z42" s="147"/>
      <c r="AA42" s="147"/>
      <c r="AB42" s="147"/>
      <c r="AC42" s="147"/>
      <c r="AD42" s="147"/>
      <c r="AE42" s="147"/>
      <c r="AF42" s="147"/>
      <c r="AG42" s="147" t="s">
        <v>731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4">
        <v>30</v>
      </c>
      <c r="B43" s="175" t="s">
        <v>998</v>
      </c>
      <c r="C43" s="183" t="s">
        <v>999</v>
      </c>
      <c r="D43" s="176" t="s">
        <v>320</v>
      </c>
      <c r="E43" s="177">
        <v>65</v>
      </c>
      <c r="F43" s="178"/>
      <c r="G43" s="179">
        <f t="shared" si="7"/>
        <v>0</v>
      </c>
      <c r="H43" s="178"/>
      <c r="I43" s="179">
        <f t="shared" si="8"/>
        <v>0</v>
      </c>
      <c r="J43" s="178"/>
      <c r="K43" s="179">
        <f t="shared" si="9"/>
        <v>0</v>
      </c>
      <c r="L43" s="179">
        <v>21</v>
      </c>
      <c r="M43" s="179">
        <f t="shared" si="10"/>
        <v>0</v>
      </c>
      <c r="N43" s="177">
        <v>0</v>
      </c>
      <c r="O43" s="177">
        <f t="shared" si="11"/>
        <v>0</v>
      </c>
      <c r="P43" s="177">
        <v>0</v>
      </c>
      <c r="Q43" s="177">
        <f t="shared" si="12"/>
        <v>0</v>
      </c>
      <c r="R43" s="179"/>
      <c r="S43" s="179" t="s">
        <v>262</v>
      </c>
      <c r="T43" s="180" t="s">
        <v>245</v>
      </c>
      <c r="U43" s="157">
        <v>0</v>
      </c>
      <c r="V43" s="157">
        <f t="shared" si="13"/>
        <v>0</v>
      </c>
      <c r="W43" s="157"/>
      <c r="X43" s="157" t="s">
        <v>286</v>
      </c>
      <c r="Y43" s="157" t="s">
        <v>246</v>
      </c>
      <c r="Z43" s="147"/>
      <c r="AA43" s="147"/>
      <c r="AB43" s="147"/>
      <c r="AC43" s="147"/>
      <c r="AD43" s="147"/>
      <c r="AE43" s="147"/>
      <c r="AF43" s="147"/>
      <c r="AG43" s="147" t="s">
        <v>731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4">
        <v>31</v>
      </c>
      <c r="B44" s="175" t="s">
        <v>1000</v>
      </c>
      <c r="C44" s="183" t="s">
        <v>1001</v>
      </c>
      <c r="D44" s="176" t="s">
        <v>320</v>
      </c>
      <c r="E44" s="177">
        <v>58</v>
      </c>
      <c r="F44" s="178"/>
      <c r="G44" s="179">
        <f t="shared" si="7"/>
        <v>0</v>
      </c>
      <c r="H44" s="178"/>
      <c r="I44" s="179">
        <f t="shared" si="8"/>
        <v>0</v>
      </c>
      <c r="J44" s="178"/>
      <c r="K44" s="179">
        <f t="shared" si="9"/>
        <v>0</v>
      </c>
      <c r="L44" s="179">
        <v>21</v>
      </c>
      <c r="M44" s="179">
        <f t="shared" si="10"/>
        <v>0</v>
      </c>
      <c r="N44" s="177">
        <v>0</v>
      </c>
      <c r="O44" s="177">
        <f t="shared" si="11"/>
        <v>0</v>
      </c>
      <c r="P44" s="177">
        <v>0</v>
      </c>
      <c r="Q44" s="177">
        <f t="shared" si="12"/>
        <v>0</v>
      </c>
      <c r="R44" s="179"/>
      <c r="S44" s="179" t="s">
        <v>262</v>
      </c>
      <c r="T44" s="180" t="s">
        <v>245</v>
      </c>
      <c r="U44" s="157">
        <v>0</v>
      </c>
      <c r="V44" s="157">
        <f t="shared" si="13"/>
        <v>0</v>
      </c>
      <c r="W44" s="157"/>
      <c r="X44" s="157" t="s">
        <v>286</v>
      </c>
      <c r="Y44" s="157" t="s">
        <v>246</v>
      </c>
      <c r="Z44" s="147"/>
      <c r="AA44" s="147"/>
      <c r="AB44" s="147"/>
      <c r="AC44" s="147"/>
      <c r="AD44" s="147"/>
      <c r="AE44" s="147"/>
      <c r="AF44" s="147"/>
      <c r="AG44" s="147" t="s">
        <v>731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4">
        <v>32</v>
      </c>
      <c r="B45" s="175" t="s">
        <v>1002</v>
      </c>
      <c r="C45" s="183" t="s">
        <v>1003</v>
      </c>
      <c r="D45" s="176" t="s">
        <v>320</v>
      </c>
      <c r="E45" s="177">
        <v>65</v>
      </c>
      <c r="F45" s="178"/>
      <c r="G45" s="179">
        <f t="shared" si="7"/>
        <v>0</v>
      </c>
      <c r="H45" s="178"/>
      <c r="I45" s="179">
        <f t="shared" si="8"/>
        <v>0</v>
      </c>
      <c r="J45" s="178"/>
      <c r="K45" s="179">
        <f t="shared" si="9"/>
        <v>0</v>
      </c>
      <c r="L45" s="179">
        <v>21</v>
      </c>
      <c r="M45" s="179">
        <f t="shared" si="10"/>
        <v>0</v>
      </c>
      <c r="N45" s="177">
        <v>0</v>
      </c>
      <c r="O45" s="177">
        <f t="shared" si="11"/>
        <v>0</v>
      </c>
      <c r="P45" s="177">
        <v>0</v>
      </c>
      <c r="Q45" s="177">
        <f t="shared" si="12"/>
        <v>0</v>
      </c>
      <c r="R45" s="179"/>
      <c r="S45" s="179" t="s">
        <v>262</v>
      </c>
      <c r="T45" s="180" t="s">
        <v>245</v>
      </c>
      <c r="U45" s="157">
        <v>0</v>
      </c>
      <c r="V45" s="157">
        <f t="shared" si="13"/>
        <v>0</v>
      </c>
      <c r="W45" s="157"/>
      <c r="X45" s="157" t="s">
        <v>286</v>
      </c>
      <c r="Y45" s="157" t="s">
        <v>246</v>
      </c>
      <c r="Z45" s="147"/>
      <c r="AA45" s="147"/>
      <c r="AB45" s="147"/>
      <c r="AC45" s="147"/>
      <c r="AD45" s="147"/>
      <c r="AE45" s="147"/>
      <c r="AF45" s="147"/>
      <c r="AG45" s="147" t="s">
        <v>731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4">
        <v>33</v>
      </c>
      <c r="B46" s="175" t="s">
        <v>1004</v>
      </c>
      <c r="C46" s="183" t="s">
        <v>1005</v>
      </c>
      <c r="D46" s="176" t="s">
        <v>320</v>
      </c>
      <c r="E46" s="177">
        <v>102</v>
      </c>
      <c r="F46" s="178"/>
      <c r="G46" s="179">
        <f t="shared" si="7"/>
        <v>0</v>
      </c>
      <c r="H46" s="178"/>
      <c r="I46" s="179">
        <f t="shared" si="8"/>
        <v>0</v>
      </c>
      <c r="J46" s="178"/>
      <c r="K46" s="179">
        <f t="shared" si="9"/>
        <v>0</v>
      </c>
      <c r="L46" s="179">
        <v>21</v>
      </c>
      <c r="M46" s="179">
        <f t="shared" si="10"/>
        <v>0</v>
      </c>
      <c r="N46" s="177">
        <v>0</v>
      </c>
      <c r="O46" s="177">
        <f t="shared" si="11"/>
        <v>0</v>
      </c>
      <c r="P46" s="177">
        <v>0</v>
      </c>
      <c r="Q46" s="177">
        <f t="shared" si="12"/>
        <v>0</v>
      </c>
      <c r="R46" s="179"/>
      <c r="S46" s="179" t="s">
        <v>262</v>
      </c>
      <c r="T46" s="180" t="s">
        <v>245</v>
      </c>
      <c r="U46" s="157">
        <v>0</v>
      </c>
      <c r="V46" s="157">
        <f t="shared" si="13"/>
        <v>0</v>
      </c>
      <c r="W46" s="157"/>
      <c r="X46" s="157" t="s">
        <v>286</v>
      </c>
      <c r="Y46" s="157" t="s">
        <v>246</v>
      </c>
      <c r="Z46" s="147"/>
      <c r="AA46" s="147"/>
      <c r="AB46" s="147"/>
      <c r="AC46" s="147"/>
      <c r="AD46" s="147"/>
      <c r="AE46" s="147"/>
      <c r="AF46" s="147"/>
      <c r="AG46" s="147" t="s">
        <v>731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4">
        <v>34</v>
      </c>
      <c r="B47" s="175" t="s">
        <v>1006</v>
      </c>
      <c r="C47" s="183" t="s">
        <v>1007</v>
      </c>
      <c r="D47" s="176" t="s">
        <v>320</v>
      </c>
      <c r="E47" s="177">
        <v>14</v>
      </c>
      <c r="F47" s="178"/>
      <c r="G47" s="179">
        <f t="shared" si="7"/>
        <v>0</v>
      </c>
      <c r="H47" s="178"/>
      <c r="I47" s="179">
        <f t="shared" si="8"/>
        <v>0</v>
      </c>
      <c r="J47" s="178"/>
      <c r="K47" s="179">
        <f t="shared" si="9"/>
        <v>0</v>
      </c>
      <c r="L47" s="179">
        <v>21</v>
      </c>
      <c r="M47" s="179">
        <f t="shared" si="10"/>
        <v>0</v>
      </c>
      <c r="N47" s="177">
        <v>0</v>
      </c>
      <c r="O47" s="177">
        <f t="shared" si="11"/>
        <v>0</v>
      </c>
      <c r="P47" s="177">
        <v>0</v>
      </c>
      <c r="Q47" s="177">
        <f t="shared" si="12"/>
        <v>0</v>
      </c>
      <c r="R47" s="179"/>
      <c r="S47" s="179" t="s">
        <v>262</v>
      </c>
      <c r="T47" s="180" t="s">
        <v>245</v>
      </c>
      <c r="U47" s="157">
        <v>0</v>
      </c>
      <c r="V47" s="157">
        <f t="shared" si="13"/>
        <v>0</v>
      </c>
      <c r="W47" s="157"/>
      <c r="X47" s="157" t="s">
        <v>286</v>
      </c>
      <c r="Y47" s="157" t="s">
        <v>246</v>
      </c>
      <c r="Z47" s="147"/>
      <c r="AA47" s="147"/>
      <c r="AB47" s="147"/>
      <c r="AC47" s="147"/>
      <c r="AD47" s="147"/>
      <c r="AE47" s="147"/>
      <c r="AF47" s="147"/>
      <c r="AG47" s="147" t="s">
        <v>731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74">
        <v>35</v>
      </c>
      <c r="B48" s="175" t="s">
        <v>1008</v>
      </c>
      <c r="C48" s="183" t="s">
        <v>1009</v>
      </c>
      <c r="D48" s="176" t="s">
        <v>320</v>
      </c>
      <c r="E48" s="177">
        <v>57</v>
      </c>
      <c r="F48" s="178"/>
      <c r="G48" s="179">
        <f t="shared" si="7"/>
        <v>0</v>
      </c>
      <c r="H48" s="178"/>
      <c r="I48" s="179">
        <f t="shared" si="8"/>
        <v>0</v>
      </c>
      <c r="J48" s="178"/>
      <c r="K48" s="179">
        <f t="shared" si="9"/>
        <v>0</v>
      </c>
      <c r="L48" s="179">
        <v>21</v>
      </c>
      <c r="M48" s="179">
        <f t="shared" si="10"/>
        <v>0</v>
      </c>
      <c r="N48" s="177">
        <v>0</v>
      </c>
      <c r="O48" s="177">
        <f t="shared" si="11"/>
        <v>0</v>
      </c>
      <c r="P48" s="177">
        <v>0</v>
      </c>
      <c r="Q48" s="177">
        <f t="shared" si="12"/>
        <v>0</v>
      </c>
      <c r="R48" s="179"/>
      <c r="S48" s="179" t="s">
        <v>262</v>
      </c>
      <c r="T48" s="180" t="s">
        <v>245</v>
      </c>
      <c r="U48" s="157">
        <v>0</v>
      </c>
      <c r="V48" s="157">
        <f t="shared" si="13"/>
        <v>0</v>
      </c>
      <c r="W48" s="157"/>
      <c r="X48" s="157" t="s">
        <v>286</v>
      </c>
      <c r="Y48" s="157" t="s">
        <v>246</v>
      </c>
      <c r="Z48" s="147"/>
      <c r="AA48" s="147"/>
      <c r="AB48" s="147"/>
      <c r="AC48" s="147"/>
      <c r="AD48" s="147"/>
      <c r="AE48" s="147"/>
      <c r="AF48" s="147"/>
      <c r="AG48" s="147" t="s">
        <v>731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x14ac:dyDescent="0.2">
      <c r="A49" s="159" t="s">
        <v>239</v>
      </c>
      <c r="B49" s="160" t="s">
        <v>135</v>
      </c>
      <c r="C49" s="181" t="s">
        <v>136</v>
      </c>
      <c r="D49" s="161"/>
      <c r="E49" s="162"/>
      <c r="F49" s="163"/>
      <c r="G49" s="163">
        <f>SUMIF(AG50:AG61,"&lt;&gt;NOR",G50:G61)</f>
        <v>0</v>
      </c>
      <c r="H49" s="163"/>
      <c r="I49" s="163">
        <f>SUM(I50:I61)</f>
        <v>0</v>
      </c>
      <c r="J49" s="163"/>
      <c r="K49" s="163">
        <f>SUM(K50:K61)</f>
        <v>0</v>
      </c>
      <c r="L49" s="163"/>
      <c r="M49" s="163">
        <f>SUM(M50:M61)</f>
        <v>0</v>
      </c>
      <c r="N49" s="162"/>
      <c r="O49" s="162">
        <f>SUM(O50:O61)</f>
        <v>0</v>
      </c>
      <c r="P49" s="162"/>
      <c r="Q49" s="162">
        <f>SUM(Q50:Q61)</f>
        <v>0</v>
      </c>
      <c r="R49" s="163"/>
      <c r="S49" s="163"/>
      <c r="T49" s="164"/>
      <c r="U49" s="158"/>
      <c r="V49" s="158">
        <f>SUM(V50:V61)</f>
        <v>0</v>
      </c>
      <c r="W49" s="158"/>
      <c r="X49" s="158"/>
      <c r="Y49" s="158"/>
      <c r="AG49" t="s">
        <v>240</v>
      </c>
    </row>
    <row r="50" spans="1:60" ht="22.5" outlineLevel="1" x14ac:dyDescent="0.2">
      <c r="A50" s="174">
        <v>36</v>
      </c>
      <c r="B50" s="175" t="s">
        <v>1010</v>
      </c>
      <c r="C50" s="183" t="s">
        <v>1011</v>
      </c>
      <c r="D50" s="176" t="s">
        <v>375</v>
      </c>
      <c r="E50" s="177">
        <v>4</v>
      </c>
      <c r="F50" s="178"/>
      <c r="G50" s="179">
        <f t="shared" ref="G50:G61" si="14">ROUND(E50*F50,2)</f>
        <v>0</v>
      </c>
      <c r="H50" s="178"/>
      <c r="I50" s="179">
        <f t="shared" ref="I50:I61" si="15">ROUND(E50*H50,2)</f>
        <v>0</v>
      </c>
      <c r="J50" s="178"/>
      <c r="K50" s="179">
        <f t="shared" ref="K50:K61" si="16">ROUND(E50*J50,2)</f>
        <v>0</v>
      </c>
      <c r="L50" s="179">
        <v>21</v>
      </c>
      <c r="M50" s="179">
        <f t="shared" ref="M50:M61" si="17">G50*(1+L50/100)</f>
        <v>0</v>
      </c>
      <c r="N50" s="177">
        <v>0</v>
      </c>
      <c r="O50" s="177">
        <f t="shared" ref="O50:O61" si="18">ROUND(E50*N50,2)</f>
        <v>0</v>
      </c>
      <c r="P50" s="177">
        <v>0</v>
      </c>
      <c r="Q50" s="177">
        <f t="shared" ref="Q50:Q61" si="19">ROUND(E50*P50,2)</f>
        <v>0</v>
      </c>
      <c r="R50" s="179"/>
      <c r="S50" s="179" t="s">
        <v>262</v>
      </c>
      <c r="T50" s="180" t="s">
        <v>245</v>
      </c>
      <c r="U50" s="157">
        <v>0</v>
      </c>
      <c r="V50" s="157">
        <f t="shared" ref="V50:V61" si="20">ROUND(E50*U50,2)</f>
        <v>0</v>
      </c>
      <c r="W50" s="157"/>
      <c r="X50" s="157" t="s">
        <v>286</v>
      </c>
      <c r="Y50" s="157" t="s">
        <v>246</v>
      </c>
      <c r="Z50" s="147"/>
      <c r="AA50" s="147"/>
      <c r="AB50" s="147"/>
      <c r="AC50" s="147"/>
      <c r="AD50" s="147"/>
      <c r="AE50" s="147"/>
      <c r="AF50" s="147"/>
      <c r="AG50" s="147" t="s">
        <v>731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33.75" outlineLevel="1" x14ac:dyDescent="0.2">
      <c r="A51" s="174">
        <v>37</v>
      </c>
      <c r="B51" s="175" t="s">
        <v>1012</v>
      </c>
      <c r="C51" s="183" t="s">
        <v>1013</v>
      </c>
      <c r="D51" s="176" t="s">
        <v>375</v>
      </c>
      <c r="E51" s="177">
        <v>12</v>
      </c>
      <c r="F51" s="178"/>
      <c r="G51" s="179">
        <f t="shared" si="14"/>
        <v>0</v>
      </c>
      <c r="H51" s="178"/>
      <c r="I51" s="179">
        <f t="shared" si="15"/>
        <v>0</v>
      </c>
      <c r="J51" s="178"/>
      <c r="K51" s="179">
        <f t="shared" si="16"/>
        <v>0</v>
      </c>
      <c r="L51" s="179">
        <v>21</v>
      </c>
      <c r="M51" s="179">
        <f t="shared" si="17"/>
        <v>0</v>
      </c>
      <c r="N51" s="177">
        <v>0</v>
      </c>
      <c r="O51" s="177">
        <f t="shared" si="18"/>
        <v>0</v>
      </c>
      <c r="P51" s="177">
        <v>0</v>
      </c>
      <c r="Q51" s="177">
        <f t="shared" si="19"/>
        <v>0</v>
      </c>
      <c r="R51" s="179"/>
      <c r="S51" s="179" t="s">
        <v>262</v>
      </c>
      <c r="T51" s="180" t="s">
        <v>245</v>
      </c>
      <c r="U51" s="157">
        <v>0</v>
      </c>
      <c r="V51" s="157">
        <f t="shared" si="20"/>
        <v>0</v>
      </c>
      <c r="W51" s="157"/>
      <c r="X51" s="157" t="s">
        <v>286</v>
      </c>
      <c r="Y51" s="157" t="s">
        <v>246</v>
      </c>
      <c r="Z51" s="147"/>
      <c r="AA51" s="147"/>
      <c r="AB51" s="147"/>
      <c r="AC51" s="147"/>
      <c r="AD51" s="147"/>
      <c r="AE51" s="147"/>
      <c r="AF51" s="147"/>
      <c r="AG51" s="147" t="s">
        <v>731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2.5" outlineLevel="1" x14ac:dyDescent="0.2">
      <c r="A52" s="174">
        <v>38</v>
      </c>
      <c r="B52" s="175" t="s">
        <v>1014</v>
      </c>
      <c r="C52" s="183" t="s">
        <v>1015</v>
      </c>
      <c r="D52" s="176" t="s">
        <v>375</v>
      </c>
      <c r="E52" s="177">
        <v>6</v>
      </c>
      <c r="F52" s="178"/>
      <c r="G52" s="179">
        <f t="shared" si="14"/>
        <v>0</v>
      </c>
      <c r="H52" s="178"/>
      <c r="I52" s="179">
        <f t="shared" si="15"/>
        <v>0</v>
      </c>
      <c r="J52" s="178"/>
      <c r="K52" s="179">
        <f t="shared" si="16"/>
        <v>0</v>
      </c>
      <c r="L52" s="179">
        <v>21</v>
      </c>
      <c r="M52" s="179">
        <f t="shared" si="17"/>
        <v>0</v>
      </c>
      <c r="N52" s="177">
        <v>0</v>
      </c>
      <c r="O52" s="177">
        <f t="shared" si="18"/>
        <v>0</v>
      </c>
      <c r="P52" s="177">
        <v>0</v>
      </c>
      <c r="Q52" s="177">
        <f t="shared" si="19"/>
        <v>0</v>
      </c>
      <c r="R52" s="179"/>
      <c r="S52" s="179" t="s">
        <v>262</v>
      </c>
      <c r="T52" s="180" t="s">
        <v>245</v>
      </c>
      <c r="U52" s="157">
        <v>0</v>
      </c>
      <c r="V52" s="157">
        <f t="shared" si="20"/>
        <v>0</v>
      </c>
      <c r="W52" s="157"/>
      <c r="X52" s="157" t="s">
        <v>286</v>
      </c>
      <c r="Y52" s="157" t="s">
        <v>246</v>
      </c>
      <c r="Z52" s="147"/>
      <c r="AA52" s="147"/>
      <c r="AB52" s="147"/>
      <c r="AC52" s="147"/>
      <c r="AD52" s="147"/>
      <c r="AE52" s="147"/>
      <c r="AF52" s="147"/>
      <c r="AG52" s="147" t="s">
        <v>731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4">
        <v>39</v>
      </c>
      <c r="B53" s="175" t="s">
        <v>1016</v>
      </c>
      <c r="C53" s="183" t="s">
        <v>1017</v>
      </c>
      <c r="D53" s="176" t="s">
        <v>320</v>
      </c>
      <c r="E53" s="177">
        <v>18</v>
      </c>
      <c r="F53" s="178"/>
      <c r="G53" s="179">
        <f t="shared" si="14"/>
        <v>0</v>
      </c>
      <c r="H53" s="178"/>
      <c r="I53" s="179">
        <f t="shared" si="15"/>
        <v>0</v>
      </c>
      <c r="J53" s="178"/>
      <c r="K53" s="179">
        <f t="shared" si="16"/>
        <v>0</v>
      </c>
      <c r="L53" s="179">
        <v>21</v>
      </c>
      <c r="M53" s="179">
        <f t="shared" si="17"/>
        <v>0</v>
      </c>
      <c r="N53" s="177">
        <v>0</v>
      </c>
      <c r="O53" s="177">
        <f t="shared" si="18"/>
        <v>0</v>
      </c>
      <c r="P53" s="177">
        <v>0</v>
      </c>
      <c r="Q53" s="177">
        <f t="shared" si="19"/>
        <v>0</v>
      </c>
      <c r="R53" s="179"/>
      <c r="S53" s="179" t="s">
        <v>262</v>
      </c>
      <c r="T53" s="180" t="s">
        <v>245</v>
      </c>
      <c r="U53" s="157">
        <v>0</v>
      </c>
      <c r="V53" s="157">
        <f t="shared" si="20"/>
        <v>0</v>
      </c>
      <c r="W53" s="157"/>
      <c r="X53" s="157" t="s">
        <v>286</v>
      </c>
      <c r="Y53" s="157" t="s">
        <v>246</v>
      </c>
      <c r="Z53" s="147"/>
      <c r="AA53" s="147"/>
      <c r="AB53" s="147"/>
      <c r="AC53" s="147"/>
      <c r="AD53" s="147"/>
      <c r="AE53" s="147"/>
      <c r="AF53" s="147"/>
      <c r="AG53" s="147" t="s">
        <v>731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4">
        <v>40</v>
      </c>
      <c r="B54" s="175" t="s">
        <v>1018</v>
      </c>
      <c r="C54" s="183" t="s">
        <v>1019</v>
      </c>
      <c r="D54" s="176" t="s">
        <v>320</v>
      </c>
      <c r="E54" s="177">
        <v>12</v>
      </c>
      <c r="F54" s="178"/>
      <c r="G54" s="179">
        <f t="shared" si="14"/>
        <v>0</v>
      </c>
      <c r="H54" s="178"/>
      <c r="I54" s="179">
        <f t="shared" si="15"/>
        <v>0</v>
      </c>
      <c r="J54" s="178"/>
      <c r="K54" s="179">
        <f t="shared" si="16"/>
        <v>0</v>
      </c>
      <c r="L54" s="179">
        <v>21</v>
      </c>
      <c r="M54" s="179">
        <f t="shared" si="17"/>
        <v>0</v>
      </c>
      <c r="N54" s="177">
        <v>0</v>
      </c>
      <c r="O54" s="177">
        <f t="shared" si="18"/>
        <v>0</v>
      </c>
      <c r="P54" s="177">
        <v>0</v>
      </c>
      <c r="Q54" s="177">
        <f t="shared" si="19"/>
        <v>0</v>
      </c>
      <c r="R54" s="179"/>
      <c r="S54" s="179" t="s">
        <v>262</v>
      </c>
      <c r="T54" s="180" t="s">
        <v>245</v>
      </c>
      <c r="U54" s="157">
        <v>0</v>
      </c>
      <c r="V54" s="157">
        <f t="shared" si="20"/>
        <v>0</v>
      </c>
      <c r="W54" s="157"/>
      <c r="X54" s="157" t="s">
        <v>286</v>
      </c>
      <c r="Y54" s="157" t="s">
        <v>246</v>
      </c>
      <c r="Z54" s="147"/>
      <c r="AA54" s="147"/>
      <c r="AB54" s="147"/>
      <c r="AC54" s="147"/>
      <c r="AD54" s="147"/>
      <c r="AE54" s="147"/>
      <c r="AF54" s="147"/>
      <c r="AG54" s="147" t="s">
        <v>731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4">
        <v>41</v>
      </c>
      <c r="B55" s="175" t="s">
        <v>1020</v>
      </c>
      <c r="C55" s="183" t="s">
        <v>1021</v>
      </c>
      <c r="D55" s="176" t="s">
        <v>543</v>
      </c>
      <c r="E55" s="177">
        <v>1</v>
      </c>
      <c r="F55" s="178"/>
      <c r="G55" s="179">
        <f t="shared" si="14"/>
        <v>0</v>
      </c>
      <c r="H55" s="178"/>
      <c r="I55" s="179">
        <f t="shared" si="15"/>
        <v>0</v>
      </c>
      <c r="J55" s="178"/>
      <c r="K55" s="179">
        <f t="shared" si="16"/>
        <v>0</v>
      </c>
      <c r="L55" s="179">
        <v>21</v>
      </c>
      <c r="M55" s="179">
        <f t="shared" si="17"/>
        <v>0</v>
      </c>
      <c r="N55" s="177">
        <v>0</v>
      </c>
      <c r="O55" s="177">
        <f t="shared" si="18"/>
        <v>0</v>
      </c>
      <c r="P55" s="177">
        <v>0</v>
      </c>
      <c r="Q55" s="177">
        <f t="shared" si="19"/>
        <v>0</v>
      </c>
      <c r="R55" s="179"/>
      <c r="S55" s="179" t="s">
        <v>262</v>
      </c>
      <c r="T55" s="180" t="s">
        <v>245</v>
      </c>
      <c r="U55" s="157">
        <v>0</v>
      </c>
      <c r="V55" s="157">
        <f t="shared" si="20"/>
        <v>0</v>
      </c>
      <c r="W55" s="157"/>
      <c r="X55" s="157" t="s">
        <v>286</v>
      </c>
      <c r="Y55" s="157" t="s">
        <v>246</v>
      </c>
      <c r="Z55" s="147"/>
      <c r="AA55" s="147"/>
      <c r="AB55" s="147"/>
      <c r="AC55" s="147"/>
      <c r="AD55" s="147"/>
      <c r="AE55" s="147"/>
      <c r="AF55" s="147"/>
      <c r="AG55" s="147" t="s">
        <v>731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2.5" outlineLevel="1" x14ac:dyDescent="0.2">
      <c r="A56" s="174">
        <v>42</v>
      </c>
      <c r="B56" s="175" t="s">
        <v>1022</v>
      </c>
      <c r="C56" s="183" t="s">
        <v>1023</v>
      </c>
      <c r="D56" s="176" t="s">
        <v>543</v>
      </c>
      <c r="E56" s="177">
        <v>1</v>
      </c>
      <c r="F56" s="178"/>
      <c r="G56" s="179">
        <f t="shared" si="14"/>
        <v>0</v>
      </c>
      <c r="H56" s="178"/>
      <c r="I56" s="179">
        <f t="shared" si="15"/>
        <v>0</v>
      </c>
      <c r="J56" s="178"/>
      <c r="K56" s="179">
        <f t="shared" si="16"/>
        <v>0</v>
      </c>
      <c r="L56" s="179">
        <v>21</v>
      </c>
      <c r="M56" s="179">
        <f t="shared" si="17"/>
        <v>0</v>
      </c>
      <c r="N56" s="177">
        <v>0</v>
      </c>
      <c r="O56" s="177">
        <f t="shared" si="18"/>
        <v>0</v>
      </c>
      <c r="P56" s="177">
        <v>0</v>
      </c>
      <c r="Q56" s="177">
        <f t="shared" si="19"/>
        <v>0</v>
      </c>
      <c r="R56" s="179"/>
      <c r="S56" s="179" t="s">
        <v>262</v>
      </c>
      <c r="T56" s="180" t="s">
        <v>245</v>
      </c>
      <c r="U56" s="157">
        <v>0</v>
      </c>
      <c r="V56" s="157">
        <f t="shared" si="20"/>
        <v>0</v>
      </c>
      <c r="W56" s="157"/>
      <c r="X56" s="157" t="s">
        <v>286</v>
      </c>
      <c r="Y56" s="157" t="s">
        <v>246</v>
      </c>
      <c r="Z56" s="147"/>
      <c r="AA56" s="147"/>
      <c r="AB56" s="147"/>
      <c r="AC56" s="147"/>
      <c r="AD56" s="147"/>
      <c r="AE56" s="147"/>
      <c r="AF56" s="147"/>
      <c r="AG56" s="147" t="s">
        <v>731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2.5" outlineLevel="1" x14ac:dyDescent="0.2">
      <c r="A57" s="174">
        <v>43</v>
      </c>
      <c r="B57" s="175" t="s">
        <v>1024</v>
      </c>
      <c r="C57" s="183" t="s">
        <v>1025</v>
      </c>
      <c r="D57" s="176" t="s">
        <v>543</v>
      </c>
      <c r="E57" s="177">
        <v>1</v>
      </c>
      <c r="F57" s="178"/>
      <c r="G57" s="179">
        <f t="shared" si="14"/>
        <v>0</v>
      </c>
      <c r="H57" s="178"/>
      <c r="I57" s="179">
        <f t="shared" si="15"/>
        <v>0</v>
      </c>
      <c r="J57" s="178"/>
      <c r="K57" s="179">
        <f t="shared" si="16"/>
        <v>0</v>
      </c>
      <c r="L57" s="179">
        <v>21</v>
      </c>
      <c r="M57" s="179">
        <f t="shared" si="17"/>
        <v>0</v>
      </c>
      <c r="N57" s="177">
        <v>0</v>
      </c>
      <c r="O57" s="177">
        <f t="shared" si="18"/>
        <v>0</v>
      </c>
      <c r="P57" s="177">
        <v>0</v>
      </c>
      <c r="Q57" s="177">
        <f t="shared" si="19"/>
        <v>0</v>
      </c>
      <c r="R57" s="179"/>
      <c r="S57" s="179" t="s">
        <v>262</v>
      </c>
      <c r="T57" s="180" t="s">
        <v>245</v>
      </c>
      <c r="U57" s="157">
        <v>0</v>
      </c>
      <c r="V57" s="157">
        <f t="shared" si="20"/>
        <v>0</v>
      </c>
      <c r="W57" s="157"/>
      <c r="X57" s="157" t="s">
        <v>286</v>
      </c>
      <c r="Y57" s="157" t="s">
        <v>246</v>
      </c>
      <c r="Z57" s="147"/>
      <c r="AA57" s="147"/>
      <c r="AB57" s="147"/>
      <c r="AC57" s="147"/>
      <c r="AD57" s="147"/>
      <c r="AE57" s="147"/>
      <c r="AF57" s="147"/>
      <c r="AG57" s="147" t="s">
        <v>731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4">
        <v>44</v>
      </c>
      <c r="B58" s="175" t="s">
        <v>1026</v>
      </c>
      <c r="C58" s="183" t="s">
        <v>1027</v>
      </c>
      <c r="D58" s="176" t="s">
        <v>320</v>
      </c>
      <c r="E58" s="177">
        <v>50</v>
      </c>
      <c r="F58" s="178"/>
      <c r="G58" s="179">
        <f t="shared" si="14"/>
        <v>0</v>
      </c>
      <c r="H58" s="178"/>
      <c r="I58" s="179">
        <f t="shared" si="15"/>
        <v>0</v>
      </c>
      <c r="J58" s="178"/>
      <c r="K58" s="179">
        <f t="shared" si="16"/>
        <v>0</v>
      </c>
      <c r="L58" s="179">
        <v>21</v>
      </c>
      <c r="M58" s="179">
        <f t="shared" si="17"/>
        <v>0</v>
      </c>
      <c r="N58" s="177">
        <v>0</v>
      </c>
      <c r="O58" s="177">
        <f t="shared" si="18"/>
        <v>0</v>
      </c>
      <c r="P58" s="177">
        <v>0</v>
      </c>
      <c r="Q58" s="177">
        <f t="shared" si="19"/>
        <v>0</v>
      </c>
      <c r="R58" s="179"/>
      <c r="S58" s="179" t="s">
        <v>262</v>
      </c>
      <c r="T58" s="180" t="s">
        <v>245</v>
      </c>
      <c r="U58" s="157">
        <v>0</v>
      </c>
      <c r="V58" s="157">
        <f t="shared" si="20"/>
        <v>0</v>
      </c>
      <c r="W58" s="157"/>
      <c r="X58" s="157" t="s">
        <v>286</v>
      </c>
      <c r="Y58" s="157" t="s">
        <v>246</v>
      </c>
      <c r="Z58" s="147"/>
      <c r="AA58" s="147"/>
      <c r="AB58" s="147"/>
      <c r="AC58" s="147"/>
      <c r="AD58" s="147"/>
      <c r="AE58" s="147"/>
      <c r="AF58" s="147"/>
      <c r="AG58" s="147" t="s">
        <v>731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74">
        <v>45</v>
      </c>
      <c r="B59" s="175" t="s">
        <v>1028</v>
      </c>
      <c r="C59" s="183" t="s">
        <v>1029</v>
      </c>
      <c r="D59" s="176" t="s">
        <v>320</v>
      </c>
      <c r="E59" s="177">
        <v>80</v>
      </c>
      <c r="F59" s="178"/>
      <c r="G59" s="179">
        <f t="shared" si="14"/>
        <v>0</v>
      </c>
      <c r="H59" s="178"/>
      <c r="I59" s="179">
        <f t="shared" si="15"/>
        <v>0</v>
      </c>
      <c r="J59" s="178"/>
      <c r="K59" s="179">
        <f t="shared" si="16"/>
        <v>0</v>
      </c>
      <c r="L59" s="179">
        <v>21</v>
      </c>
      <c r="M59" s="179">
        <f t="shared" si="17"/>
        <v>0</v>
      </c>
      <c r="N59" s="177">
        <v>0</v>
      </c>
      <c r="O59" s="177">
        <f t="shared" si="18"/>
        <v>0</v>
      </c>
      <c r="P59" s="177">
        <v>0</v>
      </c>
      <c r="Q59" s="177">
        <f t="shared" si="19"/>
        <v>0</v>
      </c>
      <c r="R59" s="179"/>
      <c r="S59" s="179" t="s">
        <v>262</v>
      </c>
      <c r="T59" s="180" t="s">
        <v>245</v>
      </c>
      <c r="U59" s="157">
        <v>0</v>
      </c>
      <c r="V59" s="157">
        <f t="shared" si="20"/>
        <v>0</v>
      </c>
      <c r="W59" s="157"/>
      <c r="X59" s="157" t="s">
        <v>286</v>
      </c>
      <c r="Y59" s="157" t="s">
        <v>246</v>
      </c>
      <c r="Z59" s="147"/>
      <c r="AA59" s="147"/>
      <c r="AB59" s="147"/>
      <c r="AC59" s="147"/>
      <c r="AD59" s="147"/>
      <c r="AE59" s="147"/>
      <c r="AF59" s="147"/>
      <c r="AG59" s="147" t="s">
        <v>731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1" x14ac:dyDescent="0.2">
      <c r="A60" s="174">
        <v>46</v>
      </c>
      <c r="B60" s="175" t="s">
        <v>1030</v>
      </c>
      <c r="C60" s="183" t="s">
        <v>1031</v>
      </c>
      <c r="D60" s="176" t="s">
        <v>320</v>
      </c>
      <c r="E60" s="177">
        <v>50</v>
      </c>
      <c r="F60" s="178"/>
      <c r="G60" s="179">
        <f t="shared" si="14"/>
        <v>0</v>
      </c>
      <c r="H60" s="178"/>
      <c r="I60" s="179">
        <f t="shared" si="15"/>
        <v>0</v>
      </c>
      <c r="J60" s="178"/>
      <c r="K60" s="179">
        <f t="shared" si="16"/>
        <v>0</v>
      </c>
      <c r="L60" s="179">
        <v>21</v>
      </c>
      <c r="M60" s="179">
        <f t="shared" si="17"/>
        <v>0</v>
      </c>
      <c r="N60" s="177">
        <v>0</v>
      </c>
      <c r="O60" s="177">
        <f t="shared" si="18"/>
        <v>0</v>
      </c>
      <c r="P60" s="177">
        <v>0</v>
      </c>
      <c r="Q60" s="177">
        <f t="shared" si="19"/>
        <v>0</v>
      </c>
      <c r="R60" s="179"/>
      <c r="S60" s="179" t="s">
        <v>262</v>
      </c>
      <c r="T60" s="180" t="s">
        <v>245</v>
      </c>
      <c r="U60" s="157">
        <v>0</v>
      </c>
      <c r="V60" s="157">
        <f t="shared" si="20"/>
        <v>0</v>
      </c>
      <c r="W60" s="157"/>
      <c r="X60" s="157" t="s">
        <v>286</v>
      </c>
      <c r="Y60" s="157" t="s">
        <v>246</v>
      </c>
      <c r="Z60" s="147"/>
      <c r="AA60" s="147"/>
      <c r="AB60" s="147"/>
      <c r="AC60" s="147"/>
      <c r="AD60" s="147"/>
      <c r="AE60" s="147"/>
      <c r="AF60" s="147"/>
      <c r="AG60" s="147" t="s">
        <v>731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4">
        <v>47</v>
      </c>
      <c r="B61" s="175" t="s">
        <v>1032</v>
      </c>
      <c r="C61" s="183" t="s">
        <v>1033</v>
      </c>
      <c r="D61" s="176" t="s">
        <v>320</v>
      </c>
      <c r="E61" s="177">
        <v>18</v>
      </c>
      <c r="F61" s="178"/>
      <c r="G61" s="179">
        <f t="shared" si="14"/>
        <v>0</v>
      </c>
      <c r="H61" s="178"/>
      <c r="I61" s="179">
        <f t="shared" si="15"/>
        <v>0</v>
      </c>
      <c r="J61" s="178"/>
      <c r="K61" s="179">
        <f t="shared" si="16"/>
        <v>0</v>
      </c>
      <c r="L61" s="179">
        <v>21</v>
      </c>
      <c r="M61" s="179">
        <f t="shared" si="17"/>
        <v>0</v>
      </c>
      <c r="N61" s="177">
        <v>0</v>
      </c>
      <c r="O61" s="177">
        <f t="shared" si="18"/>
        <v>0</v>
      </c>
      <c r="P61" s="177">
        <v>0</v>
      </c>
      <c r="Q61" s="177">
        <f t="shared" si="19"/>
        <v>0</v>
      </c>
      <c r="R61" s="179"/>
      <c r="S61" s="179" t="s">
        <v>262</v>
      </c>
      <c r="T61" s="180" t="s">
        <v>245</v>
      </c>
      <c r="U61" s="157">
        <v>0</v>
      </c>
      <c r="V61" s="157">
        <f t="shared" si="20"/>
        <v>0</v>
      </c>
      <c r="W61" s="157"/>
      <c r="X61" s="157" t="s">
        <v>286</v>
      </c>
      <c r="Y61" s="157" t="s">
        <v>246</v>
      </c>
      <c r="Z61" s="147"/>
      <c r="AA61" s="147"/>
      <c r="AB61" s="147"/>
      <c r="AC61" s="147"/>
      <c r="AD61" s="147"/>
      <c r="AE61" s="147"/>
      <c r="AF61" s="147"/>
      <c r="AG61" s="147" t="s">
        <v>731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x14ac:dyDescent="0.2">
      <c r="A62" s="159" t="s">
        <v>239</v>
      </c>
      <c r="B62" s="160" t="s">
        <v>140</v>
      </c>
      <c r="C62" s="181" t="s">
        <v>141</v>
      </c>
      <c r="D62" s="161"/>
      <c r="E62" s="162"/>
      <c r="F62" s="163"/>
      <c r="G62" s="163">
        <f>SUMIF(AG63:AG64,"&lt;&gt;NOR",G63:G64)</f>
        <v>0</v>
      </c>
      <c r="H62" s="163"/>
      <c r="I62" s="163">
        <f>SUM(I63:I64)</f>
        <v>0</v>
      </c>
      <c r="J62" s="163"/>
      <c r="K62" s="163">
        <f>SUM(K63:K64)</f>
        <v>0</v>
      </c>
      <c r="L62" s="163"/>
      <c r="M62" s="163">
        <f>SUM(M63:M64)</f>
        <v>0</v>
      </c>
      <c r="N62" s="162"/>
      <c r="O62" s="162">
        <f>SUM(O63:O64)</f>
        <v>0</v>
      </c>
      <c r="P62" s="162"/>
      <c r="Q62" s="162">
        <f>SUM(Q63:Q64)</f>
        <v>0</v>
      </c>
      <c r="R62" s="163"/>
      <c r="S62" s="163"/>
      <c r="T62" s="164"/>
      <c r="U62" s="158"/>
      <c r="V62" s="158">
        <f>SUM(V63:V64)</f>
        <v>0</v>
      </c>
      <c r="W62" s="158"/>
      <c r="X62" s="158"/>
      <c r="Y62" s="158"/>
      <c r="AG62" t="s">
        <v>240</v>
      </c>
    </row>
    <row r="63" spans="1:60" ht="33.75" outlineLevel="1" x14ac:dyDescent="0.2">
      <c r="A63" s="174">
        <v>48</v>
      </c>
      <c r="B63" s="175" t="s">
        <v>1034</v>
      </c>
      <c r="C63" s="183" t="s">
        <v>1035</v>
      </c>
      <c r="D63" s="176" t="s">
        <v>320</v>
      </c>
      <c r="E63" s="177">
        <v>16</v>
      </c>
      <c r="F63" s="178"/>
      <c r="G63" s="179">
        <f>ROUND(E63*F63,2)</f>
        <v>0</v>
      </c>
      <c r="H63" s="178"/>
      <c r="I63" s="179">
        <f>ROUND(E63*H63,2)</f>
        <v>0</v>
      </c>
      <c r="J63" s="178"/>
      <c r="K63" s="179">
        <f>ROUND(E63*J63,2)</f>
        <v>0</v>
      </c>
      <c r="L63" s="179">
        <v>21</v>
      </c>
      <c r="M63" s="179">
        <f>G63*(1+L63/100)</f>
        <v>0</v>
      </c>
      <c r="N63" s="177">
        <v>0</v>
      </c>
      <c r="O63" s="177">
        <f>ROUND(E63*N63,2)</f>
        <v>0</v>
      </c>
      <c r="P63" s="177">
        <v>0</v>
      </c>
      <c r="Q63" s="177">
        <f>ROUND(E63*P63,2)</f>
        <v>0</v>
      </c>
      <c r="R63" s="179"/>
      <c r="S63" s="179" t="s">
        <v>262</v>
      </c>
      <c r="T63" s="180" t="s">
        <v>245</v>
      </c>
      <c r="U63" s="157">
        <v>0</v>
      </c>
      <c r="V63" s="157">
        <f>ROUND(E63*U63,2)</f>
        <v>0</v>
      </c>
      <c r="W63" s="157"/>
      <c r="X63" s="157" t="s">
        <v>286</v>
      </c>
      <c r="Y63" s="157" t="s">
        <v>246</v>
      </c>
      <c r="Z63" s="147"/>
      <c r="AA63" s="147"/>
      <c r="AB63" s="147"/>
      <c r="AC63" s="147"/>
      <c r="AD63" s="147"/>
      <c r="AE63" s="147"/>
      <c r="AF63" s="147"/>
      <c r="AG63" s="147" t="s">
        <v>731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74">
        <v>49</v>
      </c>
      <c r="B64" s="175" t="s">
        <v>1036</v>
      </c>
      <c r="C64" s="183" t="s">
        <v>1037</v>
      </c>
      <c r="D64" s="176" t="s">
        <v>543</v>
      </c>
      <c r="E64" s="177">
        <v>1</v>
      </c>
      <c r="F64" s="178"/>
      <c r="G64" s="179">
        <f>ROUND(E64*F64,2)</f>
        <v>0</v>
      </c>
      <c r="H64" s="178"/>
      <c r="I64" s="179">
        <f>ROUND(E64*H64,2)</f>
        <v>0</v>
      </c>
      <c r="J64" s="178"/>
      <c r="K64" s="179">
        <f>ROUND(E64*J64,2)</f>
        <v>0</v>
      </c>
      <c r="L64" s="179">
        <v>21</v>
      </c>
      <c r="M64" s="179">
        <f>G64*(1+L64/100)</f>
        <v>0</v>
      </c>
      <c r="N64" s="177">
        <v>0</v>
      </c>
      <c r="O64" s="177">
        <f>ROUND(E64*N64,2)</f>
        <v>0</v>
      </c>
      <c r="P64" s="177">
        <v>0</v>
      </c>
      <c r="Q64" s="177">
        <f>ROUND(E64*P64,2)</f>
        <v>0</v>
      </c>
      <c r="R64" s="179"/>
      <c r="S64" s="179" t="s">
        <v>262</v>
      </c>
      <c r="T64" s="180" t="s">
        <v>245</v>
      </c>
      <c r="U64" s="157">
        <v>0</v>
      </c>
      <c r="V64" s="157">
        <f>ROUND(E64*U64,2)</f>
        <v>0</v>
      </c>
      <c r="W64" s="157"/>
      <c r="X64" s="157" t="s">
        <v>286</v>
      </c>
      <c r="Y64" s="157" t="s">
        <v>246</v>
      </c>
      <c r="Z64" s="147"/>
      <c r="AA64" s="147"/>
      <c r="AB64" s="147"/>
      <c r="AC64" s="147"/>
      <c r="AD64" s="147"/>
      <c r="AE64" s="147"/>
      <c r="AF64" s="147"/>
      <c r="AG64" s="147" t="s">
        <v>731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x14ac:dyDescent="0.2">
      <c r="A65" s="159" t="s">
        <v>239</v>
      </c>
      <c r="B65" s="160" t="s">
        <v>205</v>
      </c>
      <c r="C65" s="181" t="s">
        <v>206</v>
      </c>
      <c r="D65" s="161"/>
      <c r="E65" s="162"/>
      <c r="F65" s="163"/>
      <c r="G65" s="163">
        <f>SUMIF(AG66:AG86,"&lt;&gt;NOR",G66:G86)</f>
        <v>0</v>
      </c>
      <c r="H65" s="163"/>
      <c r="I65" s="163">
        <f>SUM(I66:I86)</f>
        <v>0</v>
      </c>
      <c r="J65" s="163"/>
      <c r="K65" s="163">
        <f>SUM(K66:K86)</f>
        <v>0</v>
      </c>
      <c r="L65" s="163"/>
      <c r="M65" s="163">
        <f>SUM(M66:M86)</f>
        <v>0</v>
      </c>
      <c r="N65" s="162"/>
      <c r="O65" s="162">
        <f>SUM(O66:O86)</f>
        <v>0</v>
      </c>
      <c r="P65" s="162"/>
      <c r="Q65" s="162">
        <f>SUM(Q66:Q86)</f>
        <v>0</v>
      </c>
      <c r="R65" s="163"/>
      <c r="S65" s="163"/>
      <c r="T65" s="164"/>
      <c r="U65" s="158"/>
      <c r="V65" s="158">
        <f>SUM(V66:V86)</f>
        <v>0</v>
      </c>
      <c r="W65" s="158"/>
      <c r="X65" s="158"/>
      <c r="Y65" s="158"/>
      <c r="AG65" t="s">
        <v>240</v>
      </c>
    </row>
    <row r="66" spans="1:60" ht="22.5" outlineLevel="1" x14ac:dyDescent="0.2">
      <c r="A66" s="174">
        <v>50</v>
      </c>
      <c r="B66" s="175" t="s">
        <v>1038</v>
      </c>
      <c r="C66" s="183" t="s">
        <v>1039</v>
      </c>
      <c r="D66" s="176" t="s">
        <v>543</v>
      </c>
      <c r="E66" s="177">
        <v>1</v>
      </c>
      <c r="F66" s="178"/>
      <c r="G66" s="179">
        <f t="shared" ref="G66:G86" si="21">ROUND(E66*F66,2)</f>
        <v>0</v>
      </c>
      <c r="H66" s="178"/>
      <c r="I66" s="179">
        <f t="shared" ref="I66:I86" si="22">ROUND(E66*H66,2)</f>
        <v>0</v>
      </c>
      <c r="J66" s="178"/>
      <c r="K66" s="179">
        <f t="shared" ref="K66:K86" si="23">ROUND(E66*J66,2)</f>
        <v>0</v>
      </c>
      <c r="L66" s="179">
        <v>21</v>
      </c>
      <c r="M66" s="179">
        <f t="shared" ref="M66:M86" si="24">G66*(1+L66/100)</f>
        <v>0</v>
      </c>
      <c r="N66" s="177">
        <v>0</v>
      </c>
      <c r="O66" s="177">
        <f t="shared" ref="O66:O86" si="25">ROUND(E66*N66,2)</f>
        <v>0</v>
      </c>
      <c r="P66" s="177">
        <v>0</v>
      </c>
      <c r="Q66" s="177">
        <f t="shared" ref="Q66:Q86" si="26">ROUND(E66*P66,2)</f>
        <v>0</v>
      </c>
      <c r="R66" s="179"/>
      <c r="S66" s="179" t="s">
        <v>262</v>
      </c>
      <c r="T66" s="180" t="s">
        <v>245</v>
      </c>
      <c r="U66" s="157">
        <v>0</v>
      </c>
      <c r="V66" s="157">
        <f t="shared" ref="V66:V86" si="27">ROUND(E66*U66,2)</f>
        <v>0</v>
      </c>
      <c r="W66" s="157"/>
      <c r="X66" s="157" t="s">
        <v>286</v>
      </c>
      <c r="Y66" s="157" t="s">
        <v>246</v>
      </c>
      <c r="Z66" s="147"/>
      <c r="AA66" s="147"/>
      <c r="AB66" s="147"/>
      <c r="AC66" s="147"/>
      <c r="AD66" s="147"/>
      <c r="AE66" s="147"/>
      <c r="AF66" s="147"/>
      <c r="AG66" s="147" t="s">
        <v>636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outlineLevel="1" x14ac:dyDescent="0.2">
      <c r="A67" s="174">
        <v>51</v>
      </c>
      <c r="B67" s="175" t="s">
        <v>1040</v>
      </c>
      <c r="C67" s="183" t="s">
        <v>1041</v>
      </c>
      <c r="D67" s="176" t="s">
        <v>543</v>
      </c>
      <c r="E67" s="177">
        <v>1</v>
      </c>
      <c r="F67" s="178"/>
      <c r="G67" s="179">
        <f t="shared" si="21"/>
        <v>0</v>
      </c>
      <c r="H67" s="178"/>
      <c r="I67" s="179">
        <f t="shared" si="22"/>
        <v>0</v>
      </c>
      <c r="J67" s="178"/>
      <c r="K67" s="179">
        <f t="shared" si="23"/>
        <v>0</v>
      </c>
      <c r="L67" s="179">
        <v>21</v>
      </c>
      <c r="M67" s="179">
        <f t="shared" si="24"/>
        <v>0</v>
      </c>
      <c r="N67" s="177">
        <v>0</v>
      </c>
      <c r="O67" s="177">
        <f t="shared" si="25"/>
        <v>0</v>
      </c>
      <c r="P67" s="177">
        <v>0</v>
      </c>
      <c r="Q67" s="177">
        <f t="shared" si="26"/>
        <v>0</v>
      </c>
      <c r="R67" s="179"/>
      <c r="S67" s="179" t="s">
        <v>262</v>
      </c>
      <c r="T67" s="180" t="s">
        <v>245</v>
      </c>
      <c r="U67" s="157">
        <v>0</v>
      </c>
      <c r="V67" s="157">
        <f t="shared" si="27"/>
        <v>0</v>
      </c>
      <c r="W67" s="157"/>
      <c r="X67" s="157" t="s">
        <v>286</v>
      </c>
      <c r="Y67" s="157" t="s">
        <v>246</v>
      </c>
      <c r="Z67" s="147"/>
      <c r="AA67" s="147"/>
      <c r="AB67" s="147"/>
      <c r="AC67" s="147"/>
      <c r="AD67" s="147"/>
      <c r="AE67" s="147"/>
      <c r="AF67" s="147"/>
      <c r="AG67" s="147" t="s">
        <v>636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4">
        <v>52</v>
      </c>
      <c r="B68" s="175" t="s">
        <v>1042</v>
      </c>
      <c r="C68" s="183" t="s">
        <v>1043</v>
      </c>
      <c r="D68" s="176" t="s">
        <v>543</v>
      </c>
      <c r="E68" s="177">
        <v>1</v>
      </c>
      <c r="F68" s="178"/>
      <c r="G68" s="179">
        <f t="shared" si="21"/>
        <v>0</v>
      </c>
      <c r="H68" s="178"/>
      <c r="I68" s="179">
        <f t="shared" si="22"/>
        <v>0</v>
      </c>
      <c r="J68" s="178"/>
      <c r="K68" s="179">
        <f t="shared" si="23"/>
        <v>0</v>
      </c>
      <c r="L68" s="179">
        <v>21</v>
      </c>
      <c r="M68" s="179">
        <f t="shared" si="24"/>
        <v>0</v>
      </c>
      <c r="N68" s="177">
        <v>0</v>
      </c>
      <c r="O68" s="177">
        <f t="shared" si="25"/>
        <v>0</v>
      </c>
      <c r="P68" s="177">
        <v>0</v>
      </c>
      <c r="Q68" s="177">
        <f t="shared" si="26"/>
        <v>0</v>
      </c>
      <c r="R68" s="179"/>
      <c r="S68" s="179" t="s">
        <v>262</v>
      </c>
      <c r="T68" s="180" t="s">
        <v>245</v>
      </c>
      <c r="U68" s="157">
        <v>0</v>
      </c>
      <c r="V68" s="157">
        <f t="shared" si="27"/>
        <v>0</v>
      </c>
      <c r="W68" s="157"/>
      <c r="X68" s="157" t="s">
        <v>286</v>
      </c>
      <c r="Y68" s="157" t="s">
        <v>246</v>
      </c>
      <c r="Z68" s="147"/>
      <c r="AA68" s="147"/>
      <c r="AB68" s="147"/>
      <c r="AC68" s="147"/>
      <c r="AD68" s="147"/>
      <c r="AE68" s="147"/>
      <c r="AF68" s="147"/>
      <c r="AG68" s="147" t="s">
        <v>636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4">
        <v>53</v>
      </c>
      <c r="B69" s="175" t="s">
        <v>1044</v>
      </c>
      <c r="C69" s="183" t="s">
        <v>1045</v>
      </c>
      <c r="D69" s="176" t="s">
        <v>543</v>
      </c>
      <c r="E69" s="177">
        <v>1</v>
      </c>
      <c r="F69" s="178"/>
      <c r="G69" s="179">
        <f t="shared" si="21"/>
        <v>0</v>
      </c>
      <c r="H69" s="178"/>
      <c r="I69" s="179">
        <f t="shared" si="22"/>
        <v>0</v>
      </c>
      <c r="J69" s="178"/>
      <c r="K69" s="179">
        <f t="shared" si="23"/>
        <v>0</v>
      </c>
      <c r="L69" s="179">
        <v>21</v>
      </c>
      <c r="M69" s="179">
        <f t="shared" si="24"/>
        <v>0</v>
      </c>
      <c r="N69" s="177">
        <v>0</v>
      </c>
      <c r="O69" s="177">
        <f t="shared" si="25"/>
        <v>0</v>
      </c>
      <c r="P69" s="177">
        <v>0</v>
      </c>
      <c r="Q69" s="177">
        <f t="shared" si="26"/>
        <v>0</v>
      </c>
      <c r="R69" s="179"/>
      <c r="S69" s="179" t="s">
        <v>262</v>
      </c>
      <c r="T69" s="180" t="s">
        <v>245</v>
      </c>
      <c r="U69" s="157">
        <v>0</v>
      </c>
      <c r="V69" s="157">
        <f t="shared" si="27"/>
        <v>0</v>
      </c>
      <c r="W69" s="157"/>
      <c r="X69" s="157" t="s">
        <v>286</v>
      </c>
      <c r="Y69" s="157" t="s">
        <v>246</v>
      </c>
      <c r="Z69" s="147"/>
      <c r="AA69" s="147"/>
      <c r="AB69" s="147"/>
      <c r="AC69" s="147"/>
      <c r="AD69" s="147"/>
      <c r="AE69" s="147"/>
      <c r="AF69" s="147"/>
      <c r="AG69" s="147" t="s">
        <v>636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4">
        <v>54</v>
      </c>
      <c r="B70" s="175" t="s">
        <v>1046</v>
      </c>
      <c r="C70" s="183" t="s">
        <v>1047</v>
      </c>
      <c r="D70" s="176" t="s">
        <v>543</v>
      </c>
      <c r="E70" s="177">
        <v>1</v>
      </c>
      <c r="F70" s="178"/>
      <c r="G70" s="179">
        <f t="shared" si="21"/>
        <v>0</v>
      </c>
      <c r="H70" s="178"/>
      <c r="I70" s="179">
        <f t="shared" si="22"/>
        <v>0</v>
      </c>
      <c r="J70" s="178"/>
      <c r="K70" s="179">
        <f t="shared" si="23"/>
        <v>0</v>
      </c>
      <c r="L70" s="179">
        <v>21</v>
      </c>
      <c r="M70" s="179">
        <f t="shared" si="24"/>
        <v>0</v>
      </c>
      <c r="N70" s="177">
        <v>0</v>
      </c>
      <c r="O70" s="177">
        <f t="shared" si="25"/>
        <v>0</v>
      </c>
      <c r="P70" s="177">
        <v>0</v>
      </c>
      <c r="Q70" s="177">
        <f t="shared" si="26"/>
        <v>0</v>
      </c>
      <c r="R70" s="179"/>
      <c r="S70" s="179" t="s">
        <v>262</v>
      </c>
      <c r="T70" s="180" t="s">
        <v>245</v>
      </c>
      <c r="U70" s="157">
        <v>0</v>
      </c>
      <c r="V70" s="157">
        <f t="shared" si="27"/>
        <v>0</v>
      </c>
      <c r="W70" s="157"/>
      <c r="X70" s="157" t="s">
        <v>286</v>
      </c>
      <c r="Y70" s="157" t="s">
        <v>246</v>
      </c>
      <c r="Z70" s="147"/>
      <c r="AA70" s="147"/>
      <c r="AB70" s="147"/>
      <c r="AC70" s="147"/>
      <c r="AD70" s="147"/>
      <c r="AE70" s="147"/>
      <c r="AF70" s="147"/>
      <c r="AG70" s="147" t="s">
        <v>636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74">
        <v>55</v>
      </c>
      <c r="B71" s="175" t="s">
        <v>1048</v>
      </c>
      <c r="C71" s="183" t="s">
        <v>1049</v>
      </c>
      <c r="D71" s="176" t="s">
        <v>543</v>
      </c>
      <c r="E71" s="177">
        <v>9</v>
      </c>
      <c r="F71" s="178"/>
      <c r="G71" s="179">
        <f t="shared" si="21"/>
        <v>0</v>
      </c>
      <c r="H71" s="178"/>
      <c r="I71" s="179">
        <f t="shared" si="22"/>
        <v>0</v>
      </c>
      <c r="J71" s="178"/>
      <c r="K71" s="179">
        <f t="shared" si="23"/>
        <v>0</v>
      </c>
      <c r="L71" s="179">
        <v>21</v>
      </c>
      <c r="M71" s="179">
        <f t="shared" si="24"/>
        <v>0</v>
      </c>
      <c r="N71" s="177">
        <v>0</v>
      </c>
      <c r="O71" s="177">
        <f t="shared" si="25"/>
        <v>0</v>
      </c>
      <c r="P71" s="177">
        <v>0</v>
      </c>
      <c r="Q71" s="177">
        <f t="shared" si="26"/>
        <v>0</v>
      </c>
      <c r="R71" s="179"/>
      <c r="S71" s="179" t="s">
        <v>262</v>
      </c>
      <c r="T71" s="180" t="s">
        <v>245</v>
      </c>
      <c r="U71" s="157">
        <v>0</v>
      </c>
      <c r="V71" s="157">
        <f t="shared" si="27"/>
        <v>0</v>
      </c>
      <c r="W71" s="157"/>
      <c r="X71" s="157" t="s">
        <v>286</v>
      </c>
      <c r="Y71" s="157" t="s">
        <v>246</v>
      </c>
      <c r="Z71" s="147"/>
      <c r="AA71" s="147"/>
      <c r="AB71" s="147"/>
      <c r="AC71" s="147"/>
      <c r="AD71" s="147"/>
      <c r="AE71" s="147"/>
      <c r="AF71" s="147"/>
      <c r="AG71" s="147" t="s">
        <v>636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74">
        <v>56</v>
      </c>
      <c r="B72" s="175" t="s">
        <v>1050</v>
      </c>
      <c r="C72" s="183" t="s">
        <v>1051</v>
      </c>
      <c r="D72" s="176" t="s">
        <v>543</v>
      </c>
      <c r="E72" s="177">
        <v>1</v>
      </c>
      <c r="F72" s="178"/>
      <c r="G72" s="179">
        <f t="shared" si="21"/>
        <v>0</v>
      </c>
      <c r="H72" s="178"/>
      <c r="I72" s="179">
        <f t="shared" si="22"/>
        <v>0</v>
      </c>
      <c r="J72" s="178"/>
      <c r="K72" s="179">
        <f t="shared" si="23"/>
        <v>0</v>
      </c>
      <c r="L72" s="179">
        <v>21</v>
      </c>
      <c r="M72" s="179">
        <f t="shared" si="24"/>
        <v>0</v>
      </c>
      <c r="N72" s="177">
        <v>0</v>
      </c>
      <c r="O72" s="177">
        <f t="shared" si="25"/>
        <v>0</v>
      </c>
      <c r="P72" s="177">
        <v>0</v>
      </c>
      <c r="Q72" s="177">
        <f t="shared" si="26"/>
        <v>0</v>
      </c>
      <c r="R72" s="179"/>
      <c r="S72" s="179" t="s">
        <v>262</v>
      </c>
      <c r="T72" s="180" t="s">
        <v>245</v>
      </c>
      <c r="U72" s="157">
        <v>0</v>
      </c>
      <c r="V72" s="157">
        <f t="shared" si="27"/>
        <v>0</v>
      </c>
      <c r="W72" s="157"/>
      <c r="X72" s="157" t="s">
        <v>286</v>
      </c>
      <c r="Y72" s="157" t="s">
        <v>246</v>
      </c>
      <c r="Z72" s="147"/>
      <c r="AA72" s="147"/>
      <c r="AB72" s="147"/>
      <c r="AC72" s="147"/>
      <c r="AD72" s="147"/>
      <c r="AE72" s="147"/>
      <c r="AF72" s="147"/>
      <c r="AG72" s="147" t="s">
        <v>636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4">
        <v>57</v>
      </c>
      <c r="B73" s="175" t="s">
        <v>1052</v>
      </c>
      <c r="C73" s="183" t="s">
        <v>1053</v>
      </c>
      <c r="D73" s="176" t="s">
        <v>543</v>
      </c>
      <c r="E73" s="177">
        <v>1</v>
      </c>
      <c r="F73" s="178"/>
      <c r="G73" s="179">
        <f t="shared" si="21"/>
        <v>0</v>
      </c>
      <c r="H73" s="178"/>
      <c r="I73" s="179">
        <f t="shared" si="22"/>
        <v>0</v>
      </c>
      <c r="J73" s="178"/>
      <c r="K73" s="179">
        <f t="shared" si="23"/>
        <v>0</v>
      </c>
      <c r="L73" s="179">
        <v>21</v>
      </c>
      <c r="M73" s="179">
        <f t="shared" si="24"/>
        <v>0</v>
      </c>
      <c r="N73" s="177">
        <v>0</v>
      </c>
      <c r="O73" s="177">
        <f t="shared" si="25"/>
        <v>0</v>
      </c>
      <c r="P73" s="177">
        <v>0</v>
      </c>
      <c r="Q73" s="177">
        <f t="shared" si="26"/>
        <v>0</v>
      </c>
      <c r="R73" s="179"/>
      <c r="S73" s="179" t="s">
        <v>262</v>
      </c>
      <c r="T73" s="180" t="s">
        <v>245</v>
      </c>
      <c r="U73" s="157">
        <v>0</v>
      </c>
      <c r="V73" s="157">
        <f t="shared" si="27"/>
        <v>0</v>
      </c>
      <c r="W73" s="157"/>
      <c r="X73" s="157" t="s">
        <v>286</v>
      </c>
      <c r="Y73" s="157" t="s">
        <v>246</v>
      </c>
      <c r="Z73" s="147"/>
      <c r="AA73" s="147"/>
      <c r="AB73" s="147"/>
      <c r="AC73" s="147"/>
      <c r="AD73" s="147"/>
      <c r="AE73" s="147"/>
      <c r="AF73" s="147"/>
      <c r="AG73" s="147" t="s">
        <v>636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33.75" outlineLevel="1" x14ac:dyDescent="0.2">
      <c r="A74" s="174">
        <v>58</v>
      </c>
      <c r="B74" s="175" t="s">
        <v>1054</v>
      </c>
      <c r="C74" s="183" t="s">
        <v>1055</v>
      </c>
      <c r="D74" s="176" t="s">
        <v>543</v>
      </c>
      <c r="E74" s="177">
        <v>1</v>
      </c>
      <c r="F74" s="178"/>
      <c r="G74" s="179">
        <f t="shared" si="21"/>
        <v>0</v>
      </c>
      <c r="H74" s="178"/>
      <c r="I74" s="179">
        <f t="shared" si="22"/>
        <v>0</v>
      </c>
      <c r="J74" s="178"/>
      <c r="K74" s="179">
        <f t="shared" si="23"/>
        <v>0</v>
      </c>
      <c r="L74" s="179">
        <v>21</v>
      </c>
      <c r="M74" s="179">
        <f t="shared" si="24"/>
        <v>0</v>
      </c>
      <c r="N74" s="177">
        <v>0</v>
      </c>
      <c r="O74" s="177">
        <f t="shared" si="25"/>
        <v>0</v>
      </c>
      <c r="P74" s="177">
        <v>0</v>
      </c>
      <c r="Q74" s="177">
        <f t="shared" si="26"/>
        <v>0</v>
      </c>
      <c r="R74" s="179"/>
      <c r="S74" s="179" t="s">
        <v>262</v>
      </c>
      <c r="T74" s="180" t="s">
        <v>245</v>
      </c>
      <c r="U74" s="157">
        <v>0</v>
      </c>
      <c r="V74" s="157">
        <f t="shared" si="27"/>
        <v>0</v>
      </c>
      <c r="W74" s="157"/>
      <c r="X74" s="157" t="s">
        <v>286</v>
      </c>
      <c r="Y74" s="157" t="s">
        <v>246</v>
      </c>
      <c r="Z74" s="147"/>
      <c r="AA74" s="147"/>
      <c r="AB74" s="147"/>
      <c r="AC74" s="147"/>
      <c r="AD74" s="147"/>
      <c r="AE74" s="147"/>
      <c r="AF74" s="147"/>
      <c r="AG74" s="147" t="s">
        <v>636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74">
        <v>59</v>
      </c>
      <c r="B75" s="175" t="s">
        <v>1056</v>
      </c>
      <c r="C75" s="183" t="s">
        <v>1057</v>
      </c>
      <c r="D75" s="176" t="s">
        <v>543</v>
      </c>
      <c r="E75" s="177">
        <v>1</v>
      </c>
      <c r="F75" s="178"/>
      <c r="G75" s="179">
        <f t="shared" si="21"/>
        <v>0</v>
      </c>
      <c r="H75" s="178"/>
      <c r="I75" s="179">
        <f t="shared" si="22"/>
        <v>0</v>
      </c>
      <c r="J75" s="178"/>
      <c r="K75" s="179">
        <f t="shared" si="23"/>
        <v>0</v>
      </c>
      <c r="L75" s="179">
        <v>21</v>
      </c>
      <c r="M75" s="179">
        <f t="shared" si="24"/>
        <v>0</v>
      </c>
      <c r="N75" s="177">
        <v>0</v>
      </c>
      <c r="O75" s="177">
        <f t="shared" si="25"/>
        <v>0</v>
      </c>
      <c r="P75" s="177">
        <v>0</v>
      </c>
      <c r="Q75" s="177">
        <f t="shared" si="26"/>
        <v>0</v>
      </c>
      <c r="R75" s="179"/>
      <c r="S75" s="179" t="s">
        <v>262</v>
      </c>
      <c r="T75" s="180" t="s">
        <v>245</v>
      </c>
      <c r="U75" s="157">
        <v>0</v>
      </c>
      <c r="V75" s="157">
        <f t="shared" si="27"/>
        <v>0</v>
      </c>
      <c r="W75" s="157"/>
      <c r="X75" s="157" t="s">
        <v>286</v>
      </c>
      <c r="Y75" s="157" t="s">
        <v>246</v>
      </c>
      <c r="Z75" s="147"/>
      <c r="AA75" s="147"/>
      <c r="AB75" s="147"/>
      <c r="AC75" s="147"/>
      <c r="AD75" s="147"/>
      <c r="AE75" s="147"/>
      <c r="AF75" s="147"/>
      <c r="AG75" s="147" t="s">
        <v>636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74">
        <v>60</v>
      </c>
      <c r="B76" s="175" t="s">
        <v>1058</v>
      </c>
      <c r="C76" s="183" t="s">
        <v>1059</v>
      </c>
      <c r="D76" s="176" t="s">
        <v>308</v>
      </c>
      <c r="E76" s="177">
        <v>0.28999999999999998</v>
      </c>
      <c r="F76" s="178"/>
      <c r="G76" s="179">
        <f t="shared" si="21"/>
        <v>0</v>
      </c>
      <c r="H76" s="178"/>
      <c r="I76" s="179">
        <f t="shared" si="22"/>
        <v>0</v>
      </c>
      <c r="J76" s="178"/>
      <c r="K76" s="179">
        <f t="shared" si="23"/>
        <v>0</v>
      </c>
      <c r="L76" s="179">
        <v>21</v>
      </c>
      <c r="M76" s="179">
        <f t="shared" si="24"/>
        <v>0</v>
      </c>
      <c r="N76" s="177">
        <v>0</v>
      </c>
      <c r="O76" s="177">
        <f t="shared" si="25"/>
        <v>0</v>
      </c>
      <c r="P76" s="177">
        <v>0</v>
      </c>
      <c r="Q76" s="177">
        <f t="shared" si="26"/>
        <v>0</v>
      </c>
      <c r="R76" s="179"/>
      <c r="S76" s="179" t="s">
        <v>262</v>
      </c>
      <c r="T76" s="180" t="s">
        <v>245</v>
      </c>
      <c r="U76" s="157">
        <v>0</v>
      </c>
      <c r="V76" s="157">
        <f t="shared" si="27"/>
        <v>0</v>
      </c>
      <c r="W76" s="157"/>
      <c r="X76" s="157" t="s">
        <v>286</v>
      </c>
      <c r="Y76" s="157" t="s">
        <v>246</v>
      </c>
      <c r="Z76" s="147"/>
      <c r="AA76" s="147"/>
      <c r="AB76" s="147"/>
      <c r="AC76" s="147"/>
      <c r="AD76" s="147"/>
      <c r="AE76" s="147"/>
      <c r="AF76" s="147"/>
      <c r="AG76" s="147" t="s">
        <v>636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4">
        <v>61</v>
      </c>
      <c r="B77" s="175" t="s">
        <v>659</v>
      </c>
      <c r="C77" s="183" t="s">
        <v>660</v>
      </c>
      <c r="D77" s="176" t="s">
        <v>1060</v>
      </c>
      <c r="E77" s="177">
        <v>30</v>
      </c>
      <c r="F77" s="178"/>
      <c r="G77" s="179">
        <f t="shared" si="21"/>
        <v>0</v>
      </c>
      <c r="H77" s="178"/>
      <c r="I77" s="179">
        <f t="shared" si="22"/>
        <v>0</v>
      </c>
      <c r="J77" s="178"/>
      <c r="K77" s="179">
        <f t="shared" si="23"/>
        <v>0</v>
      </c>
      <c r="L77" s="179">
        <v>21</v>
      </c>
      <c r="M77" s="179">
        <f t="shared" si="24"/>
        <v>0</v>
      </c>
      <c r="N77" s="177">
        <v>0</v>
      </c>
      <c r="O77" s="177">
        <f t="shared" si="25"/>
        <v>0</v>
      </c>
      <c r="P77" s="177">
        <v>0</v>
      </c>
      <c r="Q77" s="177">
        <f t="shared" si="26"/>
        <v>0</v>
      </c>
      <c r="R77" s="179"/>
      <c r="S77" s="179" t="s">
        <v>244</v>
      </c>
      <c r="T77" s="180" t="s">
        <v>245</v>
      </c>
      <c r="U77" s="157">
        <v>0</v>
      </c>
      <c r="V77" s="157">
        <f t="shared" si="27"/>
        <v>0</v>
      </c>
      <c r="W77" s="157"/>
      <c r="X77" s="157" t="s">
        <v>286</v>
      </c>
      <c r="Y77" s="157" t="s">
        <v>246</v>
      </c>
      <c r="Z77" s="147"/>
      <c r="AA77" s="147"/>
      <c r="AB77" s="147"/>
      <c r="AC77" s="147"/>
      <c r="AD77" s="147"/>
      <c r="AE77" s="147"/>
      <c r="AF77" s="147"/>
      <c r="AG77" s="147" t="s">
        <v>636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4">
        <v>62</v>
      </c>
      <c r="B78" s="175" t="s">
        <v>1061</v>
      </c>
      <c r="C78" s="183" t="s">
        <v>1062</v>
      </c>
      <c r="D78" s="176" t="s">
        <v>695</v>
      </c>
      <c r="E78" s="177">
        <v>18</v>
      </c>
      <c r="F78" s="178"/>
      <c r="G78" s="179">
        <f t="shared" si="21"/>
        <v>0</v>
      </c>
      <c r="H78" s="178"/>
      <c r="I78" s="179">
        <f t="shared" si="22"/>
        <v>0</v>
      </c>
      <c r="J78" s="178"/>
      <c r="K78" s="179">
        <f t="shared" si="23"/>
        <v>0</v>
      </c>
      <c r="L78" s="179">
        <v>21</v>
      </c>
      <c r="M78" s="179">
        <f t="shared" si="24"/>
        <v>0</v>
      </c>
      <c r="N78" s="177">
        <v>0</v>
      </c>
      <c r="O78" s="177">
        <f t="shared" si="25"/>
        <v>0</v>
      </c>
      <c r="P78" s="177">
        <v>0</v>
      </c>
      <c r="Q78" s="177">
        <f t="shared" si="26"/>
        <v>0</v>
      </c>
      <c r="R78" s="179"/>
      <c r="S78" s="179" t="s">
        <v>262</v>
      </c>
      <c r="T78" s="180" t="s">
        <v>245</v>
      </c>
      <c r="U78" s="157">
        <v>0</v>
      </c>
      <c r="V78" s="157">
        <f t="shared" si="27"/>
        <v>0</v>
      </c>
      <c r="W78" s="157"/>
      <c r="X78" s="157" t="s">
        <v>286</v>
      </c>
      <c r="Y78" s="157" t="s">
        <v>246</v>
      </c>
      <c r="Z78" s="147"/>
      <c r="AA78" s="147"/>
      <c r="AB78" s="147"/>
      <c r="AC78" s="147"/>
      <c r="AD78" s="147"/>
      <c r="AE78" s="147"/>
      <c r="AF78" s="147"/>
      <c r="AG78" s="147" t="s">
        <v>636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4">
        <v>63</v>
      </c>
      <c r="B79" s="175" t="s">
        <v>1063</v>
      </c>
      <c r="C79" s="183" t="s">
        <v>1064</v>
      </c>
      <c r="D79" s="176" t="s">
        <v>695</v>
      </c>
      <c r="E79" s="177">
        <v>14</v>
      </c>
      <c r="F79" s="178"/>
      <c r="G79" s="179">
        <f t="shared" si="21"/>
        <v>0</v>
      </c>
      <c r="H79" s="178"/>
      <c r="I79" s="179">
        <f t="shared" si="22"/>
        <v>0</v>
      </c>
      <c r="J79" s="178"/>
      <c r="K79" s="179">
        <f t="shared" si="23"/>
        <v>0</v>
      </c>
      <c r="L79" s="179">
        <v>21</v>
      </c>
      <c r="M79" s="179">
        <f t="shared" si="24"/>
        <v>0</v>
      </c>
      <c r="N79" s="177">
        <v>0</v>
      </c>
      <c r="O79" s="177">
        <f t="shared" si="25"/>
        <v>0</v>
      </c>
      <c r="P79" s="177">
        <v>0</v>
      </c>
      <c r="Q79" s="177">
        <f t="shared" si="26"/>
        <v>0</v>
      </c>
      <c r="R79" s="179"/>
      <c r="S79" s="179" t="s">
        <v>262</v>
      </c>
      <c r="T79" s="180" t="s">
        <v>245</v>
      </c>
      <c r="U79" s="157">
        <v>0</v>
      </c>
      <c r="V79" s="157">
        <f t="shared" si="27"/>
        <v>0</v>
      </c>
      <c r="W79" s="157"/>
      <c r="X79" s="157" t="s">
        <v>286</v>
      </c>
      <c r="Y79" s="157" t="s">
        <v>246</v>
      </c>
      <c r="Z79" s="147"/>
      <c r="AA79" s="147"/>
      <c r="AB79" s="147"/>
      <c r="AC79" s="147"/>
      <c r="AD79" s="147"/>
      <c r="AE79" s="147"/>
      <c r="AF79" s="147"/>
      <c r="AG79" s="147" t="s">
        <v>636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4">
        <v>64</v>
      </c>
      <c r="B80" s="175" t="s">
        <v>269</v>
      </c>
      <c r="C80" s="183" t="s">
        <v>1065</v>
      </c>
      <c r="D80" s="176" t="s">
        <v>543</v>
      </c>
      <c r="E80" s="177">
        <v>1</v>
      </c>
      <c r="F80" s="178"/>
      <c r="G80" s="179">
        <f t="shared" si="21"/>
        <v>0</v>
      </c>
      <c r="H80" s="178"/>
      <c r="I80" s="179">
        <f t="shared" si="22"/>
        <v>0</v>
      </c>
      <c r="J80" s="178"/>
      <c r="K80" s="179">
        <f t="shared" si="23"/>
        <v>0</v>
      </c>
      <c r="L80" s="179">
        <v>21</v>
      </c>
      <c r="M80" s="179">
        <f t="shared" si="24"/>
        <v>0</v>
      </c>
      <c r="N80" s="177">
        <v>0</v>
      </c>
      <c r="O80" s="177">
        <f t="shared" si="25"/>
        <v>0</v>
      </c>
      <c r="P80" s="177">
        <v>0</v>
      </c>
      <c r="Q80" s="177">
        <f t="shared" si="26"/>
        <v>0</v>
      </c>
      <c r="R80" s="179"/>
      <c r="S80" s="179" t="s">
        <v>244</v>
      </c>
      <c r="T80" s="180" t="s">
        <v>245</v>
      </c>
      <c r="U80" s="157">
        <v>0</v>
      </c>
      <c r="V80" s="157">
        <f t="shared" si="27"/>
        <v>0</v>
      </c>
      <c r="W80" s="157"/>
      <c r="X80" s="157" t="s">
        <v>48</v>
      </c>
      <c r="Y80" s="157" t="s">
        <v>246</v>
      </c>
      <c r="Z80" s="147"/>
      <c r="AA80" s="147"/>
      <c r="AB80" s="147"/>
      <c r="AC80" s="147"/>
      <c r="AD80" s="147"/>
      <c r="AE80" s="147"/>
      <c r="AF80" s="147"/>
      <c r="AG80" s="147" t="s">
        <v>1066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33.75" outlineLevel="1" x14ac:dyDescent="0.2">
      <c r="A81" s="174">
        <v>65</v>
      </c>
      <c r="B81" s="175" t="s">
        <v>1067</v>
      </c>
      <c r="C81" s="183" t="s">
        <v>1068</v>
      </c>
      <c r="D81" s="176" t="s">
        <v>543</v>
      </c>
      <c r="E81" s="177">
        <v>1</v>
      </c>
      <c r="F81" s="178"/>
      <c r="G81" s="179">
        <f t="shared" si="21"/>
        <v>0</v>
      </c>
      <c r="H81" s="178"/>
      <c r="I81" s="179">
        <f t="shared" si="22"/>
        <v>0</v>
      </c>
      <c r="J81" s="178"/>
      <c r="K81" s="179">
        <f t="shared" si="23"/>
        <v>0</v>
      </c>
      <c r="L81" s="179">
        <v>21</v>
      </c>
      <c r="M81" s="179">
        <f t="shared" si="24"/>
        <v>0</v>
      </c>
      <c r="N81" s="177">
        <v>0</v>
      </c>
      <c r="O81" s="177">
        <f t="shared" si="25"/>
        <v>0</v>
      </c>
      <c r="P81" s="177">
        <v>0</v>
      </c>
      <c r="Q81" s="177">
        <f t="shared" si="26"/>
        <v>0</v>
      </c>
      <c r="R81" s="179"/>
      <c r="S81" s="179" t="s">
        <v>262</v>
      </c>
      <c r="T81" s="180" t="s">
        <v>245</v>
      </c>
      <c r="U81" s="157">
        <v>0</v>
      </c>
      <c r="V81" s="157">
        <f t="shared" si="27"/>
        <v>0</v>
      </c>
      <c r="W81" s="157"/>
      <c r="X81" s="157" t="s">
        <v>286</v>
      </c>
      <c r="Y81" s="157" t="s">
        <v>246</v>
      </c>
      <c r="Z81" s="147"/>
      <c r="AA81" s="147"/>
      <c r="AB81" s="147"/>
      <c r="AC81" s="147"/>
      <c r="AD81" s="147"/>
      <c r="AE81" s="147"/>
      <c r="AF81" s="147"/>
      <c r="AG81" s="147" t="s">
        <v>636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2.5" outlineLevel="1" x14ac:dyDescent="0.2">
      <c r="A82" s="174">
        <v>66</v>
      </c>
      <c r="B82" s="175" t="s">
        <v>1069</v>
      </c>
      <c r="C82" s="183" t="s">
        <v>1070</v>
      </c>
      <c r="D82" s="176" t="s">
        <v>543</v>
      </c>
      <c r="E82" s="177">
        <v>1</v>
      </c>
      <c r="F82" s="178"/>
      <c r="G82" s="179">
        <f t="shared" si="21"/>
        <v>0</v>
      </c>
      <c r="H82" s="178"/>
      <c r="I82" s="179">
        <f t="shared" si="22"/>
        <v>0</v>
      </c>
      <c r="J82" s="178"/>
      <c r="K82" s="179">
        <f t="shared" si="23"/>
        <v>0</v>
      </c>
      <c r="L82" s="179">
        <v>21</v>
      </c>
      <c r="M82" s="179">
        <f t="shared" si="24"/>
        <v>0</v>
      </c>
      <c r="N82" s="177">
        <v>0</v>
      </c>
      <c r="O82" s="177">
        <f t="shared" si="25"/>
        <v>0</v>
      </c>
      <c r="P82" s="177">
        <v>0</v>
      </c>
      <c r="Q82" s="177">
        <f t="shared" si="26"/>
        <v>0</v>
      </c>
      <c r="R82" s="179"/>
      <c r="S82" s="179" t="s">
        <v>262</v>
      </c>
      <c r="T82" s="180" t="s">
        <v>245</v>
      </c>
      <c r="U82" s="157">
        <v>0</v>
      </c>
      <c r="V82" s="157">
        <f t="shared" si="27"/>
        <v>0</v>
      </c>
      <c r="W82" s="157"/>
      <c r="X82" s="157" t="s">
        <v>286</v>
      </c>
      <c r="Y82" s="157" t="s">
        <v>246</v>
      </c>
      <c r="Z82" s="147"/>
      <c r="AA82" s="147"/>
      <c r="AB82" s="147"/>
      <c r="AC82" s="147"/>
      <c r="AD82" s="147"/>
      <c r="AE82" s="147"/>
      <c r="AF82" s="147"/>
      <c r="AG82" s="147" t="s">
        <v>636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2.5" outlineLevel="1" x14ac:dyDescent="0.2">
      <c r="A83" s="174">
        <v>67</v>
      </c>
      <c r="B83" s="175" t="s">
        <v>1071</v>
      </c>
      <c r="C83" s="183" t="s">
        <v>1072</v>
      </c>
      <c r="D83" s="176" t="s">
        <v>543</v>
      </c>
      <c r="E83" s="177">
        <v>1</v>
      </c>
      <c r="F83" s="178"/>
      <c r="G83" s="179">
        <f t="shared" si="21"/>
        <v>0</v>
      </c>
      <c r="H83" s="178"/>
      <c r="I83" s="179">
        <f t="shared" si="22"/>
        <v>0</v>
      </c>
      <c r="J83" s="178"/>
      <c r="K83" s="179">
        <f t="shared" si="23"/>
        <v>0</v>
      </c>
      <c r="L83" s="179">
        <v>21</v>
      </c>
      <c r="M83" s="179">
        <f t="shared" si="24"/>
        <v>0</v>
      </c>
      <c r="N83" s="177">
        <v>0</v>
      </c>
      <c r="O83" s="177">
        <f t="shared" si="25"/>
        <v>0</v>
      </c>
      <c r="P83" s="177">
        <v>0</v>
      </c>
      <c r="Q83" s="177">
        <f t="shared" si="26"/>
        <v>0</v>
      </c>
      <c r="R83" s="179"/>
      <c r="S83" s="179" t="s">
        <v>262</v>
      </c>
      <c r="T83" s="180" t="s">
        <v>245</v>
      </c>
      <c r="U83" s="157">
        <v>0</v>
      </c>
      <c r="V83" s="157">
        <f t="shared" si="27"/>
        <v>0</v>
      </c>
      <c r="W83" s="157"/>
      <c r="X83" s="157" t="s">
        <v>286</v>
      </c>
      <c r="Y83" s="157" t="s">
        <v>246</v>
      </c>
      <c r="Z83" s="147"/>
      <c r="AA83" s="147"/>
      <c r="AB83" s="147"/>
      <c r="AC83" s="147"/>
      <c r="AD83" s="147"/>
      <c r="AE83" s="147"/>
      <c r="AF83" s="147"/>
      <c r="AG83" s="147" t="s">
        <v>636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74">
        <v>68</v>
      </c>
      <c r="B84" s="175" t="s">
        <v>1073</v>
      </c>
      <c r="C84" s="183" t="s">
        <v>1074</v>
      </c>
      <c r="D84" s="176" t="s">
        <v>695</v>
      </c>
      <c r="E84" s="177">
        <v>12</v>
      </c>
      <c r="F84" s="178"/>
      <c r="G84" s="179">
        <f t="shared" si="21"/>
        <v>0</v>
      </c>
      <c r="H84" s="178"/>
      <c r="I84" s="179">
        <f t="shared" si="22"/>
        <v>0</v>
      </c>
      <c r="J84" s="178"/>
      <c r="K84" s="179">
        <f t="shared" si="23"/>
        <v>0</v>
      </c>
      <c r="L84" s="179">
        <v>21</v>
      </c>
      <c r="M84" s="179">
        <f t="shared" si="24"/>
        <v>0</v>
      </c>
      <c r="N84" s="177">
        <v>0</v>
      </c>
      <c r="O84" s="177">
        <f t="shared" si="25"/>
        <v>0</v>
      </c>
      <c r="P84" s="177">
        <v>0</v>
      </c>
      <c r="Q84" s="177">
        <f t="shared" si="26"/>
        <v>0</v>
      </c>
      <c r="R84" s="179"/>
      <c r="S84" s="179" t="s">
        <v>262</v>
      </c>
      <c r="T84" s="180" t="s">
        <v>245</v>
      </c>
      <c r="U84" s="157">
        <v>0</v>
      </c>
      <c r="V84" s="157">
        <f t="shared" si="27"/>
        <v>0</v>
      </c>
      <c r="W84" s="157"/>
      <c r="X84" s="157" t="s">
        <v>286</v>
      </c>
      <c r="Y84" s="157" t="s">
        <v>246</v>
      </c>
      <c r="Z84" s="147"/>
      <c r="AA84" s="147"/>
      <c r="AB84" s="147"/>
      <c r="AC84" s="147"/>
      <c r="AD84" s="147"/>
      <c r="AE84" s="147"/>
      <c r="AF84" s="147"/>
      <c r="AG84" s="147" t="s">
        <v>636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74">
        <v>69</v>
      </c>
      <c r="B85" s="175" t="s">
        <v>1075</v>
      </c>
      <c r="C85" s="183" t="s">
        <v>1076</v>
      </c>
      <c r="D85" s="176" t="s">
        <v>543</v>
      </c>
      <c r="E85" s="177">
        <v>1</v>
      </c>
      <c r="F85" s="178"/>
      <c r="G85" s="179">
        <f t="shared" si="21"/>
        <v>0</v>
      </c>
      <c r="H85" s="178"/>
      <c r="I85" s="179">
        <f t="shared" si="22"/>
        <v>0</v>
      </c>
      <c r="J85" s="178"/>
      <c r="K85" s="179">
        <f t="shared" si="23"/>
        <v>0</v>
      </c>
      <c r="L85" s="179">
        <v>21</v>
      </c>
      <c r="M85" s="179">
        <f t="shared" si="24"/>
        <v>0</v>
      </c>
      <c r="N85" s="177">
        <v>0</v>
      </c>
      <c r="O85" s="177">
        <f t="shared" si="25"/>
        <v>0</v>
      </c>
      <c r="P85" s="177">
        <v>0</v>
      </c>
      <c r="Q85" s="177">
        <f t="shared" si="26"/>
        <v>0</v>
      </c>
      <c r="R85" s="179"/>
      <c r="S85" s="179" t="s">
        <v>262</v>
      </c>
      <c r="T85" s="180" t="s">
        <v>245</v>
      </c>
      <c r="U85" s="157">
        <v>0</v>
      </c>
      <c r="V85" s="157">
        <f t="shared" si="27"/>
        <v>0</v>
      </c>
      <c r="W85" s="157"/>
      <c r="X85" s="157" t="s">
        <v>286</v>
      </c>
      <c r="Y85" s="157" t="s">
        <v>246</v>
      </c>
      <c r="Z85" s="147"/>
      <c r="AA85" s="147"/>
      <c r="AB85" s="147"/>
      <c r="AC85" s="147"/>
      <c r="AD85" s="147"/>
      <c r="AE85" s="147"/>
      <c r="AF85" s="147"/>
      <c r="AG85" s="147" t="s">
        <v>636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74">
        <v>70</v>
      </c>
      <c r="B86" s="175" t="s">
        <v>1077</v>
      </c>
      <c r="C86" s="183" t="s">
        <v>1078</v>
      </c>
      <c r="D86" s="176" t="s">
        <v>543</v>
      </c>
      <c r="E86" s="177">
        <v>1</v>
      </c>
      <c r="F86" s="178"/>
      <c r="G86" s="179">
        <f t="shared" si="21"/>
        <v>0</v>
      </c>
      <c r="H86" s="178"/>
      <c r="I86" s="179">
        <f t="shared" si="22"/>
        <v>0</v>
      </c>
      <c r="J86" s="178"/>
      <c r="K86" s="179">
        <f t="shared" si="23"/>
        <v>0</v>
      </c>
      <c r="L86" s="179">
        <v>21</v>
      </c>
      <c r="M86" s="179">
        <f t="shared" si="24"/>
        <v>0</v>
      </c>
      <c r="N86" s="177">
        <v>0</v>
      </c>
      <c r="O86" s="177">
        <f t="shared" si="25"/>
        <v>0</v>
      </c>
      <c r="P86" s="177">
        <v>0</v>
      </c>
      <c r="Q86" s="177">
        <f t="shared" si="26"/>
        <v>0</v>
      </c>
      <c r="R86" s="179"/>
      <c r="S86" s="179" t="s">
        <v>262</v>
      </c>
      <c r="T86" s="180" t="s">
        <v>245</v>
      </c>
      <c r="U86" s="157">
        <v>0</v>
      </c>
      <c r="V86" s="157">
        <f t="shared" si="27"/>
        <v>0</v>
      </c>
      <c r="W86" s="157"/>
      <c r="X86" s="157" t="s">
        <v>286</v>
      </c>
      <c r="Y86" s="157" t="s">
        <v>246</v>
      </c>
      <c r="Z86" s="147"/>
      <c r="AA86" s="147"/>
      <c r="AB86" s="147"/>
      <c r="AC86" s="147"/>
      <c r="AD86" s="147"/>
      <c r="AE86" s="147"/>
      <c r="AF86" s="147"/>
      <c r="AG86" s="147" t="s">
        <v>636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x14ac:dyDescent="0.2">
      <c r="A87" s="159" t="s">
        <v>239</v>
      </c>
      <c r="B87" s="160" t="s">
        <v>145</v>
      </c>
      <c r="C87" s="181" t="s">
        <v>147</v>
      </c>
      <c r="D87" s="161"/>
      <c r="E87" s="162"/>
      <c r="F87" s="163"/>
      <c r="G87" s="163">
        <f>SUMIF(AG88:AG90,"&lt;&gt;NOR",G88:G90)</f>
        <v>0</v>
      </c>
      <c r="H87" s="163"/>
      <c r="I87" s="163">
        <f>SUM(I88:I90)</f>
        <v>0</v>
      </c>
      <c r="J87" s="163"/>
      <c r="K87" s="163">
        <f>SUM(K88:K90)</f>
        <v>0</v>
      </c>
      <c r="L87" s="163"/>
      <c r="M87" s="163">
        <f>SUM(M88:M90)</f>
        <v>0</v>
      </c>
      <c r="N87" s="162"/>
      <c r="O87" s="162">
        <f>SUM(O88:O90)</f>
        <v>0</v>
      </c>
      <c r="P87" s="162"/>
      <c r="Q87" s="162">
        <f>SUM(Q88:Q90)</f>
        <v>0</v>
      </c>
      <c r="R87" s="163"/>
      <c r="S87" s="163"/>
      <c r="T87" s="164"/>
      <c r="U87" s="158"/>
      <c r="V87" s="158">
        <f>SUM(V88:V90)</f>
        <v>1.2</v>
      </c>
      <c r="W87" s="158"/>
      <c r="X87" s="158"/>
      <c r="Y87" s="158"/>
      <c r="AG87" t="s">
        <v>240</v>
      </c>
    </row>
    <row r="88" spans="1:60" outlineLevel="1" x14ac:dyDescent="0.2">
      <c r="A88" s="174">
        <v>71</v>
      </c>
      <c r="B88" s="175" t="s">
        <v>1079</v>
      </c>
      <c r="C88" s="183" t="s">
        <v>1080</v>
      </c>
      <c r="D88" s="176" t="s">
        <v>543</v>
      </c>
      <c r="E88" s="177">
        <v>1</v>
      </c>
      <c r="F88" s="178"/>
      <c r="G88" s="179">
        <f>ROUND(E88*F88,2)</f>
        <v>0</v>
      </c>
      <c r="H88" s="178"/>
      <c r="I88" s="179">
        <f>ROUND(E88*H88,2)</f>
        <v>0</v>
      </c>
      <c r="J88" s="178"/>
      <c r="K88" s="179">
        <f>ROUND(E88*J88,2)</f>
        <v>0</v>
      </c>
      <c r="L88" s="179">
        <v>21</v>
      </c>
      <c r="M88" s="179">
        <f>G88*(1+L88/100)</f>
        <v>0</v>
      </c>
      <c r="N88" s="177">
        <v>0</v>
      </c>
      <c r="O88" s="177">
        <f>ROUND(E88*N88,2)</f>
        <v>0</v>
      </c>
      <c r="P88" s="177">
        <v>0</v>
      </c>
      <c r="Q88" s="177">
        <f>ROUND(E88*P88,2)</f>
        <v>0</v>
      </c>
      <c r="R88" s="179"/>
      <c r="S88" s="179" t="s">
        <v>262</v>
      </c>
      <c r="T88" s="180" t="s">
        <v>245</v>
      </c>
      <c r="U88" s="157">
        <v>0</v>
      </c>
      <c r="V88" s="157">
        <f>ROUND(E88*U88,2)</f>
        <v>0</v>
      </c>
      <c r="W88" s="157"/>
      <c r="X88" s="157" t="s">
        <v>286</v>
      </c>
      <c r="Y88" s="157" t="s">
        <v>246</v>
      </c>
      <c r="Z88" s="147"/>
      <c r="AA88" s="147"/>
      <c r="AB88" s="147"/>
      <c r="AC88" s="147"/>
      <c r="AD88" s="147"/>
      <c r="AE88" s="147"/>
      <c r="AF88" s="147"/>
      <c r="AG88" s="147" t="s">
        <v>731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74">
        <v>72</v>
      </c>
      <c r="B89" s="175" t="s">
        <v>1081</v>
      </c>
      <c r="C89" s="183" t="s">
        <v>1082</v>
      </c>
      <c r="D89" s="176" t="s">
        <v>543</v>
      </c>
      <c r="E89" s="177">
        <v>1</v>
      </c>
      <c r="F89" s="178"/>
      <c r="G89" s="179">
        <f>ROUND(E89*F89,2)</f>
        <v>0</v>
      </c>
      <c r="H89" s="178"/>
      <c r="I89" s="179">
        <f>ROUND(E89*H89,2)</f>
        <v>0</v>
      </c>
      <c r="J89" s="178"/>
      <c r="K89" s="179">
        <f>ROUND(E89*J89,2)</f>
        <v>0</v>
      </c>
      <c r="L89" s="179">
        <v>21</v>
      </c>
      <c r="M89" s="179">
        <f>G89*(1+L89/100)</f>
        <v>0</v>
      </c>
      <c r="N89" s="177">
        <v>0</v>
      </c>
      <c r="O89" s="177">
        <f>ROUND(E89*N89,2)</f>
        <v>0</v>
      </c>
      <c r="P89" s="177">
        <v>0</v>
      </c>
      <c r="Q89" s="177">
        <f>ROUND(E89*P89,2)</f>
        <v>0</v>
      </c>
      <c r="R89" s="179"/>
      <c r="S89" s="179" t="s">
        <v>244</v>
      </c>
      <c r="T89" s="180" t="s">
        <v>245</v>
      </c>
      <c r="U89" s="157">
        <v>1.204</v>
      </c>
      <c r="V89" s="157">
        <f>ROUND(E89*U89,2)</f>
        <v>1.2</v>
      </c>
      <c r="W89" s="157"/>
      <c r="X89" s="157" t="s">
        <v>286</v>
      </c>
      <c r="Y89" s="157" t="s">
        <v>246</v>
      </c>
      <c r="Z89" s="147"/>
      <c r="AA89" s="147"/>
      <c r="AB89" s="147"/>
      <c r="AC89" s="147"/>
      <c r="AD89" s="147"/>
      <c r="AE89" s="147"/>
      <c r="AF89" s="147"/>
      <c r="AG89" s="147" t="s">
        <v>731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ht="22.5" outlineLevel="1" x14ac:dyDescent="0.2">
      <c r="A90" s="166">
        <v>73</v>
      </c>
      <c r="B90" s="167" t="s">
        <v>1083</v>
      </c>
      <c r="C90" s="182" t="s">
        <v>1084</v>
      </c>
      <c r="D90" s="168" t="s">
        <v>543</v>
      </c>
      <c r="E90" s="169">
        <v>1</v>
      </c>
      <c r="F90" s="170"/>
      <c r="G90" s="171">
        <f>ROUND(E90*F90,2)</f>
        <v>0</v>
      </c>
      <c r="H90" s="170"/>
      <c r="I90" s="171">
        <f>ROUND(E90*H90,2)</f>
        <v>0</v>
      </c>
      <c r="J90" s="170"/>
      <c r="K90" s="171">
        <f>ROUND(E90*J90,2)</f>
        <v>0</v>
      </c>
      <c r="L90" s="171">
        <v>21</v>
      </c>
      <c r="M90" s="171">
        <f>G90*(1+L90/100)</f>
        <v>0</v>
      </c>
      <c r="N90" s="169">
        <v>0</v>
      </c>
      <c r="O90" s="169">
        <f>ROUND(E90*N90,2)</f>
        <v>0</v>
      </c>
      <c r="P90" s="169">
        <v>0</v>
      </c>
      <c r="Q90" s="169">
        <f>ROUND(E90*P90,2)</f>
        <v>0</v>
      </c>
      <c r="R90" s="171"/>
      <c r="S90" s="171" t="s">
        <v>262</v>
      </c>
      <c r="T90" s="172" t="s">
        <v>245</v>
      </c>
      <c r="U90" s="157">
        <v>0</v>
      </c>
      <c r="V90" s="157">
        <f>ROUND(E90*U90,2)</f>
        <v>0</v>
      </c>
      <c r="W90" s="157"/>
      <c r="X90" s="157" t="s">
        <v>286</v>
      </c>
      <c r="Y90" s="157" t="s">
        <v>246</v>
      </c>
      <c r="Z90" s="147"/>
      <c r="AA90" s="147"/>
      <c r="AB90" s="147"/>
      <c r="AC90" s="147"/>
      <c r="AD90" s="147"/>
      <c r="AE90" s="147"/>
      <c r="AF90" s="147"/>
      <c r="AG90" s="147" t="s">
        <v>731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x14ac:dyDescent="0.2">
      <c r="A91" s="3"/>
      <c r="B91" s="4"/>
      <c r="C91" s="184"/>
      <c r="D91" s="6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AE91">
        <v>12</v>
      </c>
      <c r="AF91">
        <v>21</v>
      </c>
      <c r="AG91" t="s">
        <v>225</v>
      </c>
    </row>
    <row r="92" spans="1:60" x14ac:dyDescent="0.2">
      <c r="A92" s="150"/>
      <c r="B92" s="151" t="s">
        <v>31</v>
      </c>
      <c r="C92" s="185"/>
      <c r="D92" s="152"/>
      <c r="E92" s="153"/>
      <c r="F92" s="153"/>
      <c r="G92" s="165">
        <f>G8+G12+G24+G33+G49+G62+G65+G87</f>
        <v>0</v>
      </c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AE92">
        <f>SUMIF(L7:L90,AE91,G7:G90)</f>
        <v>0</v>
      </c>
      <c r="AF92">
        <f>SUMIF(L7:L90,AF91,G7:G90)</f>
        <v>0</v>
      </c>
      <c r="AG92" t="s">
        <v>278</v>
      </c>
    </row>
    <row r="93" spans="1:60" x14ac:dyDescent="0.2">
      <c r="A93" s="3"/>
      <c r="B93" s="4"/>
      <c r="C93" s="184"/>
      <c r="D93" s="6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">
      <c r="A94" s="3"/>
      <c r="B94" s="4"/>
      <c r="C94" s="184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60" x14ac:dyDescent="0.2">
      <c r="A95" s="269" t="s">
        <v>279</v>
      </c>
      <c r="B95" s="269"/>
      <c r="C95" s="270"/>
      <c r="D95" s="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60" x14ac:dyDescent="0.2">
      <c r="A96" s="246"/>
      <c r="B96" s="247"/>
      <c r="C96" s="248"/>
      <c r="D96" s="247"/>
      <c r="E96" s="247"/>
      <c r="F96" s="247"/>
      <c r="G96" s="249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AG96" t="s">
        <v>280</v>
      </c>
    </row>
    <row r="97" spans="1:33" x14ac:dyDescent="0.2">
      <c r="A97" s="250"/>
      <c r="B97" s="251"/>
      <c r="C97" s="252"/>
      <c r="D97" s="251"/>
      <c r="E97" s="251"/>
      <c r="F97" s="251"/>
      <c r="G97" s="25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 x14ac:dyDescent="0.2">
      <c r="A98" s="250"/>
      <c r="B98" s="251"/>
      <c r="C98" s="252"/>
      <c r="D98" s="251"/>
      <c r="E98" s="251"/>
      <c r="F98" s="251"/>
      <c r="G98" s="25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">
      <c r="A99" s="250"/>
      <c r="B99" s="251"/>
      <c r="C99" s="252"/>
      <c r="D99" s="251"/>
      <c r="E99" s="251"/>
      <c r="F99" s="251"/>
      <c r="G99" s="25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33" x14ac:dyDescent="0.2">
      <c r="A100" s="254"/>
      <c r="B100" s="255"/>
      <c r="C100" s="256"/>
      <c r="D100" s="255"/>
      <c r="E100" s="255"/>
      <c r="F100" s="255"/>
      <c r="G100" s="257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 x14ac:dyDescent="0.2">
      <c r="A101" s="3"/>
      <c r="B101" s="4"/>
      <c r="C101" s="184"/>
      <c r="D101" s="6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33" x14ac:dyDescent="0.2">
      <c r="C102" s="186"/>
      <c r="D102" s="10"/>
      <c r="AG102" t="s">
        <v>282</v>
      </c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8">
    <mergeCell ref="A96:G100"/>
    <mergeCell ref="C14:G14"/>
    <mergeCell ref="C18:G18"/>
    <mergeCell ref="A1:G1"/>
    <mergeCell ref="C2:G2"/>
    <mergeCell ref="C3:G3"/>
    <mergeCell ref="C4:G4"/>
    <mergeCell ref="A95:C95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64</vt:i4>
      </vt:variant>
    </vt:vector>
  </HeadingPairs>
  <TitlesOfParts>
    <vt:vector size="76" baseType="lpstr">
      <vt:lpstr>Pokyny pro vyplnění</vt:lpstr>
      <vt:lpstr>Stavba</vt:lpstr>
      <vt:lpstr>VzorPolozky</vt:lpstr>
      <vt:lpstr>01 01 Pol</vt:lpstr>
      <vt:lpstr>1 1 Pol</vt:lpstr>
      <vt:lpstr>2 2 Pol</vt:lpstr>
      <vt:lpstr>3 3 Pol</vt:lpstr>
      <vt:lpstr>4 4 Pol</vt:lpstr>
      <vt:lpstr>5 5 Pol</vt:lpstr>
      <vt:lpstr>6 6 Pol</vt:lpstr>
      <vt:lpstr>7 7 Pol</vt:lpstr>
      <vt:lpstr>8 8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'1 1 Pol'!Názvy_tisku</vt:lpstr>
      <vt:lpstr>'2 2 Pol'!Názvy_tisku</vt:lpstr>
      <vt:lpstr>'3 3 Pol'!Názvy_tisku</vt:lpstr>
      <vt:lpstr>'4 4 Pol'!Názvy_tisku</vt:lpstr>
      <vt:lpstr>'5 5 Pol'!Názvy_tisku</vt:lpstr>
      <vt:lpstr>'6 6 Pol'!Názvy_tisku</vt:lpstr>
      <vt:lpstr>'7 7 Pol'!Názvy_tisku</vt:lpstr>
      <vt:lpstr>'8 8 Pol'!Názvy_tisku</vt:lpstr>
      <vt:lpstr>oadresa</vt:lpstr>
      <vt:lpstr>Stavba!Objednatel</vt:lpstr>
      <vt:lpstr>Stavba!Objekt</vt:lpstr>
      <vt:lpstr>'01 01 Pol'!Oblast_tisku</vt:lpstr>
      <vt:lpstr>'1 1 Pol'!Oblast_tisku</vt:lpstr>
      <vt:lpstr>'2 2 Pol'!Oblast_tisku</vt:lpstr>
      <vt:lpstr>'3 3 Pol'!Oblast_tisku</vt:lpstr>
      <vt:lpstr>'4 4 Pol'!Oblast_tisku</vt:lpstr>
      <vt:lpstr>'5 5 Pol'!Oblast_tisku</vt:lpstr>
      <vt:lpstr>'6 6 Pol'!Oblast_tisku</vt:lpstr>
      <vt:lpstr>'7 7 Pol'!Oblast_tisku</vt:lpstr>
      <vt:lpstr>'8 8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2024-09-06T11:16:14Z</dcterms:created>
  <dcterms:modified xsi:type="dcterms:W3CDTF">2025-03-04T11:21:05Z</dcterms:modified>
  <cp:contentStatus/>
</cp:coreProperties>
</file>