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632 - Prachatic - FVE Nemocnice\FINAL\Rozpočty, výkazy\"/>
    </mc:Choice>
  </mc:AlternateContent>
  <xr:revisionPtr revIDLastSave="0" documentId="8_{A5AF9603-F147-4AFE-8D16-986ED8E64CA6}" xr6:coauthVersionLast="47" xr6:coauthVersionMax="47" xr10:uidLastSave="{00000000-0000-0000-0000-000000000000}"/>
  <bookViews>
    <workbookView xWindow="28680" yWindow="-120" windowWidth="29040" windowHeight="164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 1.4.1 1 Pol" sheetId="12" r:id="rId4"/>
    <sheet name="D 1.4.1 2 Pol" sheetId="13" r:id="rId5"/>
    <sheet name="D 1.4.g.1 1 Pol" sheetId="14" r:id="rId6"/>
    <sheet name="D 1.4.g.1 2 Pol" sheetId="15" r:id="rId7"/>
    <sheet name="D 1.4.g.1 3 Pol" sheetId="16" r:id="rId8"/>
    <sheet name="D 1.4.g.1 4 Pol" sheetId="17" r:id="rId9"/>
    <sheet name="D 1.4.g.1 5 Pol" sheetId="18" r:id="rId10"/>
    <sheet name="D 1.4.g.1 6 Pol" sheetId="19" r:id="rId11"/>
    <sheet name="D 1.4.g.1 7 Pol" sheetId="20" r:id="rId12"/>
    <sheet name="D 1.4.g.1 8 Pol" sheetId="21" r:id="rId13"/>
    <sheet name="D 1.4.g.1 9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 1.4.1 1 Pol'!$1:$7</definedName>
    <definedName name="_xlnm.Print_Titles" localSheetId="4">'D 1.4.1 2 Pol'!$1:$7</definedName>
    <definedName name="_xlnm.Print_Titles" localSheetId="5">'D 1.4.g.1 1 Pol'!$1:$7</definedName>
    <definedName name="_xlnm.Print_Titles" localSheetId="6">'D 1.4.g.1 2 Pol'!$1:$7</definedName>
    <definedName name="_xlnm.Print_Titles" localSheetId="7">'D 1.4.g.1 3 Pol'!$1:$7</definedName>
    <definedName name="_xlnm.Print_Titles" localSheetId="8">'D 1.4.g.1 4 Pol'!$1:$7</definedName>
    <definedName name="_xlnm.Print_Titles" localSheetId="9">'D 1.4.g.1 5 Pol'!$1:$7</definedName>
    <definedName name="_xlnm.Print_Titles" localSheetId="10">'D 1.4.g.1 6 Pol'!$1:$7</definedName>
    <definedName name="_xlnm.Print_Titles" localSheetId="11">'D 1.4.g.1 7 Pol'!$1:$7</definedName>
    <definedName name="_xlnm.Print_Titles" localSheetId="12">'D 1.4.g.1 8 Pol'!$1:$7</definedName>
    <definedName name="_xlnm.Print_Titles" localSheetId="13">'D 1.4.g.1 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 1.4.1 1 Pol'!$A$1:$X$142</definedName>
    <definedName name="_xlnm.Print_Area" localSheetId="4">'D 1.4.1 2 Pol'!$A$1:$X$62</definedName>
    <definedName name="_xlnm.Print_Area" localSheetId="5">'D 1.4.g.1 1 Pol'!$A$1:$X$68</definedName>
    <definedName name="_xlnm.Print_Area" localSheetId="6">'D 1.4.g.1 2 Pol'!$A$1:$X$64</definedName>
    <definedName name="_xlnm.Print_Area" localSheetId="7">'D 1.4.g.1 3 Pol'!$A$1:$X$58</definedName>
    <definedName name="_xlnm.Print_Area" localSheetId="8">'D 1.4.g.1 4 Pol'!$A$1:$X$41</definedName>
    <definedName name="_xlnm.Print_Area" localSheetId="9">'D 1.4.g.1 5 Pol'!$A$1:$X$60</definedName>
    <definedName name="_xlnm.Print_Area" localSheetId="10">'D 1.4.g.1 6 Pol'!$A$1:$X$59</definedName>
    <definedName name="_xlnm.Print_Area" localSheetId="11">'D 1.4.g.1 7 Pol'!$A$1:$X$60</definedName>
    <definedName name="_xlnm.Print_Area" localSheetId="12">'D 1.4.g.1 8 Pol'!$A$1:$X$46</definedName>
    <definedName name="_xlnm.Print_Area" localSheetId="13">'D 1.4.g.1 9 Pol'!$A$1:$X$62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52" i="22"/>
  <c r="G9" i="22"/>
  <c r="G8" i="22" s="1"/>
  <c r="I9" i="22"/>
  <c r="I8" i="22" s="1"/>
  <c r="K9" i="22"/>
  <c r="K8" i="22" s="1"/>
  <c r="O9" i="22"/>
  <c r="O8" i="22" s="1"/>
  <c r="Q9" i="22"/>
  <c r="V9" i="22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I13" i="22"/>
  <c r="K13" i="22"/>
  <c r="M13" i="22"/>
  <c r="O13" i="22"/>
  <c r="Q13" i="22"/>
  <c r="Q8" i="22" s="1"/>
  <c r="V13" i="22"/>
  <c r="G14" i="22"/>
  <c r="I14" i="22"/>
  <c r="K14" i="22"/>
  <c r="M14" i="22"/>
  <c r="O14" i="22"/>
  <c r="Q14" i="22"/>
  <c r="V14" i="22"/>
  <c r="G15" i="22"/>
  <c r="M15" i="22" s="1"/>
  <c r="I15" i="22"/>
  <c r="K15" i="22"/>
  <c r="O15" i="22"/>
  <c r="Q15" i="22"/>
  <c r="V15" i="22"/>
  <c r="V8" i="22" s="1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G20" i="22"/>
  <c r="I20" i="22"/>
  <c r="K20" i="22"/>
  <c r="M20" i="22"/>
  <c r="O20" i="22"/>
  <c r="O19" i="22" s="1"/>
  <c r="Q20" i="22"/>
  <c r="Q19" i="22" s="1"/>
  <c r="V20" i="22"/>
  <c r="V19" i="22" s="1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G26" i="22"/>
  <c r="M26" i="22" s="1"/>
  <c r="I26" i="22"/>
  <c r="I25" i="22" s="1"/>
  <c r="K26" i="22"/>
  <c r="K25" i="22" s="1"/>
  <c r="O26" i="22"/>
  <c r="O25" i="22" s="1"/>
  <c r="Q26" i="22"/>
  <c r="V26" i="22"/>
  <c r="G27" i="22"/>
  <c r="M27" i="22" s="1"/>
  <c r="I27" i="22"/>
  <c r="K27" i="22"/>
  <c r="O27" i="22"/>
  <c r="Q27" i="22"/>
  <c r="Q25" i="22" s="1"/>
  <c r="V27" i="22"/>
  <c r="G28" i="22"/>
  <c r="I28" i="22"/>
  <c r="K28" i="22"/>
  <c r="M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V25" i="22" s="1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7" i="22"/>
  <c r="I37" i="22"/>
  <c r="K37" i="22"/>
  <c r="M37" i="22"/>
  <c r="O37" i="22"/>
  <c r="O36" i="22" s="1"/>
  <c r="Q37" i="22"/>
  <c r="Q36" i="22" s="1"/>
  <c r="V37" i="22"/>
  <c r="V36" i="22" s="1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I36" i="22" s="1"/>
  <c r="K42" i="22"/>
  <c r="O42" i="22"/>
  <c r="Q42" i="22"/>
  <c r="V42" i="22"/>
  <c r="G43" i="22"/>
  <c r="M43" i="22" s="1"/>
  <c r="I43" i="22"/>
  <c r="K43" i="22"/>
  <c r="K36" i="22" s="1"/>
  <c r="O43" i="22"/>
  <c r="Q43" i="22"/>
  <c r="V43" i="22"/>
  <c r="G44" i="22"/>
  <c r="I44" i="22"/>
  <c r="K44" i="22"/>
  <c r="M44" i="22"/>
  <c r="O44" i="22"/>
  <c r="Q44" i="22"/>
  <c r="V44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AE52" i="22"/>
  <c r="G36" i="21"/>
  <c r="G8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6" i="21"/>
  <c r="G15" i="21" s="1"/>
  <c r="I16" i="21"/>
  <c r="I15" i="21" s="1"/>
  <c r="K16" i="21"/>
  <c r="K15" i="21" s="1"/>
  <c r="O16" i="21"/>
  <c r="O15" i="21" s="1"/>
  <c r="Q16" i="21"/>
  <c r="Q15" i="21" s="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V15" i="21" s="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6" i="21"/>
  <c r="I26" i="21"/>
  <c r="I25" i="21" s="1"/>
  <c r="K26" i="21"/>
  <c r="K25" i="21" s="1"/>
  <c r="M26" i="21"/>
  <c r="O26" i="21"/>
  <c r="O25" i="21" s="1"/>
  <c r="Q26" i="21"/>
  <c r="Q25" i="21" s="1"/>
  <c r="V26" i="21"/>
  <c r="V25" i="21" s="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AE36" i="21"/>
  <c r="G50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K18" i="20"/>
  <c r="G19" i="20"/>
  <c r="I19" i="20"/>
  <c r="I18" i="20" s="1"/>
  <c r="K19" i="20"/>
  <c r="M19" i="20"/>
  <c r="M18" i="20" s="1"/>
  <c r="O19" i="20"/>
  <c r="O18" i="20" s="1"/>
  <c r="Q19" i="20"/>
  <c r="Q18" i="20" s="1"/>
  <c r="V19" i="20"/>
  <c r="V18" i="20" s="1"/>
  <c r="G20" i="20"/>
  <c r="I20" i="20"/>
  <c r="K20" i="20"/>
  <c r="M20" i="20"/>
  <c r="O20" i="20"/>
  <c r="Q20" i="20"/>
  <c r="V20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5" i="20"/>
  <c r="M25" i="20" s="1"/>
  <c r="I25" i="20"/>
  <c r="I24" i="20" s="1"/>
  <c r="K25" i="20"/>
  <c r="K24" i="20" s="1"/>
  <c r="O25" i="20"/>
  <c r="O24" i="20" s="1"/>
  <c r="Q25" i="20"/>
  <c r="Q24" i="20" s="1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M30" i="20" s="1"/>
  <c r="I30" i="20"/>
  <c r="K30" i="20"/>
  <c r="O30" i="20"/>
  <c r="Q30" i="20"/>
  <c r="V30" i="20"/>
  <c r="V24" i="20" s="1"/>
  <c r="G31" i="20"/>
  <c r="I31" i="20"/>
  <c r="K31" i="20"/>
  <c r="M31" i="20"/>
  <c r="O31" i="20"/>
  <c r="Q31" i="20"/>
  <c r="V31" i="20"/>
  <c r="G32" i="20"/>
  <c r="G24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5" i="20"/>
  <c r="I35" i="20"/>
  <c r="I34" i="20" s="1"/>
  <c r="K35" i="20"/>
  <c r="M35" i="20"/>
  <c r="O35" i="20"/>
  <c r="O34" i="20" s="1"/>
  <c r="Q35" i="20"/>
  <c r="Q34" i="20" s="1"/>
  <c r="V35" i="20"/>
  <c r="V34" i="20" s="1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I41" i="20"/>
  <c r="K41" i="20"/>
  <c r="M41" i="20"/>
  <c r="O41" i="20"/>
  <c r="Q41" i="20"/>
  <c r="V41" i="20"/>
  <c r="G42" i="20"/>
  <c r="M42" i="20" s="1"/>
  <c r="I42" i="20"/>
  <c r="K42" i="20"/>
  <c r="K34" i="20" s="1"/>
  <c r="O42" i="20"/>
  <c r="Q42" i="20"/>
  <c r="V42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M46" i="20" s="1"/>
  <c r="I46" i="20"/>
  <c r="K46" i="20"/>
  <c r="O46" i="20"/>
  <c r="Q46" i="20"/>
  <c r="V46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AE50" i="20"/>
  <c r="AF50" i="20"/>
  <c r="G49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V8" i="19" s="1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K19" i="19"/>
  <c r="G20" i="19"/>
  <c r="I20" i="19"/>
  <c r="I19" i="19" s="1"/>
  <c r="K20" i="19"/>
  <c r="M20" i="19"/>
  <c r="O20" i="19"/>
  <c r="O19" i="19" s="1"/>
  <c r="Q20" i="19"/>
  <c r="Q19" i="19" s="1"/>
  <c r="V20" i="19"/>
  <c r="V19" i="19" s="1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G26" i="19"/>
  <c r="M26" i="19" s="1"/>
  <c r="I26" i="19"/>
  <c r="I25" i="19" s="1"/>
  <c r="K26" i="19"/>
  <c r="K25" i="19" s="1"/>
  <c r="O26" i="19"/>
  <c r="O25" i="19" s="1"/>
  <c r="Q26" i="19"/>
  <c r="Q25" i="19" s="1"/>
  <c r="V26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V25" i="19" s="1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G34" i="19"/>
  <c r="M34" i="19" s="1"/>
  <c r="I34" i="19"/>
  <c r="I33" i="19" s="1"/>
  <c r="K34" i="19"/>
  <c r="K33" i="19" s="1"/>
  <c r="O34" i="19"/>
  <c r="O33" i="19" s="1"/>
  <c r="Q34" i="19"/>
  <c r="Q33" i="19" s="1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V33" i="19" s="1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AE49" i="19"/>
  <c r="G50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M15" i="18" s="1"/>
  <c r="I15" i="18"/>
  <c r="K15" i="18"/>
  <c r="O15" i="18"/>
  <c r="Q15" i="18"/>
  <c r="V15" i="18"/>
  <c r="G16" i="18"/>
  <c r="G8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G20" i="18"/>
  <c r="I20" i="18"/>
  <c r="I19" i="18" s="1"/>
  <c r="K20" i="18"/>
  <c r="K19" i="18" s="1"/>
  <c r="M20" i="18"/>
  <c r="O20" i="18"/>
  <c r="O19" i="18" s="1"/>
  <c r="Q20" i="18"/>
  <c r="Q19" i="18" s="1"/>
  <c r="V20" i="18"/>
  <c r="V19" i="18" s="1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M19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6" i="18"/>
  <c r="M26" i="18" s="1"/>
  <c r="I26" i="18"/>
  <c r="K26" i="18"/>
  <c r="K25" i="18" s="1"/>
  <c r="O26" i="18"/>
  <c r="O25" i="18" s="1"/>
  <c r="Q26" i="18"/>
  <c r="Q25" i="18" s="1"/>
  <c r="V26" i="18"/>
  <c r="G27" i="18"/>
  <c r="G25" i="18" s="1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I30" i="18"/>
  <c r="K30" i="18"/>
  <c r="M30" i="18"/>
  <c r="O30" i="18"/>
  <c r="Q30" i="18"/>
  <c r="V30" i="18"/>
  <c r="V25" i="18" s="1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I25" i="18" s="1"/>
  <c r="K33" i="18"/>
  <c r="O33" i="18"/>
  <c r="Q33" i="18"/>
  <c r="V33" i="18"/>
  <c r="G34" i="18"/>
  <c r="I34" i="18"/>
  <c r="K34" i="18"/>
  <c r="M34" i="18"/>
  <c r="O34" i="18"/>
  <c r="Q34" i="18"/>
  <c r="V34" i="18"/>
  <c r="G36" i="18"/>
  <c r="I36" i="18"/>
  <c r="I35" i="18" s="1"/>
  <c r="K36" i="18"/>
  <c r="M36" i="18"/>
  <c r="O36" i="18"/>
  <c r="O35" i="18" s="1"/>
  <c r="Q36" i="18"/>
  <c r="Q35" i="18" s="1"/>
  <c r="V36" i="18"/>
  <c r="V35" i="18" s="1"/>
  <c r="G37" i="18"/>
  <c r="M37" i="18" s="1"/>
  <c r="I37" i="18"/>
  <c r="K37" i="18"/>
  <c r="K35" i="18" s="1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AE50" i="18"/>
  <c r="AF50" i="18"/>
  <c r="G31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9" i="17"/>
  <c r="I19" i="17"/>
  <c r="I18" i="17" s="1"/>
  <c r="K19" i="17"/>
  <c r="M19" i="17"/>
  <c r="O19" i="17"/>
  <c r="O18" i="17" s="1"/>
  <c r="Q19" i="17"/>
  <c r="Q18" i="17" s="1"/>
  <c r="V19" i="17"/>
  <c r="V18" i="17" s="1"/>
  <c r="G20" i="17"/>
  <c r="I20" i="17"/>
  <c r="K20" i="17"/>
  <c r="K18" i="17" s="1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AE31" i="17"/>
  <c r="G4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V8" i="16" s="1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G18" i="16"/>
  <c r="M18" i="16" s="1"/>
  <c r="M17" i="16" s="1"/>
  <c r="I18" i="16"/>
  <c r="I17" i="16" s="1"/>
  <c r="K18" i="16"/>
  <c r="K17" i="16" s="1"/>
  <c r="O18" i="16"/>
  <c r="O17" i="16" s="1"/>
  <c r="Q18" i="16"/>
  <c r="V18" i="16"/>
  <c r="V17" i="16" s="1"/>
  <c r="G19" i="16"/>
  <c r="I19" i="16"/>
  <c r="K19" i="16"/>
  <c r="M19" i="16"/>
  <c r="O19" i="16"/>
  <c r="Q19" i="16"/>
  <c r="Q17" i="16" s="1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4" i="16"/>
  <c r="G23" i="16" s="1"/>
  <c r="I24" i="16"/>
  <c r="I23" i="16" s="1"/>
  <c r="K24" i="16"/>
  <c r="K23" i="16" s="1"/>
  <c r="O24" i="16"/>
  <c r="O23" i="16" s="1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Q23" i="16" s="1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V23" i="16" s="1"/>
  <c r="G31" i="16"/>
  <c r="M31" i="16" s="1"/>
  <c r="I31" i="16"/>
  <c r="K31" i="16"/>
  <c r="O31" i="16"/>
  <c r="Q31" i="16"/>
  <c r="V31" i="16"/>
  <c r="G33" i="16"/>
  <c r="M33" i="16" s="1"/>
  <c r="I33" i="16"/>
  <c r="I32" i="16" s="1"/>
  <c r="K33" i="16"/>
  <c r="K32" i="16" s="1"/>
  <c r="O33" i="16"/>
  <c r="Q33" i="16"/>
  <c r="Q32" i="16" s="1"/>
  <c r="V33" i="16"/>
  <c r="G34" i="16"/>
  <c r="I34" i="16"/>
  <c r="K34" i="16"/>
  <c r="M34" i="16"/>
  <c r="O34" i="16"/>
  <c r="O32" i="16" s="1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V32" i="16" s="1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G32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AE48" i="16"/>
  <c r="G54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I20" i="15"/>
  <c r="I19" i="15" s="1"/>
  <c r="K20" i="15"/>
  <c r="K19" i="15" s="1"/>
  <c r="M20" i="15"/>
  <c r="O20" i="15"/>
  <c r="O19" i="15" s="1"/>
  <c r="Q20" i="15"/>
  <c r="Q19" i="15" s="1"/>
  <c r="V20" i="15"/>
  <c r="V19" i="15" s="1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M19" i="15" s="1"/>
  <c r="I24" i="15"/>
  <c r="K24" i="15"/>
  <c r="O24" i="15"/>
  <c r="Q24" i="15"/>
  <c r="V24" i="15"/>
  <c r="G26" i="15"/>
  <c r="M26" i="15" s="1"/>
  <c r="I26" i="15"/>
  <c r="K26" i="15"/>
  <c r="K25" i="15" s="1"/>
  <c r="O26" i="15"/>
  <c r="O25" i="15" s="1"/>
  <c r="Q26" i="15"/>
  <c r="Q25" i="15" s="1"/>
  <c r="V26" i="15"/>
  <c r="G27" i="15"/>
  <c r="G25" i="15" s="1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V25" i="15" s="1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I25" i="15" s="1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9" i="15"/>
  <c r="I39" i="15"/>
  <c r="I38" i="15" s="1"/>
  <c r="K39" i="15"/>
  <c r="K38" i="15" s="1"/>
  <c r="M39" i="15"/>
  <c r="O39" i="15"/>
  <c r="O38" i="15" s="1"/>
  <c r="Q39" i="15"/>
  <c r="V39" i="15"/>
  <c r="G40" i="15"/>
  <c r="G38" i="15" s="1"/>
  <c r="I40" i="15"/>
  <c r="K40" i="15"/>
  <c r="O40" i="15"/>
  <c r="Q40" i="15"/>
  <c r="Q38" i="15" s="1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V38" i="15" s="1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AE54" i="15"/>
  <c r="G5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G8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20" i="14"/>
  <c r="I20" i="14"/>
  <c r="I19" i="14" s="1"/>
  <c r="K20" i="14"/>
  <c r="K19" i="14" s="1"/>
  <c r="M20" i="14"/>
  <c r="O20" i="14"/>
  <c r="O19" i="14" s="1"/>
  <c r="Q20" i="14"/>
  <c r="Q19" i="14" s="1"/>
  <c r="V20" i="14"/>
  <c r="V19" i="14" s="1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M19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G26" i="14" s="1"/>
  <c r="I27" i="14"/>
  <c r="I26" i="14" s="1"/>
  <c r="K27" i="14"/>
  <c r="M27" i="14"/>
  <c r="O27" i="14"/>
  <c r="O26" i="14" s="1"/>
  <c r="Q27" i="14"/>
  <c r="Q26" i="14" s="1"/>
  <c r="V27" i="14"/>
  <c r="V26" i="14" s="1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K26" i="14" s="1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I43" i="14"/>
  <c r="I42" i="14" s="1"/>
  <c r="K43" i="14"/>
  <c r="M43" i="14"/>
  <c r="M42" i="14" s="1"/>
  <c r="O43" i="14"/>
  <c r="O42" i="14" s="1"/>
  <c r="Q43" i="14"/>
  <c r="Q42" i="14" s="1"/>
  <c r="V43" i="14"/>
  <c r="V42" i="14" s="1"/>
  <c r="G44" i="14"/>
  <c r="I44" i="14"/>
  <c r="K44" i="14"/>
  <c r="K42" i="14" s="1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AE58" i="14"/>
  <c r="AF58" i="14"/>
  <c r="G52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40" i="13"/>
  <c r="G39" i="13" s="1"/>
  <c r="I40" i="13"/>
  <c r="I39" i="13" s="1"/>
  <c r="K40" i="13"/>
  <c r="K39" i="13" s="1"/>
  <c r="O40" i="13"/>
  <c r="O39" i="13" s="1"/>
  <c r="Q40" i="13"/>
  <c r="Q39" i="13" s="1"/>
  <c r="V40" i="13"/>
  <c r="V39" i="13" s="1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AE52" i="13"/>
  <c r="G132" i="12"/>
  <c r="BA52" i="12"/>
  <c r="BA49" i="12"/>
  <c r="BA45" i="12"/>
  <c r="BA41" i="12"/>
  <c r="BA37" i="12"/>
  <c r="BA33" i="12"/>
  <c r="BA29" i="12"/>
  <c r="BA25" i="12"/>
  <c r="BA21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G8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2" i="12"/>
  <c r="I22" i="12"/>
  <c r="K22" i="12"/>
  <c r="M22" i="12"/>
  <c r="O22" i="12"/>
  <c r="Q22" i="12"/>
  <c r="V22" i="12"/>
  <c r="G26" i="12"/>
  <c r="M26" i="12" s="1"/>
  <c r="I26" i="12"/>
  <c r="K26" i="12"/>
  <c r="O26" i="12"/>
  <c r="Q26" i="12"/>
  <c r="V26" i="12"/>
  <c r="G30" i="12"/>
  <c r="I30" i="12"/>
  <c r="K30" i="12"/>
  <c r="M30" i="12"/>
  <c r="O30" i="12"/>
  <c r="Q30" i="12"/>
  <c r="V30" i="12"/>
  <c r="G34" i="12"/>
  <c r="I34" i="12"/>
  <c r="K34" i="12"/>
  <c r="M34" i="12"/>
  <c r="O34" i="12"/>
  <c r="Q34" i="12"/>
  <c r="V34" i="12"/>
  <c r="G38" i="12"/>
  <c r="I38" i="12"/>
  <c r="K38" i="12"/>
  <c r="M38" i="12"/>
  <c r="O38" i="12"/>
  <c r="Q38" i="12"/>
  <c r="V38" i="12"/>
  <c r="G42" i="12"/>
  <c r="M42" i="12" s="1"/>
  <c r="I42" i="12"/>
  <c r="K42" i="12"/>
  <c r="O42" i="12"/>
  <c r="Q42" i="12"/>
  <c r="V42" i="12"/>
  <c r="G46" i="12"/>
  <c r="I46" i="12"/>
  <c r="K46" i="12"/>
  <c r="M46" i="12"/>
  <c r="O46" i="12"/>
  <c r="Q46" i="12"/>
  <c r="V46" i="12"/>
  <c r="G50" i="12"/>
  <c r="M50" i="12" s="1"/>
  <c r="I50" i="12"/>
  <c r="K50" i="12"/>
  <c r="O50" i="12"/>
  <c r="Q50" i="12"/>
  <c r="V50" i="12"/>
  <c r="G53" i="12"/>
  <c r="I53" i="12"/>
  <c r="K53" i="12"/>
  <c r="M53" i="12"/>
  <c r="O53" i="12"/>
  <c r="Q53" i="12"/>
  <c r="V53" i="12"/>
  <c r="G56" i="12"/>
  <c r="I56" i="12"/>
  <c r="I55" i="12" s="1"/>
  <c r="K56" i="12"/>
  <c r="K55" i="12" s="1"/>
  <c r="M56" i="12"/>
  <c r="O56" i="12"/>
  <c r="Q56" i="12"/>
  <c r="Q55" i="12" s="1"/>
  <c r="V56" i="12"/>
  <c r="V55" i="12" s="1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O55" i="12" s="1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I70" i="12" s="1"/>
  <c r="K71" i="12"/>
  <c r="K70" i="12" s="1"/>
  <c r="O71" i="12"/>
  <c r="O70" i="12" s="1"/>
  <c r="Q71" i="12"/>
  <c r="Q70" i="12" s="1"/>
  <c r="V71" i="12"/>
  <c r="V70" i="12" s="1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I97" i="12"/>
  <c r="I96" i="12" s="1"/>
  <c r="K97" i="12"/>
  <c r="M97" i="12"/>
  <c r="O97" i="12"/>
  <c r="O96" i="12" s="1"/>
  <c r="Q97" i="12"/>
  <c r="V97" i="12"/>
  <c r="V96" i="12" s="1"/>
  <c r="G98" i="12"/>
  <c r="I98" i="12"/>
  <c r="K98" i="12"/>
  <c r="M98" i="12"/>
  <c r="O98" i="12"/>
  <c r="Q98" i="12"/>
  <c r="V98" i="12"/>
  <c r="G99" i="12"/>
  <c r="G96" i="12" s="1"/>
  <c r="I99" i="12"/>
  <c r="K99" i="12"/>
  <c r="O99" i="12"/>
  <c r="Q99" i="12"/>
  <c r="Q96" i="12" s="1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K96" i="12" s="1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O116" i="12"/>
  <c r="V116" i="12"/>
  <c r="G117" i="12"/>
  <c r="M117" i="12" s="1"/>
  <c r="M116" i="12" s="1"/>
  <c r="I117" i="12"/>
  <c r="K117" i="12"/>
  <c r="K116" i="12" s="1"/>
  <c r="O117" i="12"/>
  <c r="Q117" i="12"/>
  <c r="Q116" i="12" s="1"/>
  <c r="V117" i="12"/>
  <c r="G118" i="12"/>
  <c r="G119" i="12"/>
  <c r="I119" i="12"/>
  <c r="I118" i="12" s="1"/>
  <c r="K119" i="12"/>
  <c r="M119" i="12"/>
  <c r="M118" i="12" s="1"/>
  <c r="O119" i="12"/>
  <c r="O118" i="12" s="1"/>
  <c r="Q119" i="12"/>
  <c r="Q118" i="12" s="1"/>
  <c r="V119" i="12"/>
  <c r="G120" i="12"/>
  <c r="M120" i="12" s="1"/>
  <c r="I120" i="12"/>
  <c r="K120" i="12"/>
  <c r="K118" i="12" s="1"/>
  <c r="O120" i="12"/>
  <c r="Q120" i="12"/>
  <c r="V120" i="12"/>
  <c r="G121" i="12"/>
  <c r="I121" i="12"/>
  <c r="K121" i="12"/>
  <c r="M121" i="12"/>
  <c r="O121" i="12"/>
  <c r="Q121" i="12"/>
  <c r="V121" i="12"/>
  <c r="V118" i="12" s="1"/>
  <c r="G123" i="12"/>
  <c r="G122" i="12" s="1"/>
  <c r="I123" i="12"/>
  <c r="I122" i="12" s="1"/>
  <c r="K123" i="12"/>
  <c r="O123" i="12"/>
  <c r="Q123" i="12"/>
  <c r="Q122" i="12" s="1"/>
  <c r="V123" i="12"/>
  <c r="G124" i="12"/>
  <c r="M124" i="12" s="1"/>
  <c r="I124" i="12"/>
  <c r="K124" i="12"/>
  <c r="K122" i="12" s="1"/>
  <c r="O124" i="12"/>
  <c r="Q124" i="12"/>
  <c r="V124" i="12"/>
  <c r="V122" i="12" s="1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O122" i="12" s="1"/>
  <c r="Q130" i="12"/>
  <c r="V130" i="12"/>
  <c r="AE132" i="12"/>
  <c r="AF132" i="12"/>
  <c r="I20" i="1"/>
  <c r="I19" i="1"/>
  <c r="I18" i="1"/>
  <c r="I17" i="1"/>
  <c r="I16" i="1"/>
  <c r="I90" i="1"/>
  <c r="J89" i="1" s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53" i="1" s="1"/>
  <c r="J28" i="1"/>
  <c r="J26" i="1"/>
  <c r="G38" i="1"/>
  <c r="F38" i="1"/>
  <c r="J23" i="1"/>
  <c r="J24" i="1"/>
  <c r="J25" i="1"/>
  <c r="J27" i="1"/>
  <c r="E24" i="1"/>
  <c r="G24" i="1"/>
  <c r="E26" i="1"/>
  <c r="G26" i="1"/>
  <c r="J84" i="1" l="1"/>
  <c r="J74" i="1"/>
  <c r="J76" i="1"/>
  <c r="J80" i="1"/>
  <c r="J86" i="1"/>
  <c r="J81" i="1"/>
  <c r="J82" i="1"/>
  <c r="J77" i="1"/>
  <c r="J87" i="1"/>
  <c r="J78" i="1"/>
  <c r="J75" i="1"/>
  <c r="J83" i="1"/>
  <c r="J79" i="1"/>
  <c r="A27" i="1"/>
  <c r="M25" i="22"/>
  <c r="M19" i="22"/>
  <c r="M36" i="22"/>
  <c r="G36" i="22"/>
  <c r="M9" i="22"/>
  <c r="M8" i="22" s="1"/>
  <c r="AF52" i="22"/>
  <c r="M25" i="21"/>
  <c r="M8" i="21"/>
  <c r="G25" i="21"/>
  <c r="AF36" i="21"/>
  <c r="M16" i="21"/>
  <c r="M15" i="21" s="1"/>
  <c r="M34" i="20"/>
  <c r="G34" i="20"/>
  <c r="M32" i="20"/>
  <c r="M24" i="20" s="1"/>
  <c r="M16" i="20"/>
  <c r="M8" i="20" s="1"/>
  <c r="M33" i="19"/>
  <c r="M25" i="19"/>
  <c r="M19" i="19"/>
  <c r="G19" i="19"/>
  <c r="M9" i="19"/>
  <c r="M8" i="19" s="1"/>
  <c r="AF49" i="19"/>
  <c r="M35" i="18"/>
  <c r="M25" i="18"/>
  <c r="G35" i="18"/>
  <c r="G19" i="18"/>
  <c r="M16" i="18"/>
  <c r="M8" i="18" s="1"/>
  <c r="M18" i="17"/>
  <c r="G18" i="17"/>
  <c r="AF31" i="17"/>
  <c r="M16" i="17"/>
  <c r="M8" i="17" s="1"/>
  <c r="M40" i="16"/>
  <c r="M32" i="16" s="1"/>
  <c r="M24" i="16"/>
  <c r="M23" i="16" s="1"/>
  <c r="M16" i="16"/>
  <c r="M8" i="16" s="1"/>
  <c r="AF48" i="16"/>
  <c r="M25" i="15"/>
  <c r="G19" i="15"/>
  <c r="AF54" i="15"/>
  <c r="M40" i="15"/>
  <c r="M38" i="15" s="1"/>
  <c r="M16" i="15"/>
  <c r="M8" i="15" s="1"/>
  <c r="M26" i="14"/>
  <c r="G42" i="14"/>
  <c r="G19" i="14"/>
  <c r="M16" i="14"/>
  <c r="M8" i="14" s="1"/>
  <c r="AF52" i="13"/>
  <c r="M40" i="13"/>
  <c r="M39" i="13" s="1"/>
  <c r="M16" i="13"/>
  <c r="M8" i="13" s="1"/>
  <c r="M70" i="12"/>
  <c r="M55" i="12"/>
  <c r="G70" i="12"/>
  <c r="G55" i="12"/>
  <c r="M123" i="12"/>
  <c r="M122" i="12" s="1"/>
  <c r="M99" i="12"/>
  <c r="M96" i="12" s="1"/>
  <c r="M16" i="12"/>
  <c r="M8" i="12" s="1"/>
  <c r="I21" i="1"/>
  <c r="J88" i="1"/>
  <c r="J85" i="1"/>
  <c r="J46" i="1"/>
  <c r="J42" i="1"/>
  <c r="J50" i="1"/>
  <c r="J49" i="1"/>
  <c r="J45" i="1"/>
  <c r="J41" i="1"/>
  <c r="J47" i="1"/>
  <c r="J52" i="1"/>
  <c r="J48" i="1"/>
  <c r="J44" i="1"/>
  <c r="J40" i="1"/>
  <c r="J39" i="1"/>
  <c r="J53" i="1" s="1"/>
  <c r="J51" i="1"/>
  <c r="J43" i="1"/>
  <c r="J90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3C641EA-FA5C-4F77-9F34-8D7BD8BEDD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CD5762-6D99-4AAA-B72D-1195301C29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65685A18-E716-4B41-875E-C4AA461081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9C3C06-E935-4308-B175-C4047E1C76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3232C0F4-3AD1-4006-BE10-D51C615A8E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CE6E46-125D-4C24-86F9-00A7CF3E5E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169B2FA0-E14E-45C7-8CD2-123EFB490E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0A4335-BF5D-4B31-A9B3-ACA46C1E0E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3E2B3698-3D4F-40A8-A300-D4872D9839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70E62E-B4F3-4DB5-8FCC-4B6F408600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B1A32AE5-3E38-4FDB-AC5C-E9A6DC2B3D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144E8F-84BD-4F76-AF9F-8BAF0C3447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F4E5598-3FA9-4BDE-BD42-4DA00EE47D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A3D8D2-7777-4C5E-8187-9B59FE24F0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170E8E71-BFDD-44B0-A850-0115871A96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F72B7E-FD53-492C-8F73-041170AB2E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305D981-1EB2-405D-9A85-4E9C44E011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6F1E4A-4DC5-4A18-A2F0-CDB93E36C9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B95B08AF-E7EB-42A2-BD0E-8BC5DAF712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76F0F7-B205-403A-8CC3-9BC50C2968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19E45155-B8A3-4E51-82B2-B4DC2C8960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4B0BE0-3DDA-4142-9352-1EC445E244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<sst xmlns="http://schemas.openxmlformats.org/spreadsheetml/2006/main" count="3995" uniqueCount="486">
  <si>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</si>
  <si>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</si>
  <si>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</si>
  <si>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</si>
  <si>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</si>
  <si>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</si>
  <si>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</si>
  <si>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</si>
  <si>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</si>
  <si>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</si>
  <si>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</si>
  <si>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</si>
  <si>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</si>
  <si>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</si>
  <si>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</si>
  <si>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</si>
  <si>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</si>
  <si>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</si>
  <si>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</si>
  <si>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</si>
  <si>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</si>
  <si>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</si>
  <si>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</si>
  <si>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</si>
  <si>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</si>
  <si>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</si>
  <si>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</si>
  <si>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</si>
  <si>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</si>
  <si>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</si>
  <si>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</si>
  <si>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</si>
  <si>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</si>
  <si>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</si>
  <si>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</si>
  <si>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</si>
  <si>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</si>
  <si>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</si>
  <si>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</si>
  <si>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</si>
  <si>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</si>
  <si>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</si>
  <si>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</si>
  <si>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Bres spol. s r.o.</t>
  </si>
  <si>
    <t>0632</t>
  </si>
  <si>
    <t>Instalace  FVE nemocnice Prachatice</t>
  </si>
  <si>
    <t>Stavba</t>
  </si>
  <si>
    <t>D 1.4.1</t>
  </si>
  <si>
    <t>Elektro - osazení FVE</t>
  </si>
  <si>
    <t>1</t>
  </si>
  <si>
    <t>Instalace FVE panelů</t>
  </si>
  <si>
    <t>2</t>
  </si>
  <si>
    <t>Úprava kogenerační jednotky TEDOM - snímání a řízení činného a jalového výkonu</t>
  </si>
  <si>
    <t>D 1.4.g.1</t>
  </si>
  <si>
    <t>Hromosvod a uzemnění</t>
  </si>
  <si>
    <t>Hromosvod a uzemněn objekty 13+16+18</t>
  </si>
  <si>
    <t>Hromosvod a uzemnění objekt 14</t>
  </si>
  <si>
    <t>3</t>
  </si>
  <si>
    <t>Hromosvod a uzemnění objekt 15</t>
  </si>
  <si>
    <t>4</t>
  </si>
  <si>
    <t>Hromosvod a uzemnění objekt 17</t>
  </si>
  <si>
    <t>5</t>
  </si>
  <si>
    <t>Hromosvod a uzemnění objekt 20</t>
  </si>
  <si>
    <t>6</t>
  </si>
  <si>
    <t>Hromosvod a uzemnění objekt 21</t>
  </si>
  <si>
    <t>7</t>
  </si>
  <si>
    <t>Hromosvod a uzemnění objekt 22</t>
  </si>
  <si>
    <t>8</t>
  </si>
  <si>
    <t>Hromosvod a uzemnění objekt 23 + recepce</t>
  </si>
  <si>
    <t>9</t>
  </si>
  <si>
    <t>Hromosvod a uzemnění objekt 24</t>
  </si>
  <si>
    <t>Celkem za stavbu</t>
  </si>
  <si>
    <t>CZK</t>
  </si>
  <si>
    <t>#POPS</t>
  </si>
  <si>
    <t>Popis stavby: 0632 - Instalace  FVE nemocnice Prachatice</t>
  </si>
  <si>
    <t>#POPO</t>
  </si>
  <si>
    <t>Popis objektu: D 1.4.1 - Elektro - osazení FVE</t>
  </si>
  <si>
    <t>#POPR</t>
  </si>
  <si>
    <t>Popis rozpočtu: 1 - Instalace FVE panelů</t>
  </si>
  <si>
    <t>Popis rozpočtu: 2 - Úprava kogenerační jednotky TEDOM - snímání a řízení činného a jalového výkonu</t>
  </si>
  <si>
    <t>Popis objektu: D 1.4.g.1 - Hromosvod a uzemnění</t>
  </si>
  <si>
    <t>Popis rozpočtu: 1 - Hromosvod a uzemněn objekty 13+16+18</t>
  </si>
  <si>
    <t>Popis rozpočtu: 2 - Hromosvod a uzemnění objekt 14</t>
  </si>
  <si>
    <t>Popis rozpočtu: 3 - Hromosvod a uzemnění objekt 15</t>
  </si>
  <si>
    <t>Popis rozpočtu: 4 - Hromosvod a uzemnění objekt 17</t>
  </si>
  <si>
    <t>Popis rozpočtu: 5 - Hromosvod a uzemnění objekt 20</t>
  </si>
  <si>
    <t>Popis rozpočtu: 6 - Hromosvod a uzemnění objekt 21</t>
  </si>
  <si>
    <t>Popis rozpočtu: 7 - Hromosvod a uzemnění objekt 22</t>
  </si>
  <si>
    <t>Popis rozpočtu: 8 - Hromosvod a uzemnění objekt 23 + recepce</t>
  </si>
  <si>
    <t>Popis rozpočtu: 9 - Hromosvod a uzemnění objekt 24</t>
  </si>
  <si>
    <t>Rekapitulace dílů</t>
  </si>
  <si>
    <t>Typ dílu</t>
  </si>
  <si>
    <t>_1</t>
  </si>
  <si>
    <t>1. Hromosvod</t>
  </si>
  <si>
    <t>1. ROZVADĚČE A SKŘÍŇKY</t>
  </si>
  <si>
    <t>1. Uzemnění</t>
  </si>
  <si>
    <t>_2</t>
  </si>
  <si>
    <t>2. FVE MATERIÁL</t>
  </si>
  <si>
    <t>2. Uzemnění</t>
  </si>
  <si>
    <t>2. Zemní práce</t>
  </si>
  <si>
    <t>_3</t>
  </si>
  <si>
    <t>3. MONTÁŽNÍ MATERIÁL</t>
  </si>
  <si>
    <t>3. Zemní práce</t>
  </si>
  <si>
    <t>_4</t>
  </si>
  <si>
    <t>3. HZS</t>
  </si>
  <si>
    <t>4. HZS</t>
  </si>
  <si>
    <t>4. MONTÁŽNÍ PRÁCE</t>
  </si>
  <si>
    <t>_5</t>
  </si>
  <si>
    <t>5. SOFTWARE</t>
  </si>
  <si>
    <t>_6</t>
  </si>
  <si>
    <t>6. UVEDENÍ DO PROVOZU</t>
  </si>
  <si>
    <t>_7</t>
  </si>
  <si>
    <t>7. OSTATNÍ SLUŽBY</t>
  </si>
  <si>
    <t>Materiál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</si>
  <si>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</si>
  <si>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</si>
  <si>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</si>
  <si>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</si>
  <si>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</si>
  <si>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</si>
  <si>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</si>
  <si>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</si>
  <si>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</si>
  <si>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</si>
  <si>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</si>
  <si>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</si>
  <si>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</si>
  <si>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</si>
  <si>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</si>
  <si>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</si>
  <si>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</si>
  <si>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</si>
  <si>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</si>
  <si>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</si>
  <si>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</si>
  <si>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</si>
  <si>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</si>
  <si>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</si>
  <si>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</si>
  <si>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</si>
  <si>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</si>
  <si>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</si>
  <si>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</si>
  <si>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Trafostanice</t>
  </si>
  <si>
    <t>Úprava VN rozvodny:- výměna 3x dvoujádrové MTP- výměna 3x dvoujádrové MTN</t>
  </si>
  <si>
    <t>ks</t>
  </si>
  <si>
    <t>Vlastní</t>
  </si>
  <si>
    <t>Indiv</t>
  </si>
  <si>
    <t>Práce</t>
  </si>
  <si>
    <t>POL1_1</t>
  </si>
  <si>
    <t>RH01(objekt 14)</t>
  </si>
  <si>
    <t>Úprava stávajícího distribučního rozvaděče vč. materiálu v rozsahu:- nový silový vývod do 160A- podružný materiál (svorky, propojovací vodiče)</t>
  </si>
  <si>
    <t>RH15(objekt 15)</t>
  </si>
  <si>
    <t>Úprava stávajícího distribučního rozvaděče vč. materiálu v rozsahu:- nový silový vývod do 100A- podružný materiál (svorky, propojovací vodiče)</t>
  </si>
  <si>
    <t>RH1(objekt 16)</t>
  </si>
  <si>
    <t>RHS17(objekt 17)</t>
  </si>
  <si>
    <t>RHS20(objekt 20)</t>
  </si>
  <si>
    <t>RH21(objekt 21)</t>
  </si>
  <si>
    <t>RHS22(objekt 22)</t>
  </si>
  <si>
    <t>RHS24(objekt 24)</t>
  </si>
  <si>
    <t>RDAC1</t>
  </si>
  <si>
    <t>Skříňový rozváděč oceloplechový, krytí IP 54/20, včetně příslušenství, rozměry 800 x 2000 x 300 mm (odchylka rozměrů +-15%, vč. prostorové rezervy v rozváděči min. 20%), ochrana dle ČSN 33 2000-4-41</t>
  </si>
  <si>
    <t>Specifikace</t>
  </si>
  <si>
    <t>POL3_0</t>
  </si>
  <si>
    <t>samočinným odpojením vadné části v síti TN-S, barva: odstíny šedé.</t>
  </si>
  <si>
    <t>POP</t>
  </si>
  <si>
    <t>Včetně řídicího systému, zdroje 230V/24VDC.</t>
  </si>
  <si>
    <t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t>
  </si>
  <si>
    <t>RDAC2</t>
  </si>
  <si>
    <t>RDAC3</t>
  </si>
  <si>
    <t>RDAC4</t>
  </si>
  <si>
    <t>RDAC5</t>
  </si>
  <si>
    <t>RDAC6</t>
  </si>
  <si>
    <t>RDAC7</t>
  </si>
  <si>
    <t>RDAC8</t>
  </si>
  <si>
    <t>AXY01</t>
  </si>
  <si>
    <t>Nástěnný rozváděč oceloplechový, krytí IP 44/20, včetně příslušenství, rozměry 600 x 400 x 300 mm (odchylka rozměrů +-15%), ochrana dle ČSN 33 2000-4-41 samočinným odpojením vadné části v síti TN-S,</t>
  </si>
  <si>
    <t>barva: odstíny šedé. Včetně řídicího systému, zdroje 230V/24VDC.</t>
  </si>
  <si>
    <t>Další příslušenství rozvaděče:montážní deska, jiističe, servisní zásuvka, vývody pro danou technologii, pomocné kontakty atp., svorky, kabelové průchodky, kapsa na dokumentaci.</t>
  </si>
  <si>
    <t>MX</t>
  </si>
  <si>
    <t>Nástěnný oceloplechová skříňka, krytí IP 54/20, včetně příslušenství, rozměry 400 x 400 x 210 mm (odchylka rozměrů +-15%).Další příslušenství rozvaděče:montážní deska, přepěťová ochrana, stykače</t>
  </si>
  <si>
    <t>jištěné vývody pro danou technologii, svorky, kabelové průchodky, kapsa na dokumentaci.</t>
  </si>
  <si>
    <t>FVE panely 455Wp</t>
  </si>
  <si>
    <t>Fotovoltaický monokrystalický panel, 455 Wp</t>
  </si>
  <si>
    <t>Pol__0021</t>
  </si>
  <si>
    <t>Výkonový optimilizátor s bezpečnostní funkcí pro 2 panely</t>
  </si>
  <si>
    <t>TAP</t>
  </si>
  <si>
    <t>Komunikační modul pro optimizéry</t>
  </si>
  <si>
    <t>CCA</t>
  </si>
  <si>
    <t>Bezpečnostní modul pro optimizéry</t>
  </si>
  <si>
    <t>Střídač GU</t>
  </si>
  <si>
    <t>Třífázový střídač, nom.výkon 70 kW, rozsah napětí MPPT 180-1000V, IP65, power factor 0-1 ind/cap datalogger</t>
  </si>
  <si>
    <t>R-položka</t>
  </si>
  <si>
    <t>POL12_0</t>
  </si>
  <si>
    <t>Třífázový střídač, nom.výkon 60 kW, rozsah napětí MPPT 180-1000V, IP65, power factor 0-1 ind/cap datalloger</t>
  </si>
  <si>
    <t>Třífázový střídač, nom.výkon 50 kW, rozsah napětí MPPT 180-1000V, IP65, power factor 0-1 ind/cap datalogger</t>
  </si>
  <si>
    <t>Třífázový střídač, nom.výkon 40 kW, rozsah napětí MPPT 180-1000V, IP65, power factor 0-1 ind/cap datalogger</t>
  </si>
  <si>
    <t>Třífázový střídač, nom.výkon 36 kW, rozsah napětí MPPT 180-1000V, IP65, power factor 0-1 ind/cap datalogger</t>
  </si>
  <si>
    <t>Třífázový střídač, nom.výkon 25 kW, rozsah napětí MPPT 180-1000V, IP65, power factor 0-1 ind/cap datalogger</t>
  </si>
  <si>
    <t>Pol__0031</t>
  </si>
  <si>
    <t>Pomocná ocelová konstrukce pro uchycení střídačů, stříška proti dešti vetně uchycení na ocelovou konstrukci, krytí střešní konstrukce plechem 2*2 m</t>
  </si>
  <si>
    <t>kpl</t>
  </si>
  <si>
    <t>Pol__0032</t>
  </si>
  <si>
    <t>Hliníková konstrukce na plochou střechu (montážní materiál + příslušenství / 1 panel)</t>
  </si>
  <si>
    <t>Pol__0033</t>
  </si>
  <si>
    <t>Snímač teploty a osvitu, komunikace RS485, včetně monáže</t>
  </si>
  <si>
    <t>Pol__0034</t>
  </si>
  <si>
    <t xml:space="preserve">Podružný materiál </t>
  </si>
  <si>
    <t>kpl.</t>
  </si>
  <si>
    <t>Pol__0035</t>
  </si>
  <si>
    <t>KABEL CXKH-R (J) 3x70+35</t>
  </si>
  <si>
    <t>m</t>
  </si>
  <si>
    <t>Pol__0036</t>
  </si>
  <si>
    <t>KABEL CXKH-R (J) 5x35</t>
  </si>
  <si>
    <t>Pol__0037</t>
  </si>
  <si>
    <t>KABEL CXKH-R (J) 5x16</t>
  </si>
  <si>
    <t>Pol__0038</t>
  </si>
  <si>
    <t>KABEL CXKH-R (J) 5x10</t>
  </si>
  <si>
    <t>Pol__0039</t>
  </si>
  <si>
    <t>KABEL CXKH-R (J) 4x2,5</t>
  </si>
  <si>
    <t>Pol__0040</t>
  </si>
  <si>
    <t>KABEL CXKH-R (J) 5x4</t>
  </si>
  <si>
    <t>Pol__0041</t>
  </si>
  <si>
    <t>KABEL CXKH-R (J) 5x2,5</t>
  </si>
  <si>
    <t>Pol__0042</t>
  </si>
  <si>
    <t>KABEL CXKH-R (J) 5x1,5</t>
  </si>
  <si>
    <t>Pol__0043</t>
  </si>
  <si>
    <t>KABEL CXKH-R (J) 3x1,5</t>
  </si>
  <si>
    <t>Pol__0044</t>
  </si>
  <si>
    <t>KABEL CXKH-V (J) 3x1,5</t>
  </si>
  <si>
    <t>Pol__0045</t>
  </si>
  <si>
    <t>KABEL JXFE-R 10x2x0,8</t>
  </si>
  <si>
    <t>Pol__0046</t>
  </si>
  <si>
    <t>KABEL JXFE-R 4x2x0,8</t>
  </si>
  <si>
    <t>Pol__0047</t>
  </si>
  <si>
    <t>KABEL JXFE-R 2x2x0,8</t>
  </si>
  <si>
    <t>Pol__0048</t>
  </si>
  <si>
    <t>KABEL FTP cat6, B2ca -s1,d0,a1</t>
  </si>
  <si>
    <t>Pol__0049</t>
  </si>
  <si>
    <t>SOLÁRNÍ KABEL SOL 1x6mm2, UV odolný</t>
  </si>
  <si>
    <t>Pol__0050</t>
  </si>
  <si>
    <t>VODIČ CYA 16</t>
  </si>
  <si>
    <t>Pol__0051</t>
  </si>
  <si>
    <t>DC konektory (samec+samice)</t>
  </si>
  <si>
    <t>Pol__0052</t>
  </si>
  <si>
    <t>Repeater RS485 v krabici, včetně zdroje a montáže</t>
  </si>
  <si>
    <t>Pol__0053</t>
  </si>
  <si>
    <t>Krabice odbočná elektroinstalační</t>
  </si>
  <si>
    <t>Pol__0054</t>
  </si>
  <si>
    <t>Tlačítko Central stop</t>
  </si>
  <si>
    <t>Pol__0055</t>
  </si>
  <si>
    <t>Ocelová trubka DN50mm</t>
  </si>
  <si>
    <t>Pol__0056</t>
  </si>
  <si>
    <t>Ocelová trubka DN25mm</t>
  </si>
  <si>
    <t>Pol__0057</t>
  </si>
  <si>
    <t>Lišta vkládací LV 24x22</t>
  </si>
  <si>
    <t>Pol__0058</t>
  </si>
  <si>
    <t>Žlab oceloplechový 62/50, víko, podpěra, spojka, oddělovací přepážka - za 1 m</t>
  </si>
  <si>
    <t>Pol__0060</t>
  </si>
  <si>
    <t xml:space="preserve">Ostatní pomocný montážní materiál </t>
  </si>
  <si>
    <t>Pol__0061</t>
  </si>
  <si>
    <t>Osazení rozvaděčů</t>
  </si>
  <si>
    <t>Pol__0062</t>
  </si>
  <si>
    <t>Osazení skříněk</t>
  </si>
  <si>
    <t>Pol__0063</t>
  </si>
  <si>
    <t>Osazení střídačů</t>
  </si>
  <si>
    <t>Pol__0064</t>
  </si>
  <si>
    <t>Montáž konstrukce a FVE panelů</t>
  </si>
  <si>
    <t>Pol__0065</t>
  </si>
  <si>
    <t>Vybudování kabelových tras (trubky, lišty)</t>
  </si>
  <si>
    <t>Pol__0066</t>
  </si>
  <si>
    <t>Vybudování kabelových tras (žlaby) do 62/50</t>
  </si>
  <si>
    <t>Pol__0067</t>
  </si>
  <si>
    <t>Položení a svazkování silových kabelů</t>
  </si>
  <si>
    <t>Pol__0068</t>
  </si>
  <si>
    <t>Položení a svazkování sdělovacích kabelů</t>
  </si>
  <si>
    <t>Pol__0069</t>
  </si>
  <si>
    <t>Položení a svazkování DC kabelů</t>
  </si>
  <si>
    <t>Pol__0070</t>
  </si>
  <si>
    <t>Zapojení kabelů na straně rozvaděčů a periferií</t>
  </si>
  <si>
    <t>Pol__0071</t>
  </si>
  <si>
    <t>Označení kabelu štítkem kabelovým</t>
  </si>
  <si>
    <t>Pol__0072</t>
  </si>
  <si>
    <t>Montáže - zkoušky / oživení v ramci montážních prací</t>
  </si>
  <si>
    <t>hod</t>
  </si>
  <si>
    <t>Pol__0073</t>
  </si>
  <si>
    <t>Nahlášení a zajištění závazného stanoviska TIČR k montáži FVE</t>
  </si>
  <si>
    <t>Pol__0075</t>
  </si>
  <si>
    <t>Protipožární utěsnění prostupů (protipožární tmel, páska)</t>
  </si>
  <si>
    <t>Po_75a</t>
  </si>
  <si>
    <t>Hasící přístroj práškový vč. uchycení na stěnu + revize + montáž</t>
  </si>
  <si>
    <t xml:space="preserve">ks    </t>
  </si>
  <si>
    <t>VRN</t>
  </si>
  <si>
    <t>POL99_8</t>
  </si>
  <si>
    <t>Pol__0076</t>
  </si>
  <si>
    <t xml:space="preserve">Zařízení a vybavení staveniště </t>
  </si>
  <si>
    <t>Pol__0077</t>
  </si>
  <si>
    <t xml:space="preserve">Úklid pracoviště při montážích </t>
  </si>
  <si>
    <t>Pol__0078</t>
  </si>
  <si>
    <t xml:space="preserve">Přesun materiálu v místě stavby, jeřábnické práce </t>
  </si>
  <si>
    <t>Pol__0079</t>
  </si>
  <si>
    <t xml:space="preserve">Stavební přípomoce </t>
  </si>
  <si>
    <t>Pol__0080</t>
  </si>
  <si>
    <t>Zpracování aplikačního software pro řídicí systém dispečerského řízení včetně specifikace rozsahu dat pro dispečerské řízení dle připojovacích podmínek</t>
  </si>
  <si>
    <t>IO</t>
  </si>
  <si>
    <t>Pol__0081</t>
  </si>
  <si>
    <t>Uvedení do provozu FVE elektrárny, disp. řízení</t>
  </si>
  <si>
    <t>Pol__0082</t>
  </si>
  <si>
    <t>Zaškolení obsluhy</t>
  </si>
  <si>
    <t>Pol__0083</t>
  </si>
  <si>
    <t>Komplexní zkoušky systému FVE</t>
  </si>
  <si>
    <t>Pol__0084</t>
  </si>
  <si>
    <t>Zpracování provozního řádu trafostanice</t>
  </si>
  <si>
    <t>Pol__0085</t>
  </si>
  <si>
    <t>Zpracování návodů pro obsluhu</t>
  </si>
  <si>
    <t>Pol__0086</t>
  </si>
  <si>
    <t>Dokumentace pro provedení stavby - vyvedení výkonu</t>
  </si>
  <si>
    <t>Pol__0088</t>
  </si>
  <si>
    <t>Výrobní dokumentace rozvaděčů</t>
  </si>
  <si>
    <t>Pol__0089</t>
  </si>
  <si>
    <t>Projektová dokumentace stupeň DSPS</t>
  </si>
  <si>
    <t>Pol__0090</t>
  </si>
  <si>
    <t>Revize po instalaci FVE</t>
  </si>
  <si>
    <t>Pol__0092</t>
  </si>
  <si>
    <t>Vedení zakázek - inženýrská činnost</t>
  </si>
  <si>
    <t>Pol__0093</t>
  </si>
  <si>
    <t>Doprava a přesun osob a materiálu v době zakázky</t>
  </si>
  <si>
    <t>SUM</t>
  </si>
  <si>
    <t>Poznámky uchazeče k zadání</t>
  </si>
  <si>
    <t>POPUZIV</t>
  </si>
  <si>
    <t>END</t>
  </si>
  <si>
    <t>Arion WL1106-3CB32-1AA2</t>
  </si>
  <si>
    <t>Elektroměr ABB A43, vč. MTP 500/5, příslušenství</t>
  </si>
  <si>
    <t>jistič PL7-B6/1 10kA</t>
  </si>
  <si>
    <t>recyklační příspěvek</t>
  </si>
  <si>
    <t>jistič PL7-B10/1 10kA</t>
  </si>
  <si>
    <t>vodič H07V-K 1,5 černý (CYA)</t>
  </si>
  <si>
    <t>vodič H07V-K 2,5 černý (CYA)</t>
  </si>
  <si>
    <t>vodič H07V-K 4 černý (CYA)</t>
  </si>
  <si>
    <t>10</t>
  </si>
  <si>
    <t>vodič H07V-K 6 černý (CYA)</t>
  </si>
  <si>
    <t>11</t>
  </si>
  <si>
    <t>svorka RSA 4A bílá</t>
  </si>
  <si>
    <t>12</t>
  </si>
  <si>
    <t>svorka RSA 4A sv. modrá</t>
  </si>
  <si>
    <t>13</t>
  </si>
  <si>
    <t>svorka RSA PE 4A žluto-zelená</t>
  </si>
  <si>
    <t>14</t>
  </si>
  <si>
    <t>svorka RSA 6A bílá</t>
  </si>
  <si>
    <t>15</t>
  </si>
  <si>
    <t>svorka RSA 6A sv.modrá</t>
  </si>
  <si>
    <t>16</t>
  </si>
  <si>
    <t>svorka RSA PE 6A zeleno-žlutá</t>
  </si>
  <si>
    <t>17</t>
  </si>
  <si>
    <t>kabel CYKY-J 5x1,5</t>
  </si>
  <si>
    <t>18</t>
  </si>
  <si>
    <t>kabel JYTY-J 7x1</t>
  </si>
  <si>
    <t>19</t>
  </si>
  <si>
    <t>kabel Solarix SXKD-6-UTP-PVC (305m)</t>
  </si>
  <si>
    <t>20</t>
  </si>
  <si>
    <t>vodič H07V-U 10 černý (CY)</t>
  </si>
  <si>
    <t>21</t>
  </si>
  <si>
    <t>vodič H07V-U 6 černý (CY)</t>
  </si>
  <si>
    <t>22</t>
  </si>
  <si>
    <t>vodič H07V-U 4 černý (CY)</t>
  </si>
  <si>
    <t>23</t>
  </si>
  <si>
    <t>žlab drátěný Merkur2 100/100 GZ</t>
  </si>
  <si>
    <t>24</t>
  </si>
  <si>
    <t>víko žlabu Merkur2 VZM 100 SZ</t>
  </si>
  <si>
    <t>25</t>
  </si>
  <si>
    <t>nosník Merkur2 NZM 100 GZ</t>
  </si>
  <si>
    <t>26</t>
  </si>
  <si>
    <t>spojka Merkur2 SZM 1 GZ</t>
  </si>
  <si>
    <t>27</t>
  </si>
  <si>
    <t>trubka oheb.PVC OT32020/10 320N šedá</t>
  </si>
  <si>
    <t>28</t>
  </si>
  <si>
    <t>trubka oheb.PVC OT32016/10 320N šedá</t>
  </si>
  <si>
    <t>29</t>
  </si>
  <si>
    <t>trubka tuhá RML/T-20 350N sv. šedá 3M (INS-RML/T-2</t>
  </si>
  <si>
    <t>30</t>
  </si>
  <si>
    <t>příchytka CL 20 sv.šedá</t>
  </si>
  <si>
    <t>100.1</t>
  </si>
  <si>
    <t>Prověření stávajícího stavu</t>
  </si>
  <si>
    <t>100.2</t>
  </si>
  <si>
    <t>Úprava rozváděče RKG</t>
  </si>
  <si>
    <t>100.3</t>
  </si>
  <si>
    <t>Montáž kabelů do 4mm2, vč. ukončení</t>
  </si>
  <si>
    <t>100.4</t>
  </si>
  <si>
    <t>Montáž vodičů do 10mm2, vč. ukončení</t>
  </si>
  <si>
    <t>100.5</t>
  </si>
  <si>
    <t>Montáž elektroinstalačních PVC trubek - ohebných do DN50</t>
  </si>
  <si>
    <t>100.6</t>
  </si>
  <si>
    <t>Montáž elektroinstalačních PVC trubek - tuhých do DN32</t>
  </si>
  <si>
    <t>100.7</t>
  </si>
  <si>
    <t>Montáž PVC lišt a kabelových kanálů</t>
  </si>
  <si>
    <t>100.8</t>
  </si>
  <si>
    <t>Doprava materiálu na stavbu</t>
  </si>
  <si>
    <t>100.9</t>
  </si>
  <si>
    <t>Likvidace odpadů</t>
  </si>
  <si>
    <t>Revize</t>
  </si>
  <si>
    <t>POL12_1</t>
  </si>
  <si>
    <t>100.11</t>
  </si>
  <si>
    <t>PD, DSPS</t>
  </si>
  <si>
    <t>Pol__0001</t>
  </si>
  <si>
    <t>Tyčový jímač 4m, včetně podstavce</t>
  </si>
  <si>
    <t>Pol__0002</t>
  </si>
  <si>
    <t>Vodič AlMgSi o8 včetně podpěr</t>
  </si>
  <si>
    <t>Pol__0003</t>
  </si>
  <si>
    <t>Vodič FeZn 10 včetně svorek</t>
  </si>
  <si>
    <t>Pol__0004</t>
  </si>
  <si>
    <t>Označovací štítek</t>
  </si>
  <si>
    <t>Pol__0005</t>
  </si>
  <si>
    <t>Ochranný úhelník OÚ vč. držáků</t>
  </si>
  <si>
    <t>Pol__0006</t>
  </si>
  <si>
    <t>Svorka SS</t>
  </si>
  <si>
    <t>Pol__0007</t>
  </si>
  <si>
    <t>svorka SO</t>
  </si>
  <si>
    <t>Pol__0008</t>
  </si>
  <si>
    <t>svorka SO s příchytkou (okap)</t>
  </si>
  <si>
    <t>Pol__0009</t>
  </si>
  <si>
    <t>svorka SR 03</t>
  </si>
  <si>
    <t>Pol__0011</t>
  </si>
  <si>
    <t>Podružný materiál, PPV</t>
  </si>
  <si>
    <t>Pol__0012</t>
  </si>
  <si>
    <t>Pol__0013</t>
  </si>
  <si>
    <t>svorka SR 02</t>
  </si>
  <si>
    <t>Pol__0014</t>
  </si>
  <si>
    <t>Pol__0015</t>
  </si>
  <si>
    <t>Antikorozní nátěr zemního spoje</t>
  </si>
  <si>
    <t>Pol__0017</t>
  </si>
  <si>
    <t>Pásek FeZn 30/4</t>
  </si>
  <si>
    <t>Pol__0016</t>
  </si>
  <si>
    <t>Výkop rýhy vč. záhozu a suvisejících prací  35/80 včetně úpravy povrchu</t>
  </si>
  <si>
    <t>Pol__0018</t>
  </si>
  <si>
    <t>Provizorní úprava rýhy zeminou</t>
  </si>
  <si>
    <t>m2</t>
  </si>
  <si>
    <t>Pol__0019</t>
  </si>
  <si>
    <t>Ruční výkop 35/80 včetně záhozu</t>
  </si>
  <si>
    <t>Pol__0020</t>
  </si>
  <si>
    <t>Beton boxy</t>
  </si>
  <si>
    <t>m3</t>
  </si>
  <si>
    <t>Beton povrch</t>
  </si>
  <si>
    <t>Pol__0022</t>
  </si>
  <si>
    <t>Stěrk 16/32</t>
  </si>
  <si>
    <t>Pol__0023</t>
  </si>
  <si>
    <t>Osetí trávou, 10kg, travní směs, 500m2</t>
  </si>
  <si>
    <t>Pol__0024</t>
  </si>
  <si>
    <t>Odborourání betonové plochy - demolice</t>
  </si>
  <si>
    <t>Pol__0025</t>
  </si>
  <si>
    <t>Frézování asfaltu tl.10cm</t>
  </si>
  <si>
    <t>Pol__0026</t>
  </si>
  <si>
    <t>Odstranění asfaltu 10cm</t>
  </si>
  <si>
    <t>Pol__0027</t>
  </si>
  <si>
    <t>Vyspravení ryh asfaltem tl.10cm (opětovná úprava do původního stavu asfaltu)</t>
  </si>
  <si>
    <t>Pol__0028</t>
  </si>
  <si>
    <t>Štěrk 4-8</t>
  </si>
  <si>
    <t>Pol__0029</t>
  </si>
  <si>
    <t>Demontáž zámkové dlažby a opětovné osazení</t>
  </si>
  <si>
    <t>Pol__0030</t>
  </si>
  <si>
    <t>Odvoz suti, včetně poplatků, uložení apod</t>
  </si>
  <si>
    <t>t</t>
  </si>
  <si>
    <t>Vytýčení kabelové trasy</t>
  </si>
  <si>
    <t>km</t>
  </si>
  <si>
    <t>Měření uzemnění</t>
  </si>
  <si>
    <t>celek</t>
  </si>
  <si>
    <t>Vytýčení stávajících sítí</t>
  </si>
  <si>
    <t>Demontáže stávající jímací soustavy</t>
  </si>
  <si>
    <t>Vzorkování (předložení, odsouhlasení) pohledových a designových prvků, vč. zařízení vzorkovacího prostoru.</t>
  </si>
  <si>
    <t>Práce ve výškách - příplatek</t>
  </si>
  <si>
    <t>Fotodokumentace (dokumentace uložení uzemnění)</t>
  </si>
  <si>
    <t>Ekologická likvidace odpadového materiálu</t>
  </si>
  <si>
    <t>Značení systémů – štítky, popisky</t>
  </si>
  <si>
    <t>Zakreslení skutečného provedení el.instalace</t>
  </si>
  <si>
    <t>Oznámení o zahájení prací dle vyhlášky VN190</t>
  </si>
  <si>
    <t>Revize uzemnění</t>
  </si>
  <si>
    <t>Revize zařízení pro ochranu před bleskem dle ČSN 33 1500 a ČSN EN 62305</t>
  </si>
  <si>
    <t>Zdvihací plošiny</t>
  </si>
  <si>
    <t>Geodetické zaměření</t>
  </si>
  <si>
    <t>svorka SK</t>
  </si>
  <si>
    <t>SO</t>
  </si>
  <si>
    <t>SO s příchytkou (okap)</t>
  </si>
  <si>
    <t>SK</t>
  </si>
  <si>
    <t>SR 02</t>
  </si>
  <si>
    <t>SR 03</t>
  </si>
  <si>
    <t>Pol__0010</t>
  </si>
  <si>
    <t>kompl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</si>
</sst>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3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6" t="s">
        <v>24</v>
      </c>
      <c r="C2" s="77"/>
      <c r="D2" s="78" t="s">
        <v>44</v>
      </c>
      <c r="E2" s="198" t="s">
        <v>45</v>
      </c>
      <c r="F2" s="199"/>
      <c r="G2" s="199"/>
      <c r="H2" s="199"/>
      <c r="I2" s="199"/>
      <c r="J2" s="200"/>
      <c r="O2" s="1"/>
    </row>
    <row r="3" spans="1:15" ht="27" hidden="1" customHeight="1" x14ac:dyDescent="0.2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SUMIF(F74:F89,A16,I74:I89)+SUMIF(F74:F89,"PSU",I74:I89)</f>
        <v>0</v>
      </c>
      <c r="J16" s="197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SUMIF(F74:F89,A17,I74:I89)</f>
        <v>0</v>
      </c>
      <c r="J17" s="197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SUMIF(F74:F89,A18,I74:I89)</f>
        <v>0</v>
      </c>
      <c r="J18" s="197"/>
    </row>
    <row r="19" spans="1:10" ht="23.25" customHeight="1" x14ac:dyDescent="0.2">
      <c r="A19" s="142" t="s">
        <v>114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SUMIF(F74:F89,A19,I74:I89)</f>
        <v>0</v>
      </c>
      <c r="J19" s="197"/>
    </row>
    <row r="20" spans="1:10" ht="23.25" customHeight="1" x14ac:dyDescent="0.2">
      <c r="A20" s="142" t="s">
        <v>115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SUMIF(F74:F89,A20,I74:I89)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I23*E23/100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I25*E25/100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4">
        <f>CenaCelkemBezDPH-(ZakladDPHSni+ZakladDPHZakl)</f>
        <v>0</v>
      </c>
      <c r="H27" s="194"/>
      <c r="I27" s="19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28">
        <f>A27</f>
        <v>0</v>
      </c>
      <c r="H28" s="228"/>
      <c r="I28" s="228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27">
        <f>ZakladDPHSni+DPHSni+ZakladDPHZakl+DPHZakl+Zaokrouhleni</f>
        <v>0</v>
      </c>
      <c r="H29" s="227"/>
      <c r="I29" s="227"/>
      <c r="J29" s="123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46</v>
      </c>
      <c r="C39" s="233"/>
      <c r="D39" s="233"/>
      <c r="E39" s="233"/>
      <c r="F39" s="100">
        <f>'D 1.4.1 1 Pol'!AE132+'D 1.4.1 2 Pol'!AE52+'D 1.4.g.1 1 Pol'!AE58+'D 1.4.g.1 2 Pol'!AE54+'D 1.4.g.1 3 Pol'!AE48+'D 1.4.g.1 4 Pol'!AE31+'D 1.4.g.1 5 Pol'!AE50+'D 1.4.g.1 6 Pol'!AE49+'D 1.4.g.1 7 Pol'!AE50+'D 1.4.g.1 8 Pol'!AE36+'D 1.4.g.1 9 Pol'!AE52</f>
        <v>0</v>
      </c>
      <c r="G39" s="101">
        <f>'D 1.4.1 1 Pol'!AF132+'D 1.4.1 2 Pol'!AF52+'D 1.4.g.1 1 Pol'!AF58+'D 1.4.g.1 2 Pol'!AF54+'D 1.4.g.1 3 Pol'!AF48+'D 1.4.g.1 4 Pol'!AF31+'D 1.4.g.1 5 Pol'!AF50+'D 1.4.g.1 6 Pol'!AF49+'D 1.4.g.1 7 Pol'!AF50+'D 1.4.g.1 8 Pol'!AF36+'D 1.4.g.1 9 Pol'!AF52</f>
        <v>0</v>
      </c>
      <c r="H39" s="102"/>
      <c r="I39" s="103">
        <f t="shared" ref="I39:I52" si="1">F39+G39+H39</f>
        <v>0</v>
      </c>
      <c r="J39" s="104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5" t="s">
        <v>47</v>
      </c>
      <c r="C40" s="234" t="s">
        <v>48</v>
      </c>
      <c r="D40" s="234"/>
      <c r="E40" s="234"/>
      <c r="F40" s="106">
        <f>'D 1.4.1 1 Pol'!AE132+'D 1.4.1 2 Pol'!AE52</f>
        <v>0</v>
      </c>
      <c r="G40" s="107">
        <f>'D 1.4.1 1 Pol'!AF132+'D 1.4.1 2 Pol'!AF52</f>
        <v>0</v>
      </c>
      <c r="H40" s="107"/>
      <c r="I40" s="108">
        <f t="shared" si="1"/>
        <v>0</v>
      </c>
      <c r="J40" s="109" t="str">
        <f>IF(_xlfn.SINGLE(CenaCelkemVypocet)=0,"",I40/_xlfn.SINGLE(CenaCelkemVypocet)*100)</f>
        <v/>
      </c>
    </row>
    <row r="41" spans="1:10" ht="25.5" customHeight="1" x14ac:dyDescent="0.2">
      <c r="A41" s="88">
        <v>3</v>
      </c>
      <c r="B41" s="110" t="s">
        <v>49</v>
      </c>
      <c r="C41" s="233" t="s">
        <v>50</v>
      </c>
      <c r="D41" s="233"/>
      <c r="E41" s="233"/>
      <c r="F41" s="111">
        <f>'D 1.4.1 1 Pol'!AE132</f>
        <v>0</v>
      </c>
      <c r="G41" s="102">
        <f>'D 1.4.1 1 Pol'!AF132</f>
        <v>0</v>
      </c>
      <c r="H41" s="102"/>
      <c r="I41" s="103">
        <f t="shared" si="1"/>
        <v>0</v>
      </c>
      <c r="J41" s="104" t="str">
        <f>IF(_xlfn.SINGLE(CenaCelkemVypocet)=0,"",I41/_xlfn.SINGLE(CenaCelkemVypocet)*100)</f>
        <v/>
      </c>
    </row>
    <row r="42" spans="1:10" ht="25.5" customHeight="1" x14ac:dyDescent="0.2">
      <c r="A42" s="88">
        <v>3</v>
      </c>
      <c r="B42" s="110" t="s">
        <v>51</v>
      </c>
      <c r="C42" s="233" t="s">
        <v>52</v>
      </c>
      <c r="D42" s="233"/>
      <c r="E42" s="233"/>
      <c r="F42" s="111">
        <f>'D 1.4.1 2 Pol'!AE52</f>
        <v>0</v>
      </c>
      <c r="G42" s="102">
        <f>'D 1.4.1 2 Pol'!AF52</f>
        <v>0</v>
      </c>
      <c r="H42" s="102"/>
      <c r="I42" s="103">
        <f t="shared" si="1"/>
        <v>0</v>
      </c>
      <c r="J42" s="104" t="str">
        <f>IF(_xlfn.SINGLE(CenaCelkemVypocet)=0,"",I42/_xlfn.SINGLE(CenaCelkemVypocet)*100)</f>
        <v/>
      </c>
    </row>
    <row r="43" spans="1:10" ht="25.5" customHeight="1" x14ac:dyDescent="0.2">
      <c r="A43" s="88">
        <v>2</v>
      </c>
      <c r="B43" s="105" t="s">
        <v>53</v>
      </c>
      <c r="C43" s="234" t="s">
        <v>54</v>
      </c>
      <c r="D43" s="234"/>
      <c r="E43" s="234"/>
      <c r="F43" s="106">
        <f>'D 1.4.g.1 1 Pol'!AE58+'D 1.4.g.1 2 Pol'!AE54+'D 1.4.g.1 3 Pol'!AE48+'D 1.4.g.1 4 Pol'!AE31+'D 1.4.g.1 5 Pol'!AE50+'D 1.4.g.1 6 Pol'!AE49+'D 1.4.g.1 7 Pol'!AE50+'D 1.4.g.1 8 Pol'!AE36+'D 1.4.g.1 9 Pol'!AE52</f>
        <v>0</v>
      </c>
      <c r="G43" s="107">
        <f>'D 1.4.g.1 1 Pol'!AF58+'D 1.4.g.1 2 Pol'!AF54+'D 1.4.g.1 3 Pol'!AF48+'D 1.4.g.1 4 Pol'!AF31+'D 1.4.g.1 5 Pol'!AF50+'D 1.4.g.1 6 Pol'!AF49+'D 1.4.g.1 7 Pol'!AF50+'D 1.4.g.1 8 Pol'!AF36+'D 1.4.g.1 9 Pol'!AF52</f>
        <v>0</v>
      </c>
      <c r="H43" s="107"/>
      <c r="I43" s="108">
        <f t="shared" si="1"/>
        <v>0</v>
      </c>
      <c r="J43" s="109" t="str">
        <f>IF(_xlfn.SINGLE(CenaCelkemVypocet)=0,"",I43/_xlfn.SINGLE(CenaCelkemVypocet)*100)</f>
        <v/>
      </c>
    </row>
    <row r="44" spans="1:10" ht="25.5" customHeight="1" x14ac:dyDescent="0.2">
      <c r="A44" s="88">
        <v>3</v>
      </c>
      <c r="B44" s="110" t="s">
        <v>49</v>
      </c>
      <c r="C44" s="233" t="s">
        <v>55</v>
      </c>
      <c r="D44" s="233"/>
      <c r="E44" s="233"/>
      <c r="F44" s="111">
        <f>'D 1.4.g.1 1 Pol'!AE58</f>
        <v>0</v>
      </c>
      <c r="G44" s="102">
        <f>'D 1.4.g.1 1 Pol'!AF58</f>
        <v>0</v>
      </c>
      <c r="H44" s="102"/>
      <c r="I44" s="103">
        <f t="shared" si="1"/>
        <v>0</v>
      </c>
      <c r="J44" s="104" t="str">
        <f>IF(_xlfn.SINGLE(CenaCelkemVypocet)=0,"",I44/_xlfn.SINGLE(CenaCelkemVypocet)*100)</f>
        <v/>
      </c>
    </row>
    <row r="45" spans="1:10" ht="25.5" customHeight="1" x14ac:dyDescent="0.2">
      <c r="A45" s="88">
        <v>3</v>
      </c>
      <c r="B45" s="110" t="s">
        <v>51</v>
      </c>
      <c r="C45" s="233" t="s">
        <v>56</v>
      </c>
      <c r="D45" s="233"/>
      <c r="E45" s="233"/>
      <c r="F45" s="111">
        <f>'D 1.4.g.1 2 Pol'!AE54</f>
        <v>0</v>
      </c>
      <c r="G45" s="102">
        <f>'D 1.4.g.1 2 Pol'!AF54</f>
        <v>0</v>
      </c>
      <c r="H45" s="102"/>
      <c r="I45" s="103">
        <f t="shared" si="1"/>
        <v>0</v>
      </c>
      <c r="J45" s="104" t="str">
        <f>IF(_xlfn.SINGLE(CenaCelkemVypocet)=0,"",I45/_xlfn.SINGLE(CenaCelkemVypocet)*100)</f>
        <v/>
      </c>
    </row>
    <row r="46" spans="1:10" ht="25.5" customHeight="1" x14ac:dyDescent="0.2">
      <c r="A46" s="88">
        <v>3</v>
      </c>
      <c r="B46" s="110" t="s">
        <v>57</v>
      </c>
      <c r="C46" s="233" t="s">
        <v>58</v>
      </c>
      <c r="D46" s="233"/>
      <c r="E46" s="233"/>
      <c r="F46" s="111">
        <f>'D 1.4.g.1 3 Pol'!AE48</f>
        <v>0</v>
      </c>
      <c r="G46" s="102">
        <f>'D 1.4.g.1 3 Pol'!AF48</f>
        <v>0</v>
      </c>
      <c r="H46" s="102"/>
      <c r="I46" s="103">
        <f t="shared" si="1"/>
        <v>0</v>
      </c>
      <c r="J46" s="104" t="str">
        <f>IF(_xlfn.SINGLE(CenaCelkemVypocet)=0,"",I46/_xlfn.SINGLE(CenaCelkemVypocet)*100)</f>
        <v/>
      </c>
    </row>
    <row r="47" spans="1:10" ht="25.5" customHeight="1" x14ac:dyDescent="0.2">
      <c r="A47" s="88">
        <v>3</v>
      </c>
      <c r="B47" s="110" t="s">
        <v>59</v>
      </c>
      <c r="C47" s="233" t="s">
        <v>60</v>
      </c>
      <c r="D47" s="233"/>
      <c r="E47" s="233"/>
      <c r="F47" s="111">
        <f>'D 1.4.g.1 4 Pol'!AE31</f>
        <v>0</v>
      </c>
      <c r="G47" s="102">
        <f>'D 1.4.g.1 4 Pol'!AF31</f>
        <v>0</v>
      </c>
      <c r="H47" s="102"/>
      <c r="I47" s="103">
        <f t="shared" si="1"/>
        <v>0</v>
      </c>
      <c r="J47" s="104" t="str">
        <f>IF(_xlfn.SINGLE(CenaCelkemVypocet)=0,"",I47/_xlfn.SINGLE(CenaCelkemVypocet)*100)</f>
        <v/>
      </c>
    </row>
    <row r="48" spans="1:10" ht="25.5" customHeight="1" x14ac:dyDescent="0.2">
      <c r="A48" s="88">
        <v>3</v>
      </c>
      <c r="B48" s="110" t="s">
        <v>61</v>
      </c>
      <c r="C48" s="233" t="s">
        <v>62</v>
      </c>
      <c r="D48" s="233"/>
      <c r="E48" s="233"/>
      <c r="F48" s="111">
        <f>'D 1.4.g.1 5 Pol'!AE50</f>
        <v>0</v>
      </c>
      <c r="G48" s="102">
        <f>'D 1.4.g.1 5 Pol'!AF50</f>
        <v>0</v>
      </c>
      <c r="H48" s="102"/>
      <c r="I48" s="103">
        <f t="shared" si="1"/>
        <v>0</v>
      </c>
      <c r="J48" s="104" t="str">
        <f>IF(_xlfn.SINGLE(CenaCelkemVypocet)=0,"",I48/_xlfn.SINGLE(CenaCelkemVypocet)*100)</f>
        <v/>
      </c>
    </row>
    <row r="49" spans="1:10" ht="25.5" customHeight="1" x14ac:dyDescent="0.2">
      <c r="A49" s="88">
        <v>3</v>
      </c>
      <c r="B49" s="110" t="s">
        <v>63</v>
      </c>
      <c r="C49" s="233" t="s">
        <v>64</v>
      </c>
      <c r="D49" s="233"/>
      <c r="E49" s="233"/>
      <c r="F49" s="111">
        <f>'D 1.4.g.1 6 Pol'!AE49</f>
        <v>0</v>
      </c>
      <c r="G49" s="102">
        <f>'D 1.4.g.1 6 Pol'!AF49</f>
        <v>0</v>
      </c>
      <c r="H49" s="102"/>
      <c r="I49" s="103">
        <f t="shared" si="1"/>
        <v>0</v>
      </c>
      <c r="J49" s="104" t="str">
        <f>IF(_xlfn.SINGLE(CenaCelkemVypocet)=0,"",I49/_xlfn.SINGLE(CenaCelkemVypocet)*100)</f>
        <v/>
      </c>
    </row>
    <row r="50" spans="1:10" ht="25.5" customHeight="1" x14ac:dyDescent="0.2">
      <c r="A50" s="88">
        <v>3</v>
      </c>
      <c r="B50" s="110" t="s">
        <v>65</v>
      </c>
      <c r="C50" s="233" t="s">
        <v>66</v>
      </c>
      <c r="D50" s="233"/>
      <c r="E50" s="233"/>
      <c r="F50" s="111">
        <f>'D 1.4.g.1 7 Pol'!AE50</f>
        <v>0</v>
      </c>
      <c r="G50" s="102">
        <f>'D 1.4.g.1 7 Pol'!AF50</f>
        <v>0</v>
      </c>
      <c r="H50" s="102"/>
      <c r="I50" s="103">
        <f t="shared" si="1"/>
        <v>0</v>
      </c>
      <c r="J50" s="104" t="str">
        <f>IF(_xlfn.SINGLE(CenaCelkemVypocet)=0,"",I50/_xlfn.SINGLE(CenaCelkemVypocet)*100)</f>
        <v/>
      </c>
    </row>
    <row r="51" spans="1:10" ht="25.5" customHeight="1" x14ac:dyDescent="0.2">
      <c r="A51" s="88">
        <v>3</v>
      </c>
      <c r="B51" s="110" t="s">
        <v>67</v>
      </c>
      <c r="C51" s="233" t="s">
        <v>68</v>
      </c>
      <c r="D51" s="233"/>
      <c r="E51" s="233"/>
      <c r="F51" s="111">
        <f>'D 1.4.g.1 8 Pol'!AE36</f>
        <v>0</v>
      </c>
      <c r="G51" s="102">
        <f>'D 1.4.g.1 8 Pol'!AF36</f>
        <v>0</v>
      </c>
      <c r="H51" s="102"/>
      <c r="I51" s="103">
        <f t="shared" si="1"/>
        <v>0</v>
      </c>
      <c r="J51" s="104" t="str">
        <f>IF(_xlfn.SINGLE(CenaCelkemVypocet)=0,"",I51/_xlfn.SINGLE(CenaCelkemVypocet)*100)</f>
        <v/>
      </c>
    </row>
    <row r="52" spans="1:10" ht="25.5" customHeight="1" x14ac:dyDescent="0.2">
      <c r="A52" s="88">
        <v>3</v>
      </c>
      <c r="B52" s="110" t="s">
        <v>69</v>
      </c>
      <c r="C52" s="233" t="s">
        <v>70</v>
      </c>
      <c r="D52" s="233"/>
      <c r="E52" s="233"/>
      <c r="F52" s="111">
        <f>'D 1.4.g.1 9 Pol'!AE52</f>
        <v>0</v>
      </c>
      <c r="G52" s="102">
        <f>'D 1.4.g.1 9 Pol'!AF52</f>
        <v>0</v>
      </c>
      <c r="H52" s="102"/>
      <c r="I52" s="103">
        <f t="shared" si="1"/>
        <v>0</v>
      </c>
      <c r="J52" s="104" t="str">
        <f>IF(_xlfn.SINGLE(CenaCelkemVypocet)=0,"",I52/_xlfn.SINGLE(CenaCelkemVypocet)*100)</f>
        <v/>
      </c>
    </row>
    <row r="53" spans="1:10" ht="25.5" customHeight="1" x14ac:dyDescent="0.2">
      <c r="A53" s="88"/>
      <c r="B53" s="235" t="s">
        <v>71</v>
      </c>
      <c r="C53" s="236"/>
      <c r="D53" s="236"/>
      <c r="E53" s="236"/>
      <c r="F53" s="112">
        <f>SUMIF(A39:A52,"=1",F39:F52)</f>
        <v>0</v>
      </c>
      <c r="G53" s="113">
        <f>SUMIF(A39:A52,"=1",G39:G52)</f>
        <v>0</v>
      </c>
      <c r="H53" s="113">
        <f>SUMIF(A39:A52,"=1",H39:H52)</f>
        <v>0</v>
      </c>
      <c r="I53" s="114">
        <f>SUMIF(A39:A52,"=1",I39:I52)</f>
        <v>0</v>
      </c>
      <c r="J53" s="115">
        <f>SUMIF(A39:A52,"=1",J39:J52)</f>
        <v>0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75</v>
      </c>
      <c r="B56" t="s">
        <v>76</v>
      </c>
    </row>
    <row r="57" spans="1:10" x14ac:dyDescent="0.2">
      <c r="A57" t="s">
        <v>77</v>
      </c>
      <c r="B57" t="s">
        <v>78</v>
      </c>
    </row>
    <row r="58" spans="1:10" x14ac:dyDescent="0.2">
      <c r="A58" t="s">
        <v>77</v>
      </c>
      <c r="B58" t="s">
        <v>79</v>
      </c>
    </row>
    <row r="59" spans="1:10" x14ac:dyDescent="0.2">
      <c r="A59" t="s">
        <v>75</v>
      </c>
      <c r="B59" t="s">
        <v>80</v>
      </c>
    </row>
    <row r="60" spans="1:10" x14ac:dyDescent="0.2">
      <c r="A60" t="s">
        <v>77</v>
      </c>
      <c r="B60" t="s">
        <v>81</v>
      </c>
    </row>
    <row r="61" spans="1:10" x14ac:dyDescent="0.2">
      <c r="A61" t="s">
        <v>77</v>
      </c>
      <c r="B61" t="s">
        <v>82</v>
      </c>
    </row>
    <row r="62" spans="1:10" x14ac:dyDescent="0.2">
      <c r="A62" t="s">
        <v>77</v>
      </c>
      <c r="B62" t="s">
        <v>83</v>
      </c>
    </row>
    <row r="63" spans="1:10" x14ac:dyDescent="0.2">
      <c r="A63" t="s">
        <v>77</v>
      </c>
      <c r="B63" t="s">
        <v>84</v>
      </c>
    </row>
    <row r="64" spans="1:10" x14ac:dyDescent="0.2">
      <c r="A64" t="s">
        <v>77</v>
      </c>
      <c r="B64" t="s">
        <v>85</v>
      </c>
    </row>
    <row r="65" spans="1:10" x14ac:dyDescent="0.2">
      <c r="A65" t="s">
        <v>77</v>
      </c>
      <c r="B65" t="s">
        <v>86</v>
      </c>
    </row>
    <row r="66" spans="1:10" x14ac:dyDescent="0.2">
      <c r="A66" t="s">
        <v>77</v>
      </c>
      <c r="B66" t="s">
        <v>87</v>
      </c>
    </row>
    <row r="67" spans="1:10" x14ac:dyDescent="0.2">
      <c r="A67" t="s">
        <v>77</v>
      </c>
      <c r="B67" t="s">
        <v>88</v>
      </c>
    </row>
    <row r="68" spans="1:10" x14ac:dyDescent="0.2">
      <c r="A68" t="s">
        <v>77</v>
      </c>
      <c r="B68" t="s">
        <v>89</v>
      </c>
    </row>
    <row r="71" spans="1:10" ht="15.75" x14ac:dyDescent="0.25">
      <c r="B71" s="124" t="s">
        <v>90</v>
      </c>
    </row>
    <row r="73" spans="1:10" ht="25.5" customHeight="1" x14ac:dyDescent="0.2">
      <c r="A73" s="126"/>
      <c r="B73" s="129" t="s">
        <v>18</v>
      </c>
      <c r="C73" s="129" t="s">
        <v>6</v>
      </c>
      <c r="D73" s="130"/>
      <c r="E73" s="130"/>
      <c r="F73" s="131" t="s">
        <v>91</v>
      </c>
      <c r="G73" s="131"/>
      <c r="H73" s="131"/>
      <c r="I73" s="131" t="s">
        <v>31</v>
      </c>
      <c r="J73" s="131" t="s">
        <v>0</v>
      </c>
    </row>
    <row r="74" spans="1:10" ht="36.75" customHeight="1" x14ac:dyDescent="0.2">
      <c r="A74" s="127"/>
      <c r="B74" s="132" t="s">
        <v>92</v>
      </c>
      <c r="C74" s="237" t="s">
        <v>93</v>
      </c>
      <c r="D74" s="238"/>
      <c r="E74" s="238"/>
      <c r="F74" s="138" t="s">
        <v>26</v>
      </c>
      <c r="G74" s="139"/>
      <c r="H74" s="139"/>
      <c r="I74" s="139">
        <f>'D 1.4.g.1 1 Pol'!G8+'D 1.4.g.1 2 Pol'!G8+'D 1.4.g.1 3 Pol'!G8+'D 1.4.g.1 4 Pol'!G8+'D 1.4.g.1 5 Pol'!G8+'D 1.4.g.1 6 Pol'!G8+'D 1.4.g.1 7 Pol'!G8+'D 1.4.g.1 9 Pol'!G8</f>
        <v>0</v>
      </c>
      <c r="J74" s="136" t="str">
        <f>IF(I90=0,"",I74/I90*100)</f>
        <v/>
      </c>
    </row>
    <row r="75" spans="1:10" ht="36.75" customHeight="1" x14ac:dyDescent="0.2">
      <c r="A75" s="127"/>
      <c r="B75" s="132" t="s">
        <v>92</v>
      </c>
      <c r="C75" s="237" t="s">
        <v>94</v>
      </c>
      <c r="D75" s="238"/>
      <c r="E75" s="238"/>
      <c r="F75" s="138" t="s">
        <v>26</v>
      </c>
      <c r="G75" s="139"/>
      <c r="H75" s="139"/>
      <c r="I75" s="139">
        <f>'D 1.4.1 1 Pol'!G8</f>
        <v>0</v>
      </c>
      <c r="J75" s="136" t="str">
        <f>IF(I90=0,"",I75/I90*100)</f>
        <v/>
      </c>
    </row>
    <row r="76" spans="1:10" ht="36.75" customHeight="1" x14ac:dyDescent="0.2">
      <c r="A76" s="127"/>
      <c r="B76" s="132" t="s">
        <v>92</v>
      </c>
      <c r="C76" s="237" t="s">
        <v>95</v>
      </c>
      <c r="D76" s="238"/>
      <c r="E76" s="238"/>
      <c r="F76" s="138" t="s">
        <v>26</v>
      </c>
      <c r="G76" s="139"/>
      <c r="H76" s="139"/>
      <c r="I76" s="139">
        <f>'D 1.4.g.1 8 Pol'!G8</f>
        <v>0</v>
      </c>
      <c r="J76" s="136" t="str">
        <f>IF(I90=0,"",I76/I90*100)</f>
        <v/>
      </c>
    </row>
    <row r="77" spans="1:10" ht="36.75" customHeight="1" x14ac:dyDescent="0.2">
      <c r="A77" s="127"/>
      <c r="B77" s="132" t="s">
        <v>96</v>
      </c>
      <c r="C77" s="237" t="s">
        <v>97</v>
      </c>
      <c r="D77" s="238"/>
      <c r="E77" s="238"/>
      <c r="F77" s="138" t="s">
        <v>26</v>
      </c>
      <c r="G77" s="139"/>
      <c r="H77" s="139"/>
      <c r="I77" s="139">
        <f>'D 1.4.1 1 Pol'!G55</f>
        <v>0</v>
      </c>
      <c r="J77" s="136" t="str">
        <f>IF(I90=0,"",I77/I90*100)</f>
        <v/>
      </c>
    </row>
    <row r="78" spans="1:10" ht="36.75" customHeight="1" x14ac:dyDescent="0.2">
      <c r="A78" s="127"/>
      <c r="B78" s="132" t="s">
        <v>96</v>
      </c>
      <c r="C78" s="237" t="s">
        <v>98</v>
      </c>
      <c r="D78" s="238"/>
      <c r="E78" s="238"/>
      <c r="F78" s="138" t="s">
        <v>26</v>
      </c>
      <c r="G78" s="139"/>
      <c r="H78" s="139"/>
      <c r="I78" s="139">
        <f>'D 1.4.g.1 1 Pol'!G19+'D 1.4.g.1 2 Pol'!G19+'D 1.4.g.1 3 Pol'!G17+'D 1.4.g.1 5 Pol'!G19+'D 1.4.g.1 6 Pol'!G19+'D 1.4.g.1 7 Pol'!G18+'D 1.4.g.1 9 Pol'!G19</f>
        <v>0</v>
      </c>
      <c r="J78" s="136" t="str">
        <f>IF(I90=0,"",I78/I90*100)</f>
        <v/>
      </c>
    </row>
    <row r="79" spans="1:10" ht="36.75" customHeight="1" x14ac:dyDescent="0.2">
      <c r="A79" s="127"/>
      <c r="B79" s="132" t="s">
        <v>96</v>
      </c>
      <c r="C79" s="237" t="s">
        <v>99</v>
      </c>
      <c r="D79" s="238"/>
      <c r="E79" s="238"/>
      <c r="F79" s="138" t="s">
        <v>26</v>
      </c>
      <c r="G79" s="139"/>
      <c r="H79" s="139"/>
      <c r="I79" s="139">
        <f>'D 1.4.g.1 8 Pol'!G15</f>
        <v>0</v>
      </c>
      <c r="J79" s="136" t="str">
        <f>IF(I90=0,"",I79/I90*100)</f>
        <v/>
      </c>
    </row>
    <row r="80" spans="1:10" ht="36.75" customHeight="1" x14ac:dyDescent="0.2">
      <c r="A80" s="127"/>
      <c r="B80" s="132" t="s">
        <v>100</v>
      </c>
      <c r="C80" s="237" t="s">
        <v>101</v>
      </c>
      <c r="D80" s="238"/>
      <c r="E80" s="238"/>
      <c r="F80" s="138" t="s">
        <v>26</v>
      </c>
      <c r="G80" s="139"/>
      <c r="H80" s="139"/>
      <c r="I80" s="139">
        <f>'D 1.4.1 1 Pol'!G70</f>
        <v>0</v>
      </c>
      <c r="J80" s="136" t="str">
        <f>IF(I90=0,"",I80/I90*100)</f>
        <v/>
      </c>
    </row>
    <row r="81" spans="1:10" ht="36.75" customHeight="1" x14ac:dyDescent="0.2">
      <c r="A81" s="127"/>
      <c r="B81" s="132" t="s">
        <v>100</v>
      </c>
      <c r="C81" s="237" t="s">
        <v>102</v>
      </c>
      <c r="D81" s="238"/>
      <c r="E81" s="238"/>
      <c r="F81" s="138" t="s">
        <v>26</v>
      </c>
      <c r="G81" s="139"/>
      <c r="H81" s="139"/>
      <c r="I81" s="139">
        <f>'D 1.4.g.1 1 Pol'!G26+'D 1.4.g.1 2 Pol'!G25+'D 1.4.g.1 3 Pol'!G23+'D 1.4.g.1 5 Pol'!G25+'D 1.4.g.1 6 Pol'!G25+'D 1.4.g.1 7 Pol'!G24+'D 1.4.g.1 9 Pol'!G25</f>
        <v>0</v>
      </c>
      <c r="J81" s="136" t="str">
        <f>IF(I90=0,"",I81/I90*100)</f>
        <v/>
      </c>
    </row>
    <row r="82" spans="1:10" ht="36.75" customHeight="1" x14ac:dyDescent="0.2">
      <c r="A82" s="127"/>
      <c r="B82" s="132" t="s">
        <v>103</v>
      </c>
      <c r="C82" s="237" t="s">
        <v>104</v>
      </c>
      <c r="D82" s="238"/>
      <c r="E82" s="238"/>
      <c r="F82" s="138" t="s">
        <v>26</v>
      </c>
      <c r="G82" s="139"/>
      <c r="H82" s="139"/>
      <c r="I82" s="139">
        <f>'D 1.4.g.1 8 Pol'!G25</f>
        <v>0</v>
      </c>
      <c r="J82" s="136" t="str">
        <f>IF(I90=0,"",I82/I90*100)</f>
        <v/>
      </c>
    </row>
    <row r="83" spans="1:10" ht="36.75" customHeight="1" x14ac:dyDescent="0.2">
      <c r="A83" s="127"/>
      <c r="B83" s="132" t="s">
        <v>103</v>
      </c>
      <c r="C83" s="237" t="s">
        <v>105</v>
      </c>
      <c r="D83" s="238"/>
      <c r="E83" s="238"/>
      <c r="F83" s="138" t="s">
        <v>26</v>
      </c>
      <c r="G83" s="139"/>
      <c r="H83" s="139"/>
      <c r="I83" s="139">
        <f>'D 1.4.g.1 1 Pol'!G42+'D 1.4.g.1 2 Pol'!G38+'D 1.4.g.1 3 Pol'!G32+'D 1.4.g.1 4 Pol'!G18+'D 1.4.g.1 5 Pol'!G35+'D 1.4.g.1 6 Pol'!G33+'D 1.4.g.1 7 Pol'!G34+'D 1.4.g.1 9 Pol'!G36</f>
        <v>0</v>
      </c>
      <c r="J83" s="136" t="str">
        <f>IF(I90=0,"",I83/I90*100)</f>
        <v/>
      </c>
    </row>
    <row r="84" spans="1:10" ht="36.75" customHeight="1" x14ac:dyDescent="0.2">
      <c r="A84" s="127"/>
      <c r="B84" s="132" t="s">
        <v>103</v>
      </c>
      <c r="C84" s="237" t="s">
        <v>106</v>
      </c>
      <c r="D84" s="238"/>
      <c r="E84" s="238"/>
      <c r="F84" s="138" t="s">
        <v>26</v>
      </c>
      <c r="G84" s="139"/>
      <c r="H84" s="139"/>
      <c r="I84" s="139">
        <f>'D 1.4.1 1 Pol'!G96</f>
        <v>0</v>
      </c>
      <c r="J84" s="136" t="str">
        <f>IF(I90=0,"",I84/I90*100)</f>
        <v/>
      </c>
    </row>
    <row r="85" spans="1:10" ht="36.75" customHeight="1" x14ac:dyDescent="0.2">
      <c r="A85" s="127"/>
      <c r="B85" s="132" t="s">
        <v>107</v>
      </c>
      <c r="C85" s="237" t="s">
        <v>108</v>
      </c>
      <c r="D85" s="238"/>
      <c r="E85" s="238"/>
      <c r="F85" s="138" t="s">
        <v>26</v>
      </c>
      <c r="G85" s="139"/>
      <c r="H85" s="139"/>
      <c r="I85" s="139">
        <f>'D 1.4.1 1 Pol'!G116</f>
        <v>0</v>
      </c>
      <c r="J85" s="136" t="str">
        <f>IF(I90=0,"",I85/I90*100)</f>
        <v/>
      </c>
    </row>
    <row r="86" spans="1:10" ht="36.75" customHeight="1" x14ac:dyDescent="0.2">
      <c r="A86" s="127"/>
      <c r="B86" s="132" t="s">
        <v>109</v>
      </c>
      <c r="C86" s="237" t="s">
        <v>110</v>
      </c>
      <c r="D86" s="238"/>
      <c r="E86" s="238"/>
      <c r="F86" s="138" t="s">
        <v>26</v>
      </c>
      <c r="G86" s="139"/>
      <c r="H86" s="139"/>
      <c r="I86" s="139">
        <f>'D 1.4.1 1 Pol'!G118</f>
        <v>0</v>
      </c>
      <c r="J86" s="136" t="str">
        <f>IF(I90=0,"",I86/I90*100)</f>
        <v/>
      </c>
    </row>
    <row r="87" spans="1:10" ht="36.75" customHeight="1" x14ac:dyDescent="0.2">
      <c r="A87" s="127"/>
      <c r="B87" s="132" t="s">
        <v>111</v>
      </c>
      <c r="C87" s="237" t="s">
        <v>112</v>
      </c>
      <c r="D87" s="238"/>
      <c r="E87" s="238"/>
      <c r="F87" s="138" t="s">
        <v>26</v>
      </c>
      <c r="G87" s="139"/>
      <c r="H87" s="139"/>
      <c r="I87" s="139">
        <f>'D 1.4.1 1 Pol'!G122</f>
        <v>0</v>
      </c>
      <c r="J87" s="136" t="str">
        <f>IF(I90=0,"",I87/I90*100)</f>
        <v/>
      </c>
    </row>
    <row r="88" spans="1:10" ht="36.75" customHeight="1" x14ac:dyDescent="0.2">
      <c r="A88" s="127"/>
      <c r="B88" s="132" t="s">
        <v>49</v>
      </c>
      <c r="C88" s="237" t="s">
        <v>113</v>
      </c>
      <c r="D88" s="238"/>
      <c r="E88" s="238"/>
      <c r="F88" s="138" t="s">
        <v>26</v>
      </c>
      <c r="G88" s="139"/>
      <c r="H88" s="139"/>
      <c r="I88" s="139">
        <f>'D 1.4.1 2 Pol'!G8</f>
        <v>0</v>
      </c>
      <c r="J88" s="136" t="str">
        <f>IF(I90=0,"",I88/I90*100)</f>
        <v/>
      </c>
    </row>
    <row r="89" spans="1:10" ht="36.75" customHeight="1" x14ac:dyDescent="0.2">
      <c r="A89" s="127"/>
      <c r="B89" s="132" t="s">
        <v>51</v>
      </c>
      <c r="C89" s="237" t="s">
        <v>33</v>
      </c>
      <c r="D89" s="238"/>
      <c r="E89" s="238"/>
      <c r="F89" s="138" t="s">
        <v>26</v>
      </c>
      <c r="G89" s="139"/>
      <c r="H89" s="139"/>
      <c r="I89" s="139">
        <f>'D 1.4.1 2 Pol'!G39</f>
        <v>0</v>
      </c>
      <c r="J89" s="136" t="str">
        <f>IF(I90=0,"",I89/I90*100)</f>
        <v/>
      </c>
    </row>
    <row r="90" spans="1:10" ht="25.5" customHeight="1" x14ac:dyDescent="0.2">
      <c r="A90" s="128"/>
      <c r="B90" s="133" t="s">
        <v>1</v>
      </c>
      <c r="C90" s="134"/>
      <c r="D90" s="135"/>
      <c r="E90" s="135"/>
      <c r="F90" s="140"/>
      <c r="G90" s="141"/>
      <c r="H90" s="141"/>
      <c r="I90" s="141">
        <f>SUM(I74:I89)</f>
        <v>0</v>
      </c>
      <c r="J90" s="137">
        <f>SUM(J74:J89)</f>
        <v>0</v>
      </c>
    </row>
    <row r="91" spans="1:10" x14ac:dyDescent="0.2">
      <c r="F91" s="86"/>
      <c r="G91" s="86"/>
      <c r="H91" s="86"/>
      <c r="I91" s="86"/>
      <c r="J91" s="87"/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9:E89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5D29-9048-434C-8A14-7989FB1E7236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47</v>
      </c>
      <c r="C3" s="262" t="s">
        <v>48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49</v>
      </c>
      <c r="C4" s="265" t="s">
        <v>50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94</v>
      </c>
      <c r="D8" s="164"/>
      <c r="E8" s="165"/>
      <c r="F8" s="166"/>
      <c r="G8" s="167">
        <f>SUMIF(AG9:AG54,"&lt;&gt;NOR",G9:G54)</f>
        <v>0</v>
      </c>
      <c r="H8" s="161"/>
      <c r="I8" s="161">
        <f>SUM(I9:I54)</f>
        <v>0</v>
      </c>
      <c r="J8" s="161"/>
      <c r="K8" s="161">
        <f>SUM(K9:K54)</f>
        <v>0</v>
      </c>
      <c r="L8" s="161"/>
      <c r="M8" s="161">
        <f>SUM(M9:M54)</f>
        <v>0</v>
      </c>
      <c r="N8" s="161"/>
      <c r="O8" s="161">
        <f>SUM(O9:O54)</f>
        <v>0</v>
      </c>
      <c r="P8" s="161"/>
      <c r="Q8" s="161">
        <f>SUM(Q9:Q54)</f>
        <v>0</v>
      </c>
      <c r="R8" s="161"/>
      <c r="S8" s="161"/>
      <c r="T8" s="161"/>
      <c r="U8" s="161"/>
      <c r="V8" s="161">
        <f>SUM(V9:V54)</f>
        <v>0</v>
      </c>
      <c r="W8" s="161"/>
      <c r="X8" s="161"/>
      <c r="AG8" t="s">
        <v>142</v>
      </c>
    </row>
    <row r="9" spans="1:60" ht="22.5" outlineLevel="1" x14ac:dyDescent="0.2">
      <c r="A9" s="174">
        <v>1</v>
      </c>
      <c r="B9" s="175" t="s">
        <v>143</v>
      </c>
      <c r="C9" s="183" t="s">
        <v>144</v>
      </c>
      <c r="D9" s="176" t="s">
        <v>145</v>
      </c>
      <c r="E9" s="177">
        <v>1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74">
        <v>2</v>
      </c>
      <c r="B10" s="175" t="s">
        <v>150</v>
      </c>
      <c r="C10" s="183" t="s">
        <v>151</v>
      </c>
      <c r="D10" s="176" t="s">
        <v>145</v>
      </c>
      <c r="E10" s="177">
        <v>1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33.75" outlineLevel="1" x14ac:dyDescent="0.2">
      <c r="A11" s="174">
        <v>3</v>
      </c>
      <c r="B11" s="175" t="s">
        <v>152</v>
      </c>
      <c r="C11" s="183" t="s">
        <v>153</v>
      </c>
      <c r="D11" s="176" t="s">
        <v>145</v>
      </c>
      <c r="E11" s="177">
        <v>1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74">
        <v>4</v>
      </c>
      <c r="B12" s="175" t="s">
        <v>154</v>
      </c>
      <c r="C12" s="183" t="s">
        <v>151</v>
      </c>
      <c r="D12" s="176" t="s">
        <v>145</v>
      </c>
      <c r="E12" s="177">
        <v>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74">
        <v>5</v>
      </c>
      <c r="B13" s="175" t="s">
        <v>155</v>
      </c>
      <c r="C13" s="183" t="s">
        <v>153</v>
      </c>
      <c r="D13" s="176" t="s">
        <v>145</v>
      </c>
      <c r="E13" s="177">
        <v>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33.75" outlineLevel="1" x14ac:dyDescent="0.2">
      <c r="A14" s="174">
        <v>6</v>
      </c>
      <c r="B14" s="175" t="s">
        <v>156</v>
      </c>
      <c r="C14" s="183" t="s">
        <v>153</v>
      </c>
      <c r="D14" s="176" t="s">
        <v>145</v>
      </c>
      <c r="E14" s="177">
        <v>1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33.75" outlineLevel="1" x14ac:dyDescent="0.2">
      <c r="A15" s="174">
        <v>7</v>
      </c>
      <c r="B15" s="175" t="s">
        <v>157</v>
      </c>
      <c r="C15" s="183" t="s">
        <v>153</v>
      </c>
      <c r="D15" s="176" t="s">
        <v>145</v>
      </c>
      <c r="E15" s="177">
        <v>1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74">
        <v>8</v>
      </c>
      <c r="B16" s="175" t="s">
        <v>158</v>
      </c>
      <c r="C16" s="183" t="s">
        <v>151</v>
      </c>
      <c r="D16" s="176" t="s">
        <v>145</v>
      </c>
      <c r="E16" s="177">
        <v>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74">
        <v>9</v>
      </c>
      <c r="B17" s="175" t="s">
        <v>159</v>
      </c>
      <c r="C17" s="183" t="s">
        <v>153</v>
      </c>
      <c r="D17" s="176" t="s">
        <v>145</v>
      </c>
      <c r="E17" s="177">
        <v>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45" outlineLevel="1" x14ac:dyDescent="0.2">
      <c r="A18" s="168">
        <v>10</v>
      </c>
      <c r="B18" s="169" t="s">
        <v>160</v>
      </c>
      <c r="C18" s="184" t="s">
        <v>161</v>
      </c>
      <c r="D18" s="170" t="s">
        <v>145</v>
      </c>
      <c r="E18" s="171">
        <v>1</v>
      </c>
      <c r="F18" s="172"/>
      <c r="G18" s="173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162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163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7" t="s">
        <v>164</v>
      </c>
      <c r="D19" s="258"/>
      <c r="E19" s="258"/>
      <c r="F19" s="258"/>
      <c r="G19" s="2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165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59" t="s">
        <v>166</v>
      </c>
      <c r="D20" s="260"/>
      <c r="E20" s="260"/>
      <c r="F20" s="260"/>
      <c r="G20" s="260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165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57"/>
      <c r="B21" s="158"/>
      <c r="C21" s="259" t="s">
        <v>167</v>
      </c>
      <c r="D21" s="260"/>
      <c r="E21" s="260"/>
      <c r="F21" s="260"/>
      <c r="G21" s="260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165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0" t="str">
        <f>C21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21" s="150"/>
      <c r="BC21" s="150"/>
      <c r="BD21" s="150"/>
      <c r="BE21" s="150"/>
      <c r="BF21" s="150"/>
      <c r="BG21" s="150"/>
      <c r="BH21" s="150"/>
    </row>
    <row r="22" spans="1:60" ht="45" outlineLevel="1" x14ac:dyDescent="0.2">
      <c r="A22" s="168">
        <v>11</v>
      </c>
      <c r="B22" s="169" t="s">
        <v>168</v>
      </c>
      <c r="C22" s="184" t="s">
        <v>161</v>
      </c>
      <c r="D22" s="170" t="s">
        <v>145</v>
      </c>
      <c r="E22" s="171">
        <v>1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162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7" t="s">
        <v>164</v>
      </c>
      <c r="D23" s="258"/>
      <c r="E23" s="258"/>
      <c r="F23" s="258"/>
      <c r="G23" s="258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9" t="s">
        <v>166</v>
      </c>
      <c r="D24" s="260"/>
      <c r="E24" s="260"/>
      <c r="F24" s="260"/>
      <c r="G24" s="260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165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259" t="s">
        <v>167</v>
      </c>
      <c r="D25" s="260"/>
      <c r="E25" s="260"/>
      <c r="F25" s="260"/>
      <c r="G25" s="260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80" t="str">
        <f>C25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25" s="150"/>
      <c r="BC25" s="150"/>
      <c r="BD25" s="150"/>
      <c r="BE25" s="150"/>
      <c r="BF25" s="150"/>
      <c r="BG25" s="150"/>
      <c r="BH25" s="150"/>
    </row>
    <row r="26" spans="1:60" ht="45" outlineLevel="1" x14ac:dyDescent="0.2">
      <c r="A26" s="168">
        <v>12</v>
      </c>
      <c r="B26" s="169" t="s">
        <v>169</v>
      </c>
      <c r="C26" s="184" t="s">
        <v>161</v>
      </c>
      <c r="D26" s="170" t="s">
        <v>145</v>
      </c>
      <c r="E26" s="171">
        <v>1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>ROUND(E26*U26,2)</f>
        <v>0</v>
      </c>
      <c r="W26" s="159"/>
      <c r="X26" s="159" t="s">
        <v>162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57" t="s">
        <v>164</v>
      </c>
      <c r="D27" s="258"/>
      <c r="E27" s="258"/>
      <c r="F27" s="258"/>
      <c r="G27" s="258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165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59" t="s">
        <v>166</v>
      </c>
      <c r="D28" s="260"/>
      <c r="E28" s="260"/>
      <c r="F28" s="260"/>
      <c r="G28" s="2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165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57"/>
      <c r="B29" s="158"/>
      <c r="C29" s="259" t="s">
        <v>167</v>
      </c>
      <c r="D29" s="260"/>
      <c r="E29" s="260"/>
      <c r="F29" s="260"/>
      <c r="G29" s="260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165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0" t="str">
        <f>C29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29" s="150"/>
      <c r="BC29" s="150"/>
      <c r="BD29" s="150"/>
      <c r="BE29" s="150"/>
      <c r="BF29" s="150"/>
      <c r="BG29" s="150"/>
      <c r="BH29" s="150"/>
    </row>
    <row r="30" spans="1:60" ht="45" outlineLevel="1" x14ac:dyDescent="0.2">
      <c r="A30" s="168">
        <v>13</v>
      </c>
      <c r="B30" s="169" t="s">
        <v>170</v>
      </c>
      <c r="C30" s="184" t="s">
        <v>161</v>
      </c>
      <c r="D30" s="170" t="s">
        <v>145</v>
      </c>
      <c r="E30" s="171">
        <v>1</v>
      </c>
      <c r="F30" s="172"/>
      <c r="G30" s="173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146</v>
      </c>
      <c r="T30" s="159" t="s">
        <v>147</v>
      </c>
      <c r="U30" s="159">
        <v>0</v>
      </c>
      <c r="V30" s="159">
        <f>ROUND(E30*U30,2)</f>
        <v>0</v>
      </c>
      <c r="W30" s="159"/>
      <c r="X30" s="159" t="s">
        <v>162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163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7" t="s">
        <v>164</v>
      </c>
      <c r="D31" s="258"/>
      <c r="E31" s="258"/>
      <c r="F31" s="258"/>
      <c r="G31" s="258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165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59" t="s">
        <v>166</v>
      </c>
      <c r="D32" s="260"/>
      <c r="E32" s="260"/>
      <c r="F32" s="260"/>
      <c r="G32" s="260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165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 x14ac:dyDescent="0.2">
      <c r="A33" s="157"/>
      <c r="B33" s="158"/>
      <c r="C33" s="259" t="s">
        <v>167</v>
      </c>
      <c r="D33" s="260"/>
      <c r="E33" s="260"/>
      <c r="F33" s="260"/>
      <c r="G33" s="260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165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80" t="str">
        <f>C33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33" s="150"/>
      <c r="BC33" s="150"/>
      <c r="BD33" s="150"/>
      <c r="BE33" s="150"/>
      <c r="BF33" s="150"/>
      <c r="BG33" s="150"/>
      <c r="BH33" s="150"/>
    </row>
    <row r="34" spans="1:60" ht="45" outlineLevel="1" x14ac:dyDescent="0.2">
      <c r="A34" s="168">
        <v>14</v>
      </c>
      <c r="B34" s="169" t="s">
        <v>171</v>
      </c>
      <c r="C34" s="184" t="s">
        <v>161</v>
      </c>
      <c r="D34" s="170" t="s">
        <v>145</v>
      </c>
      <c r="E34" s="171">
        <v>1</v>
      </c>
      <c r="F34" s="172"/>
      <c r="G34" s="17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146</v>
      </c>
      <c r="T34" s="159" t="s">
        <v>147</v>
      </c>
      <c r="U34" s="159">
        <v>0</v>
      </c>
      <c r="V34" s="159">
        <f>ROUND(E34*U34,2)</f>
        <v>0</v>
      </c>
      <c r="W34" s="159"/>
      <c r="X34" s="159" t="s">
        <v>162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163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7" t="s">
        <v>164</v>
      </c>
      <c r="D35" s="258"/>
      <c r="E35" s="258"/>
      <c r="F35" s="258"/>
      <c r="G35" s="258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165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9" t="s">
        <v>166</v>
      </c>
      <c r="D36" s="260"/>
      <c r="E36" s="260"/>
      <c r="F36" s="260"/>
      <c r="G36" s="260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57"/>
      <c r="B37" s="158"/>
      <c r="C37" s="259" t="s">
        <v>167</v>
      </c>
      <c r="D37" s="260"/>
      <c r="E37" s="260"/>
      <c r="F37" s="260"/>
      <c r="G37" s="260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165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80" t="str">
        <f>C37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37" s="150"/>
      <c r="BC37" s="150"/>
      <c r="BD37" s="150"/>
      <c r="BE37" s="150"/>
      <c r="BF37" s="150"/>
      <c r="BG37" s="150"/>
      <c r="BH37" s="150"/>
    </row>
    <row r="38" spans="1:60" ht="45" outlineLevel="1" x14ac:dyDescent="0.2">
      <c r="A38" s="168">
        <v>15</v>
      </c>
      <c r="B38" s="169" t="s">
        <v>172</v>
      </c>
      <c r="C38" s="184" t="s">
        <v>161</v>
      </c>
      <c r="D38" s="170" t="s">
        <v>145</v>
      </c>
      <c r="E38" s="171">
        <v>1</v>
      </c>
      <c r="F38" s="172"/>
      <c r="G38" s="17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146</v>
      </c>
      <c r="T38" s="159" t="s">
        <v>147</v>
      </c>
      <c r="U38" s="159">
        <v>0</v>
      </c>
      <c r="V38" s="159">
        <f>ROUND(E38*U38,2)</f>
        <v>0</v>
      </c>
      <c r="W38" s="159"/>
      <c r="X38" s="159" t="s">
        <v>162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163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7" t="s">
        <v>164</v>
      </c>
      <c r="D39" s="258"/>
      <c r="E39" s="258"/>
      <c r="F39" s="258"/>
      <c r="G39" s="2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59" t="s">
        <v>166</v>
      </c>
      <c r="D40" s="260"/>
      <c r="E40" s="260"/>
      <c r="F40" s="260"/>
      <c r="G40" s="260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165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33.75" outlineLevel="1" x14ac:dyDescent="0.2">
      <c r="A41" s="157"/>
      <c r="B41" s="158"/>
      <c r="C41" s="259" t="s">
        <v>167</v>
      </c>
      <c r="D41" s="260"/>
      <c r="E41" s="260"/>
      <c r="F41" s="260"/>
      <c r="G41" s="260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165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80" t="str">
        <f>C41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41" s="150"/>
      <c r="BC41" s="150"/>
      <c r="BD41" s="150"/>
      <c r="BE41" s="150"/>
      <c r="BF41" s="150"/>
      <c r="BG41" s="150"/>
      <c r="BH41" s="150"/>
    </row>
    <row r="42" spans="1:60" ht="45" outlineLevel="1" x14ac:dyDescent="0.2">
      <c r="A42" s="168">
        <v>16</v>
      </c>
      <c r="B42" s="169" t="s">
        <v>173</v>
      </c>
      <c r="C42" s="184" t="s">
        <v>161</v>
      </c>
      <c r="D42" s="170" t="s">
        <v>145</v>
      </c>
      <c r="E42" s="171">
        <v>1</v>
      </c>
      <c r="F42" s="172"/>
      <c r="G42" s="173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146</v>
      </c>
      <c r="T42" s="159" t="s">
        <v>147</v>
      </c>
      <c r="U42" s="159">
        <v>0</v>
      </c>
      <c r="V42" s="159">
        <f>ROUND(E42*U42,2)</f>
        <v>0</v>
      </c>
      <c r="W42" s="159"/>
      <c r="X42" s="159" t="s">
        <v>162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7" t="s">
        <v>164</v>
      </c>
      <c r="D43" s="258"/>
      <c r="E43" s="258"/>
      <c r="F43" s="258"/>
      <c r="G43" s="258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165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59" t="s">
        <v>166</v>
      </c>
      <c r="D44" s="260"/>
      <c r="E44" s="260"/>
      <c r="F44" s="260"/>
      <c r="G44" s="260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165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33.75" outlineLevel="1" x14ac:dyDescent="0.2">
      <c r="A45" s="157"/>
      <c r="B45" s="158"/>
      <c r="C45" s="259" t="s">
        <v>167</v>
      </c>
      <c r="D45" s="260"/>
      <c r="E45" s="260"/>
      <c r="F45" s="260"/>
      <c r="G45" s="260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165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80" t="str">
        <f>C45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45" s="150"/>
      <c r="BC45" s="150"/>
      <c r="BD45" s="150"/>
      <c r="BE45" s="150"/>
      <c r="BF45" s="150"/>
      <c r="BG45" s="150"/>
      <c r="BH45" s="150"/>
    </row>
    <row r="46" spans="1:60" ht="45" outlineLevel="1" x14ac:dyDescent="0.2">
      <c r="A46" s="168">
        <v>17</v>
      </c>
      <c r="B46" s="169" t="s">
        <v>174</v>
      </c>
      <c r="C46" s="184" t="s">
        <v>161</v>
      </c>
      <c r="D46" s="170" t="s">
        <v>145</v>
      </c>
      <c r="E46" s="171">
        <v>1</v>
      </c>
      <c r="F46" s="172"/>
      <c r="G46" s="173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146</v>
      </c>
      <c r="T46" s="159" t="s">
        <v>147</v>
      </c>
      <c r="U46" s="159">
        <v>0</v>
      </c>
      <c r="V46" s="159">
        <f>ROUND(E46*U46,2)</f>
        <v>0</v>
      </c>
      <c r="W46" s="159"/>
      <c r="X46" s="159" t="s">
        <v>162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163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7" t="s">
        <v>164</v>
      </c>
      <c r="D47" s="258"/>
      <c r="E47" s="258"/>
      <c r="F47" s="258"/>
      <c r="G47" s="258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165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9" t="s">
        <v>166</v>
      </c>
      <c r="D48" s="260"/>
      <c r="E48" s="260"/>
      <c r="F48" s="260"/>
      <c r="G48" s="260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165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33.75" outlineLevel="1" x14ac:dyDescent="0.2">
      <c r="A49" s="157"/>
      <c r="B49" s="158"/>
      <c r="C49" s="259" t="s">
        <v>167</v>
      </c>
      <c r="D49" s="260"/>
      <c r="E49" s="260"/>
      <c r="F49" s="260"/>
      <c r="G49" s="260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80" t="str">
        <f>C49</f>
        <v>Další příslušenství rozvaděče:montážní deska, přepěťová ochrana I+II. st., jištěné vývody pro danou technologii, pomocná relé, pomocné kontakty, stykače atp., svorky, kabelové průchodky, kapsa na dokumentaci. Rozvaděč s protipožární úpravou dle požadavku PBŘ.</v>
      </c>
      <c r="BB49" s="150"/>
      <c r="BC49" s="150"/>
      <c r="BD49" s="150"/>
      <c r="BE49" s="150"/>
      <c r="BF49" s="150"/>
      <c r="BG49" s="150"/>
      <c r="BH49" s="150"/>
    </row>
    <row r="50" spans="1:60" ht="56.25" outlineLevel="1" x14ac:dyDescent="0.2">
      <c r="A50" s="168">
        <v>18</v>
      </c>
      <c r="B50" s="169" t="s">
        <v>175</v>
      </c>
      <c r="C50" s="184" t="s">
        <v>176</v>
      </c>
      <c r="D50" s="170" t="s">
        <v>145</v>
      </c>
      <c r="E50" s="171">
        <v>1</v>
      </c>
      <c r="F50" s="172"/>
      <c r="G50" s="173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 t="s">
        <v>146</v>
      </c>
      <c r="T50" s="159" t="s">
        <v>147</v>
      </c>
      <c r="U50" s="159">
        <v>0</v>
      </c>
      <c r="V50" s="159">
        <f>ROUND(E50*U50,2)</f>
        <v>0</v>
      </c>
      <c r="W50" s="159"/>
      <c r="X50" s="159" t="s">
        <v>162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163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7" t="s">
        <v>177</v>
      </c>
      <c r="D51" s="258"/>
      <c r="E51" s="258"/>
      <c r="F51" s="258"/>
      <c r="G51" s="258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165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57"/>
      <c r="B52" s="158"/>
      <c r="C52" s="259" t="s">
        <v>178</v>
      </c>
      <c r="D52" s="260"/>
      <c r="E52" s="260"/>
      <c r="F52" s="260"/>
      <c r="G52" s="260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165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80" t="str">
        <f>C52</f>
        <v>Další příslušenství rozvaděče:montážní deska, jiističe, servisní zásuvka, vývody pro danou technologii, pomocné kontakty atp., svorky, kabelové průchodky, kapsa na dokumentaci.</v>
      </c>
      <c r="BB52" s="150"/>
      <c r="BC52" s="150"/>
      <c r="BD52" s="150"/>
      <c r="BE52" s="150"/>
      <c r="BF52" s="150"/>
      <c r="BG52" s="150"/>
      <c r="BH52" s="150"/>
    </row>
    <row r="53" spans="1:60" ht="56.25" outlineLevel="1" x14ac:dyDescent="0.2">
      <c r="A53" s="168">
        <v>19</v>
      </c>
      <c r="B53" s="169" t="s">
        <v>179</v>
      </c>
      <c r="C53" s="184" t="s">
        <v>180</v>
      </c>
      <c r="D53" s="170" t="s">
        <v>145</v>
      </c>
      <c r="E53" s="171">
        <v>18</v>
      </c>
      <c r="F53" s="172"/>
      <c r="G53" s="173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 t="s">
        <v>146</v>
      </c>
      <c r="T53" s="159" t="s">
        <v>147</v>
      </c>
      <c r="U53" s="159">
        <v>0</v>
      </c>
      <c r="V53" s="159">
        <f>ROUND(E53*U53,2)</f>
        <v>0</v>
      </c>
      <c r="W53" s="159"/>
      <c r="X53" s="159" t="s">
        <v>162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163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7" t="s">
        <v>181</v>
      </c>
      <c r="D54" s="258"/>
      <c r="E54" s="258"/>
      <c r="F54" s="258"/>
      <c r="G54" s="258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165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62" t="s">
        <v>141</v>
      </c>
      <c r="B55" s="163" t="s">
        <v>96</v>
      </c>
      <c r="C55" s="182" t="s">
        <v>97</v>
      </c>
      <c r="D55" s="164"/>
      <c r="E55" s="165"/>
      <c r="F55" s="166"/>
      <c r="G55" s="167">
        <f>SUMIF(AG56:AG69,"&lt;&gt;NOR",G56:G69)</f>
        <v>0</v>
      </c>
      <c r="H55" s="161"/>
      <c r="I55" s="161">
        <f>SUM(I56:I69)</f>
        <v>0</v>
      </c>
      <c r="J55" s="161"/>
      <c r="K55" s="161">
        <f>SUM(K56:K69)</f>
        <v>0</v>
      </c>
      <c r="L55" s="161"/>
      <c r="M55" s="161">
        <f>SUM(M56:M69)</f>
        <v>0</v>
      </c>
      <c r="N55" s="161"/>
      <c r="O55" s="161">
        <f>SUM(O56:O69)</f>
        <v>0</v>
      </c>
      <c r="P55" s="161"/>
      <c r="Q55" s="161">
        <f>SUM(Q56:Q69)</f>
        <v>0</v>
      </c>
      <c r="R55" s="161"/>
      <c r="S55" s="161"/>
      <c r="T55" s="161"/>
      <c r="U55" s="161"/>
      <c r="V55" s="161">
        <f>SUM(V56:V69)</f>
        <v>0</v>
      </c>
      <c r="W55" s="161"/>
      <c r="X55" s="161"/>
      <c r="AG55" t="s">
        <v>142</v>
      </c>
    </row>
    <row r="56" spans="1:60" outlineLevel="1" x14ac:dyDescent="0.2">
      <c r="A56" s="174">
        <v>20</v>
      </c>
      <c r="B56" s="175" t="s">
        <v>182</v>
      </c>
      <c r="C56" s="183" t="s">
        <v>183</v>
      </c>
      <c r="D56" s="176" t="s">
        <v>145</v>
      </c>
      <c r="E56" s="177">
        <v>994</v>
      </c>
      <c r="F56" s="178"/>
      <c r="G56" s="179">
        <f t="shared" ref="G56:G69" si="7">ROUND(E56*F56,2)</f>
        <v>0</v>
      </c>
      <c r="H56" s="160"/>
      <c r="I56" s="159">
        <f t="shared" ref="I56:I69" si="8">ROUND(E56*H56,2)</f>
        <v>0</v>
      </c>
      <c r="J56" s="160"/>
      <c r="K56" s="159">
        <f t="shared" ref="K56:K69" si="9">ROUND(E56*J56,2)</f>
        <v>0</v>
      </c>
      <c r="L56" s="159">
        <v>21</v>
      </c>
      <c r="M56" s="159">
        <f t="shared" ref="M56:M69" si="10">G56*(1+L56/100)</f>
        <v>0</v>
      </c>
      <c r="N56" s="159">
        <v>0</v>
      </c>
      <c r="O56" s="159">
        <f t="shared" ref="O56:O69" si="11">ROUND(E56*N56,2)</f>
        <v>0</v>
      </c>
      <c r="P56" s="159">
        <v>0</v>
      </c>
      <c r="Q56" s="159">
        <f t="shared" ref="Q56:Q69" si="12">ROUND(E56*P56,2)</f>
        <v>0</v>
      </c>
      <c r="R56" s="159"/>
      <c r="S56" s="159" t="s">
        <v>146</v>
      </c>
      <c r="T56" s="159" t="s">
        <v>147</v>
      </c>
      <c r="U56" s="159">
        <v>0</v>
      </c>
      <c r="V56" s="159">
        <f t="shared" ref="V56:V69" si="13">ROUND(E56*U56,2)</f>
        <v>0</v>
      </c>
      <c r="W56" s="159"/>
      <c r="X56" s="159" t="s">
        <v>162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163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4">
        <v>21</v>
      </c>
      <c r="B57" s="175" t="s">
        <v>184</v>
      </c>
      <c r="C57" s="183" t="s">
        <v>185</v>
      </c>
      <c r="D57" s="176" t="s">
        <v>145</v>
      </c>
      <c r="E57" s="177">
        <v>500</v>
      </c>
      <c r="F57" s="178"/>
      <c r="G57" s="179">
        <f t="shared" si="7"/>
        <v>0</v>
      </c>
      <c r="H57" s="160"/>
      <c r="I57" s="159">
        <f t="shared" si="8"/>
        <v>0</v>
      </c>
      <c r="J57" s="160"/>
      <c r="K57" s="159">
        <f t="shared" si="9"/>
        <v>0</v>
      </c>
      <c r="L57" s="159">
        <v>21</v>
      </c>
      <c r="M57" s="159">
        <f t="shared" si="10"/>
        <v>0</v>
      </c>
      <c r="N57" s="159">
        <v>0</v>
      </c>
      <c r="O57" s="159">
        <f t="shared" si="11"/>
        <v>0</v>
      </c>
      <c r="P57" s="159">
        <v>0</v>
      </c>
      <c r="Q57" s="159">
        <f t="shared" si="12"/>
        <v>0</v>
      </c>
      <c r="R57" s="159"/>
      <c r="S57" s="159" t="s">
        <v>146</v>
      </c>
      <c r="T57" s="159" t="s">
        <v>147</v>
      </c>
      <c r="U57" s="159">
        <v>0</v>
      </c>
      <c r="V57" s="159">
        <f t="shared" si="13"/>
        <v>0</v>
      </c>
      <c r="W57" s="159"/>
      <c r="X57" s="159" t="s">
        <v>148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149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4">
        <v>22</v>
      </c>
      <c r="B58" s="175" t="s">
        <v>186</v>
      </c>
      <c r="C58" s="183" t="s">
        <v>187</v>
      </c>
      <c r="D58" s="176" t="s">
        <v>145</v>
      </c>
      <c r="E58" s="177">
        <v>24</v>
      </c>
      <c r="F58" s="178"/>
      <c r="G58" s="179">
        <f t="shared" si="7"/>
        <v>0</v>
      </c>
      <c r="H58" s="160"/>
      <c r="I58" s="159">
        <f t="shared" si="8"/>
        <v>0</v>
      </c>
      <c r="J58" s="160"/>
      <c r="K58" s="159">
        <f t="shared" si="9"/>
        <v>0</v>
      </c>
      <c r="L58" s="159">
        <v>21</v>
      </c>
      <c r="M58" s="159">
        <f t="shared" si="10"/>
        <v>0</v>
      </c>
      <c r="N58" s="159">
        <v>0</v>
      </c>
      <c r="O58" s="159">
        <f t="shared" si="11"/>
        <v>0</v>
      </c>
      <c r="P58" s="159">
        <v>0</v>
      </c>
      <c r="Q58" s="159">
        <f t="shared" si="12"/>
        <v>0</v>
      </c>
      <c r="R58" s="159"/>
      <c r="S58" s="159" t="s">
        <v>146</v>
      </c>
      <c r="T58" s="159" t="s">
        <v>147</v>
      </c>
      <c r="U58" s="159">
        <v>0</v>
      </c>
      <c r="V58" s="159">
        <f t="shared" si="13"/>
        <v>0</v>
      </c>
      <c r="W58" s="159"/>
      <c r="X58" s="159" t="s">
        <v>162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163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4">
        <v>23</v>
      </c>
      <c r="B59" s="175" t="s">
        <v>188</v>
      </c>
      <c r="C59" s="183" t="s">
        <v>189</v>
      </c>
      <c r="D59" s="176" t="s">
        <v>145</v>
      </c>
      <c r="E59" s="177">
        <v>24</v>
      </c>
      <c r="F59" s="178"/>
      <c r="G59" s="179">
        <f t="shared" si="7"/>
        <v>0</v>
      </c>
      <c r="H59" s="160"/>
      <c r="I59" s="159">
        <f t="shared" si="8"/>
        <v>0</v>
      </c>
      <c r="J59" s="160"/>
      <c r="K59" s="159">
        <f t="shared" si="9"/>
        <v>0</v>
      </c>
      <c r="L59" s="159">
        <v>21</v>
      </c>
      <c r="M59" s="159">
        <f t="shared" si="10"/>
        <v>0</v>
      </c>
      <c r="N59" s="159">
        <v>0</v>
      </c>
      <c r="O59" s="159">
        <f t="shared" si="11"/>
        <v>0</v>
      </c>
      <c r="P59" s="159">
        <v>0</v>
      </c>
      <c r="Q59" s="159">
        <f t="shared" si="12"/>
        <v>0</v>
      </c>
      <c r="R59" s="159"/>
      <c r="S59" s="159" t="s">
        <v>146</v>
      </c>
      <c r="T59" s="159" t="s">
        <v>147</v>
      </c>
      <c r="U59" s="159">
        <v>0</v>
      </c>
      <c r="V59" s="159">
        <f t="shared" si="13"/>
        <v>0</v>
      </c>
      <c r="W59" s="159"/>
      <c r="X59" s="159" t="s">
        <v>162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163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33.75" outlineLevel="1" x14ac:dyDescent="0.2">
      <c r="A60" s="174">
        <v>24</v>
      </c>
      <c r="B60" s="175" t="s">
        <v>190</v>
      </c>
      <c r="C60" s="183" t="s">
        <v>191</v>
      </c>
      <c r="D60" s="176" t="s">
        <v>145</v>
      </c>
      <c r="E60" s="177">
        <v>2</v>
      </c>
      <c r="F60" s="178"/>
      <c r="G60" s="179">
        <f t="shared" si="7"/>
        <v>0</v>
      </c>
      <c r="H60" s="160"/>
      <c r="I60" s="159">
        <f t="shared" si="8"/>
        <v>0</v>
      </c>
      <c r="J60" s="160"/>
      <c r="K60" s="159">
        <f t="shared" si="9"/>
        <v>0</v>
      </c>
      <c r="L60" s="159">
        <v>21</v>
      </c>
      <c r="M60" s="159">
        <f t="shared" si="10"/>
        <v>0</v>
      </c>
      <c r="N60" s="159">
        <v>0</v>
      </c>
      <c r="O60" s="159">
        <f t="shared" si="11"/>
        <v>0</v>
      </c>
      <c r="P60" s="159">
        <v>0</v>
      </c>
      <c r="Q60" s="159">
        <f t="shared" si="12"/>
        <v>0</v>
      </c>
      <c r="R60" s="159"/>
      <c r="S60" s="159" t="s">
        <v>146</v>
      </c>
      <c r="T60" s="159" t="s">
        <v>147</v>
      </c>
      <c r="U60" s="159">
        <v>0</v>
      </c>
      <c r="V60" s="159">
        <f t="shared" si="13"/>
        <v>0</v>
      </c>
      <c r="W60" s="159"/>
      <c r="X60" s="159" t="s">
        <v>192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193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33.75" outlineLevel="1" x14ac:dyDescent="0.2">
      <c r="A61" s="174">
        <v>25</v>
      </c>
      <c r="B61" s="175" t="s">
        <v>190</v>
      </c>
      <c r="C61" s="183" t="s">
        <v>194</v>
      </c>
      <c r="D61" s="176" t="s">
        <v>145</v>
      </c>
      <c r="E61" s="177">
        <v>1</v>
      </c>
      <c r="F61" s="178"/>
      <c r="G61" s="179">
        <f t="shared" si="7"/>
        <v>0</v>
      </c>
      <c r="H61" s="160"/>
      <c r="I61" s="159">
        <f t="shared" si="8"/>
        <v>0</v>
      </c>
      <c r="J61" s="160"/>
      <c r="K61" s="159">
        <f t="shared" si="9"/>
        <v>0</v>
      </c>
      <c r="L61" s="159">
        <v>21</v>
      </c>
      <c r="M61" s="159">
        <f t="shared" si="10"/>
        <v>0</v>
      </c>
      <c r="N61" s="159">
        <v>0</v>
      </c>
      <c r="O61" s="159">
        <f t="shared" si="11"/>
        <v>0</v>
      </c>
      <c r="P61" s="159">
        <v>0</v>
      </c>
      <c r="Q61" s="159">
        <f t="shared" si="12"/>
        <v>0</v>
      </c>
      <c r="R61" s="159"/>
      <c r="S61" s="159" t="s">
        <v>146</v>
      </c>
      <c r="T61" s="159" t="s">
        <v>147</v>
      </c>
      <c r="U61" s="159">
        <v>0</v>
      </c>
      <c r="V61" s="159">
        <f t="shared" si="13"/>
        <v>0</v>
      </c>
      <c r="W61" s="159"/>
      <c r="X61" s="159" t="s">
        <v>162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163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3.75" outlineLevel="1" x14ac:dyDescent="0.2">
      <c r="A62" s="174">
        <v>26</v>
      </c>
      <c r="B62" s="175" t="s">
        <v>190</v>
      </c>
      <c r="C62" s="183" t="s">
        <v>195</v>
      </c>
      <c r="D62" s="176" t="s">
        <v>145</v>
      </c>
      <c r="E62" s="177">
        <v>2</v>
      </c>
      <c r="F62" s="178"/>
      <c r="G62" s="179">
        <f t="shared" si="7"/>
        <v>0</v>
      </c>
      <c r="H62" s="160"/>
      <c r="I62" s="159">
        <f t="shared" si="8"/>
        <v>0</v>
      </c>
      <c r="J62" s="160"/>
      <c r="K62" s="159">
        <f t="shared" si="9"/>
        <v>0</v>
      </c>
      <c r="L62" s="159">
        <v>21</v>
      </c>
      <c r="M62" s="159">
        <f t="shared" si="10"/>
        <v>0</v>
      </c>
      <c r="N62" s="159">
        <v>0</v>
      </c>
      <c r="O62" s="159">
        <f t="shared" si="11"/>
        <v>0</v>
      </c>
      <c r="P62" s="159">
        <v>0</v>
      </c>
      <c r="Q62" s="159">
        <f t="shared" si="12"/>
        <v>0</v>
      </c>
      <c r="R62" s="159"/>
      <c r="S62" s="159" t="s">
        <v>146</v>
      </c>
      <c r="T62" s="159" t="s">
        <v>147</v>
      </c>
      <c r="U62" s="159">
        <v>0</v>
      </c>
      <c r="V62" s="159">
        <f t="shared" si="13"/>
        <v>0</v>
      </c>
      <c r="W62" s="159"/>
      <c r="X62" s="159" t="s">
        <v>192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193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33.75" outlineLevel="1" x14ac:dyDescent="0.2">
      <c r="A63" s="174">
        <v>27</v>
      </c>
      <c r="B63" s="175" t="s">
        <v>190</v>
      </c>
      <c r="C63" s="183" t="s">
        <v>196</v>
      </c>
      <c r="D63" s="176" t="s">
        <v>145</v>
      </c>
      <c r="E63" s="177">
        <v>2</v>
      </c>
      <c r="F63" s="178"/>
      <c r="G63" s="179">
        <f t="shared" si="7"/>
        <v>0</v>
      </c>
      <c r="H63" s="160"/>
      <c r="I63" s="159">
        <f t="shared" si="8"/>
        <v>0</v>
      </c>
      <c r="J63" s="160"/>
      <c r="K63" s="159">
        <f t="shared" si="9"/>
        <v>0</v>
      </c>
      <c r="L63" s="159">
        <v>21</v>
      </c>
      <c r="M63" s="159">
        <f t="shared" si="10"/>
        <v>0</v>
      </c>
      <c r="N63" s="159">
        <v>0</v>
      </c>
      <c r="O63" s="159">
        <f t="shared" si="11"/>
        <v>0</v>
      </c>
      <c r="P63" s="159">
        <v>0</v>
      </c>
      <c r="Q63" s="159">
        <f t="shared" si="12"/>
        <v>0</v>
      </c>
      <c r="R63" s="159"/>
      <c r="S63" s="159" t="s">
        <v>146</v>
      </c>
      <c r="T63" s="159" t="s">
        <v>147</v>
      </c>
      <c r="U63" s="159">
        <v>0</v>
      </c>
      <c r="V63" s="159">
        <f t="shared" si="13"/>
        <v>0</v>
      </c>
      <c r="W63" s="159"/>
      <c r="X63" s="159" t="s">
        <v>192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193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74">
        <v>28</v>
      </c>
      <c r="B64" s="175" t="s">
        <v>190</v>
      </c>
      <c r="C64" s="183" t="s">
        <v>197</v>
      </c>
      <c r="D64" s="176" t="s">
        <v>145</v>
      </c>
      <c r="E64" s="177">
        <v>1</v>
      </c>
      <c r="F64" s="178"/>
      <c r="G64" s="179">
        <f t="shared" si="7"/>
        <v>0</v>
      </c>
      <c r="H64" s="160"/>
      <c r="I64" s="159">
        <f t="shared" si="8"/>
        <v>0</v>
      </c>
      <c r="J64" s="160"/>
      <c r="K64" s="159">
        <f t="shared" si="9"/>
        <v>0</v>
      </c>
      <c r="L64" s="159">
        <v>21</v>
      </c>
      <c r="M64" s="159">
        <f t="shared" si="10"/>
        <v>0</v>
      </c>
      <c r="N64" s="159">
        <v>0</v>
      </c>
      <c r="O64" s="159">
        <f t="shared" si="11"/>
        <v>0</v>
      </c>
      <c r="P64" s="159">
        <v>0</v>
      </c>
      <c r="Q64" s="159">
        <f t="shared" si="12"/>
        <v>0</v>
      </c>
      <c r="R64" s="159"/>
      <c r="S64" s="159" t="s">
        <v>146</v>
      </c>
      <c r="T64" s="159" t="s">
        <v>147</v>
      </c>
      <c r="U64" s="159">
        <v>0</v>
      </c>
      <c r="V64" s="159">
        <f t="shared" si="13"/>
        <v>0</v>
      </c>
      <c r="W64" s="159"/>
      <c r="X64" s="159" t="s">
        <v>192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193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33.75" outlineLevel="1" x14ac:dyDescent="0.2">
      <c r="A65" s="174">
        <v>29</v>
      </c>
      <c r="B65" s="175" t="s">
        <v>190</v>
      </c>
      <c r="C65" s="183" t="s">
        <v>198</v>
      </c>
      <c r="D65" s="176" t="s">
        <v>145</v>
      </c>
      <c r="E65" s="177">
        <v>2</v>
      </c>
      <c r="F65" s="178"/>
      <c r="G65" s="179">
        <f t="shared" si="7"/>
        <v>0</v>
      </c>
      <c r="H65" s="160"/>
      <c r="I65" s="159">
        <f t="shared" si="8"/>
        <v>0</v>
      </c>
      <c r="J65" s="160"/>
      <c r="K65" s="159">
        <f t="shared" si="9"/>
        <v>0</v>
      </c>
      <c r="L65" s="159">
        <v>21</v>
      </c>
      <c r="M65" s="159">
        <f t="shared" si="10"/>
        <v>0</v>
      </c>
      <c r="N65" s="159">
        <v>0</v>
      </c>
      <c r="O65" s="159">
        <f t="shared" si="11"/>
        <v>0</v>
      </c>
      <c r="P65" s="159">
        <v>0</v>
      </c>
      <c r="Q65" s="159">
        <f t="shared" si="12"/>
        <v>0</v>
      </c>
      <c r="R65" s="159"/>
      <c r="S65" s="159" t="s">
        <v>146</v>
      </c>
      <c r="T65" s="159" t="s">
        <v>147</v>
      </c>
      <c r="U65" s="159">
        <v>0</v>
      </c>
      <c r="V65" s="159">
        <f t="shared" si="13"/>
        <v>0</v>
      </c>
      <c r="W65" s="159"/>
      <c r="X65" s="159" t="s">
        <v>192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193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33.75" outlineLevel="1" x14ac:dyDescent="0.2">
      <c r="A66" s="174">
        <v>30</v>
      </c>
      <c r="B66" s="175" t="s">
        <v>199</v>
      </c>
      <c r="C66" s="183" t="s">
        <v>200</v>
      </c>
      <c r="D66" s="176" t="s">
        <v>201</v>
      </c>
      <c r="E66" s="177">
        <v>12</v>
      </c>
      <c r="F66" s="178"/>
      <c r="G66" s="179">
        <f t="shared" si="7"/>
        <v>0</v>
      </c>
      <c r="H66" s="160"/>
      <c r="I66" s="159">
        <f t="shared" si="8"/>
        <v>0</v>
      </c>
      <c r="J66" s="160"/>
      <c r="K66" s="159">
        <f t="shared" si="9"/>
        <v>0</v>
      </c>
      <c r="L66" s="159">
        <v>21</v>
      </c>
      <c r="M66" s="159">
        <f t="shared" si="10"/>
        <v>0</v>
      </c>
      <c r="N66" s="159">
        <v>0</v>
      </c>
      <c r="O66" s="159">
        <f t="shared" si="11"/>
        <v>0</v>
      </c>
      <c r="P66" s="159">
        <v>0</v>
      </c>
      <c r="Q66" s="159">
        <f t="shared" si="12"/>
        <v>0</v>
      </c>
      <c r="R66" s="159"/>
      <c r="S66" s="159" t="s">
        <v>146</v>
      </c>
      <c r="T66" s="159" t="s">
        <v>147</v>
      </c>
      <c r="U66" s="159">
        <v>0</v>
      </c>
      <c r="V66" s="159">
        <f t="shared" si="13"/>
        <v>0</v>
      </c>
      <c r="W66" s="159"/>
      <c r="X66" s="159" t="s">
        <v>148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149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4">
        <v>31</v>
      </c>
      <c r="B67" s="175" t="s">
        <v>202</v>
      </c>
      <c r="C67" s="183" t="s">
        <v>203</v>
      </c>
      <c r="D67" s="176" t="s">
        <v>145</v>
      </c>
      <c r="E67" s="177">
        <v>994</v>
      </c>
      <c r="F67" s="178"/>
      <c r="G67" s="179">
        <f t="shared" si="7"/>
        <v>0</v>
      </c>
      <c r="H67" s="160"/>
      <c r="I67" s="159">
        <f t="shared" si="8"/>
        <v>0</v>
      </c>
      <c r="J67" s="160"/>
      <c r="K67" s="159">
        <f t="shared" si="9"/>
        <v>0</v>
      </c>
      <c r="L67" s="159">
        <v>21</v>
      </c>
      <c r="M67" s="159">
        <f t="shared" si="10"/>
        <v>0</v>
      </c>
      <c r="N67" s="159">
        <v>0</v>
      </c>
      <c r="O67" s="159">
        <f t="shared" si="11"/>
        <v>0</v>
      </c>
      <c r="P67" s="159">
        <v>0</v>
      </c>
      <c r="Q67" s="159">
        <f t="shared" si="12"/>
        <v>0</v>
      </c>
      <c r="R67" s="159"/>
      <c r="S67" s="159" t="s">
        <v>146</v>
      </c>
      <c r="T67" s="159" t="s">
        <v>147</v>
      </c>
      <c r="U67" s="159">
        <v>0</v>
      </c>
      <c r="V67" s="159">
        <f t="shared" si="13"/>
        <v>0</v>
      </c>
      <c r="W67" s="159"/>
      <c r="X67" s="159" t="s">
        <v>148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149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74">
        <v>32</v>
      </c>
      <c r="B68" s="175" t="s">
        <v>204</v>
      </c>
      <c r="C68" s="183" t="s">
        <v>205</v>
      </c>
      <c r="D68" s="176" t="s">
        <v>145</v>
      </c>
      <c r="E68" s="177">
        <v>1</v>
      </c>
      <c r="F68" s="178"/>
      <c r="G68" s="179">
        <f t="shared" si="7"/>
        <v>0</v>
      </c>
      <c r="H68" s="160"/>
      <c r="I68" s="159">
        <f t="shared" si="8"/>
        <v>0</v>
      </c>
      <c r="J68" s="160"/>
      <c r="K68" s="159">
        <f t="shared" si="9"/>
        <v>0</v>
      </c>
      <c r="L68" s="159">
        <v>21</v>
      </c>
      <c r="M68" s="159">
        <f t="shared" si="10"/>
        <v>0</v>
      </c>
      <c r="N68" s="159">
        <v>0</v>
      </c>
      <c r="O68" s="159">
        <f t="shared" si="11"/>
        <v>0</v>
      </c>
      <c r="P68" s="159">
        <v>0</v>
      </c>
      <c r="Q68" s="159">
        <f t="shared" si="12"/>
        <v>0</v>
      </c>
      <c r="R68" s="159"/>
      <c r="S68" s="159" t="s">
        <v>146</v>
      </c>
      <c r="T68" s="159" t="s">
        <v>147</v>
      </c>
      <c r="U68" s="159">
        <v>0</v>
      </c>
      <c r="V68" s="159">
        <f t="shared" si="13"/>
        <v>0</v>
      </c>
      <c r="W68" s="159"/>
      <c r="X68" s="159" t="s">
        <v>148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149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206</v>
      </c>
      <c r="C69" s="183" t="s">
        <v>207</v>
      </c>
      <c r="D69" s="176" t="s">
        <v>208</v>
      </c>
      <c r="E69" s="177">
        <v>1</v>
      </c>
      <c r="F69" s="178"/>
      <c r="G69" s="179">
        <f t="shared" si="7"/>
        <v>0</v>
      </c>
      <c r="H69" s="160"/>
      <c r="I69" s="159">
        <f t="shared" si="8"/>
        <v>0</v>
      </c>
      <c r="J69" s="160"/>
      <c r="K69" s="159">
        <f t="shared" si="9"/>
        <v>0</v>
      </c>
      <c r="L69" s="159">
        <v>21</v>
      </c>
      <c r="M69" s="159">
        <f t="shared" si="10"/>
        <v>0</v>
      </c>
      <c r="N69" s="159">
        <v>0</v>
      </c>
      <c r="O69" s="159">
        <f t="shared" si="11"/>
        <v>0</v>
      </c>
      <c r="P69" s="159">
        <v>0</v>
      </c>
      <c r="Q69" s="159">
        <f t="shared" si="12"/>
        <v>0</v>
      </c>
      <c r="R69" s="159"/>
      <c r="S69" s="159" t="s">
        <v>146</v>
      </c>
      <c r="T69" s="159" t="s">
        <v>147</v>
      </c>
      <c r="U69" s="159">
        <v>0</v>
      </c>
      <c r="V69" s="159">
        <f t="shared" si="13"/>
        <v>0</v>
      </c>
      <c r="W69" s="159"/>
      <c r="X69" s="159" t="s">
        <v>148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149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2" t="s">
        <v>141</v>
      </c>
      <c r="B70" s="163" t="s">
        <v>100</v>
      </c>
      <c r="C70" s="182" t="s">
        <v>101</v>
      </c>
      <c r="D70" s="164"/>
      <c r="E70" s="165"/>
      <c r="F70" s="166"/>
      <c r="G70" s="167">
        <f>SUMIF(AG71:AG95,"&lt;&gt;NOR",G71:G95)</f>
        <v>0</v>
      </c>
      <c r="H70" s="161"/>
      <c r="I70" s="161">
        <f>SUM(I71:I95)</f>
        <v>0</v>
      </c>
      <c r="J70" s="161"/>
      <c r="K70" s="161">
        <f>SUM(K71:K95)</f>
        <v>0</v>
      </c>
      <c r="L70" s="161"/>
      <c r="M70" s="161">
        <f>SUM(M71:M95)</f>
        <v>0</v>
      </c>
      <c r="N70" s="161"/>
      <c r="O70" s="161">
        <f>SUM(O71:O95)</f>
        <v>0</v>
      </c>
      <c r="P70" s="161"/>
      <c r="Q70" s="161">
        <f>SUM(Q71:Q95)</f>
        <v>0</v>
      </c>
      <c r="R70" s="161"/>
      <c r="S70" s="161"/>
      <c r="T70" s="161"/>
      <c r="U70" s="161"/>
      <c r="V70" s="161">
        <f>SUM(V71:V95)</f>
        <v>0</v>
      </c>
      <c r="W70" s="161"/>
      <c r="X70" s="161"/>
      <c r="AG70" t="s">
        <v>142</v>
      </c>
    </row>
    <row r="71" spans="1:60" outlineLevel="1" x14ac:dyDescent="0.2">
      <c r="A71" s="174">
        <v>34</v>
      </c>
      <c r="B71" s="175" t="s">
        <v>209</v>
      </c>
      <c r="C71" s="183" t="s">
        <v>210</v>
      </c>
      <c r="D71" s="176" t="s">
        <v>211</v>
      </c>
      <c r="E71" s="177">
        <v>60</v>
      </c>
      <c r="F71" s="178"/>
      <c r="G71" s="179">
        <f t="shared" ref="G71:G95" si="14">ROUND(E71*F71,2)</f>
        <v>0</v>
      </c>
      <c r="H71" s="160"/>
      <c r="I71" s="159">
        <f t="shared" ref="I71:I95" si="15">ROUND(E71*H71,2)</f>
        <v>0</v>
      </c>
      <c r="J71" s="160"/>
      <c r="K71" s="159">
        <f t="shared" ref="K71:K95" si="16">ROUND(E71*J71,2)</f>
        <v>0</v>
      </c>
      <c r="L71" s="159">
        <v>21</v>
      </c>
      <c r="M71" s="159">
        <f t="shared" ref="M71:M95" si="17">G71*(1+L71/100)</f>
        <v>0</v>
      </c>
      <c r="N71" s="159">
        <v>0</v>
      </c>
      <c r="O71" s="159">
        <f t="shared" ref="O71:O95" si="18">ROUND(E71*N71,2)</f>
        <v>0</v>
      </c>
      <c r="P71" s="159">
        <v>0</v>
      </c>
      <c r="Q71" s="159">
        <f t="shared" ref="Q71:Q95" si="19">ROUND(E71*P71,2)</f>
        <v>0</v>
      </c>
      <c r="R71" s="159"/>
      <c r="S71" s="159" t="s">
        <v>146</v>
      </c>
      <c r="T71" s="159" t="s">
        <v>147</v>
      </c>
      <c r="U71" s="159">
        <v>0</v>
      </c>
      <c r="V71" s="159">
        <f t="shared" ref="V71:V95" si="20">ROUND(E71*U71,2)</f>
        <v>0</v>
      </c>
      <c r="W71" s="159"/>
      <c r="X71" s="159" t="s">
        <v>148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149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35</v>
      </c>
      <c r="B72" s="175" t="s">
        <v>212</v>
      </c>
      <c r="C72" s="183" t="s">
        <v>213</v>
      </c>
      <c r="D72" s="176" t="s">
        <v>211</v>
      </c>
      <c r="E72" s="177">
        <v>520</v>
      </c>
      <c r="F72" s="178"/>
      <c r="G72" s="179">
        <f t="shared" si="14"/>
        <v>0</v>
      </c>
      <c r="H72" s="160"/>
      <c r="I72" s="159">
        <f t="shared" si="15"/>
        <v>0</v>
      </c>
      <c r="J72" s="160"/>
      <c r="K72" s="159">
        <f t="shared" si="16"/>
        <v>0</v>
      </c>
      <c r="L72" s="159">
        <v>21</v>
      </c>
      <c r="M72" s="159">
        <f t="shared" si="17"/>
        <v>0</v>
      </c>
      <c r="N72" s="159">
        <v>0</v>
      </c>
      <c r="O72" s="159">
        <f t="shared" si="18"/>
        <v>0</v>
      </c>
      <c r="P72" s="159">
        <v>0</v>
      </c>
      <c r="Q72" s="159">
        <f t="shared" si="19"/>
        <v>0</v>
      </c>
      <c r="R72" s="159"/>
      <c r="S72" s="159" t="s">
        <v>146</v>
      </c>
      <c r="T72" s="159" t="s">
        <v>147</v>
      </c>
      <c r="U72" s="159">
        <v>0</v>
      </c>
      <c r="V72" s="159">
        <f t="shared" si="20"/>
        <v>0</v>
      </c>
      <c r="W72" s="159"/>
      <c r="X72" s="159" t="s">
        <v>148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149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36</v>
      </c>
      <c r="B73" s="175" t="s">
        <v>214</v>
      </c>
      <c r="C73" s="183" t="s">
        <v>215</v>
      </c>
      <c r="D73" s="176" t="s">
        <v>211</v>
      </c>
      <c r="E73" s="177">
        <v>150</v>
      </c>
      <c r="F73" s="178"/>
      <c r="G73" s="179">
        <f t="shared" si="14"/>
        <v>0</v>
      </c>
      <c r="H73" s="160"/>
      <c r="I73" s="159">
        <f t="shared" si="15"/>
        <v>0</v>
      </c>
      <c r="J73" s="160"/>
      <c r="K73" s="159">
        <f t="shared" si="16"/>
        <v>0</v>
      </c>
      <c r="L73" s="159">
        <v>21</v>
      </c>
      <c r="M73" s="159">
        <f t="shared" si="17"/>
        <v>0</v>
      </c>
      <c r="N73" s="159">
        <v>0</v>
      </c>
      <c r="O73" s="159">
        <f t="shared" si="18"/>
        <v>0</v>
      </c>
      <c r="P73" s="159">
        <v>0</v>
      </c>
      <c r="Q73" s="159">
        <f t="shared" si="19"/>
        <v>0</v>
      </c>
      <c r="R73" s="159"/>
      <c r="S73" s="159" t="s">
        <v>146</v>
      </c>
      <c r="T73" s="159" t="s">
        <v>147</v>
      </c>
      <c r="U73" s="159">
        <v>0</v>
      </c>
      <c r="V73" s="159">
        <f t="shared" si="20"/>
        <v>0</v>
      </c>
      <c r="W73" s="159"/>
      <c r="X73" s="159" t="s">
        <v>148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149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37</v>
      </c>
      <c r="B74" s="175" t="s">
        <v>216</v>
      </c>
      <c r="C74" s="183" t="s">
        <v>217</v>
      </c>
      <c r="D74" s="176" t="s">
        <v>211</v>
      </c>
      <c r="E74" s="177">
        <v>650</v>
      </c>
      <c r="F74" s="178"/>
      <c r="G74" s="179">
        <f t="shared" si="14"/>
        <v>0</v>
      </c>
      <c r="H74" s="160"/>
      <c r="I74" s="159">
        <f t="shared" si="15"/>
        <v>0</v>
      </c>
      <c r="J74" s="160"/>
      <c r="K74" s="159">
        <f t="shared" si="16"/>
        <v>0</v>
      </c>
      <c r="L74" s="159">
        <v>21</v>
      </c>
      <c r="M74" s="159">
        <f t="shared" si="17"/>
        <v>0</v>
      </c>
      <c r="N74" s="159">
        <v>0</v>
      </c>
      <c r="O74" s="159">
        <f t="shared" si="18"/>
        <v>0</v>
      </c>
      <c r="P74" s="159">
        <v>0</v>
      </c>
      <c r="Q74" s="159">
        <f t="shared" si="19"/>
        <v>0</v>
      </c>
      <c r="R74" s="159"/>
      <c r="S74" s="159" t="s">
        <v>146</v>
      </c>
      <c r="T74" s="159" t="s">
        <v>147</v>
      </c>
      <c r="U74" s="159">
        <v>0</v>
      </c>
      <c r="V74" s="159">
        <f t="shared" si="20"/>
        <v>0</v>
      </c>
      <c r="W74" s="159"/>
      <c r="X74" s="159" t="s">
        <v>148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149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38</v>
      </c>
      <c r="B75" s="175" t="s">
        <v>218</v>
      </c>
      <c r="C75" s="183" t="s">
        <v>219</v>
      </c>
      <c r="D75" s="176" t="s">
        <v>211</v>
      </c>
      <c r="E75" s="177">
        <v>20</v>
      </c>
      <c r="F75" s="178"/>
      <c r="G75" s="179">
        <f t="shared" si="14"/>
        <v>0</v>
      </c>
      <c r="H75" s="160"/>
      <c r="I75" s="159">
        <f t="shared" si="15"/>
        <v>0</v>
      </c>
      <c r="J75" s="160"/>
      <c r="K75" s="159">
        <f t="shared" si="16"/>
        <v>0</v>
      </c>
      <c r="L75" s="159">
        <v>21</v>
      </c>
      <c r="M75" s="159">
        <f t="shared" si="17"/>
        <v>0</v>
      </c>
      <c r="N75" s="159">
        <v>0</v>
      </c>
      <c r="O75" s="159">
        <f t="shared" si="18"/>
        <v>0</v>
      </c>
      <c r="P75" s="159">
        <v>0</v>
      </c>
      <c r="Q75" s="159">
        <f t="shared" si="19"/>
        <v>0</v>
      </c>
      <c r="R75" s="159"/>
      <c r="S75" s="159" t="s">
        <v>146</v>
      </c>
      <c r="T75" s="159" t="s">
        <v>147</v>
      </c>
      <c r="U75" s="159">
        <v>0</v>
      </c>
      <c r="V75" s="159">
        <f t="shared" si="20"/>
        <v>0</v>
      </c>
      <c r="W75" s="159"/>
      <c r="X75" s="159" t="s">
        <v>148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149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39</v>
      </c>
      <c r="B76" s="175" t="s">
        <v>220</v>
      </c>
      <c r="C76" s="183" t="s">
        <v>221</v>
      </c>
      <c r="D76" s="176" t="s">
        <v>211</v>
      </c>
      <c r="E76" s="177">
        <v>20</v>
      </c>
      <c r="F76" s="178"/>
      <c r="G76" s="179">
        <f t="shared" si="14"/>
        <v>0</v>
      </c>
      <c r="H76" s="160"/>
      <c r="I76" s="159">
        <f t="shared" si="15"/>
        <v>0</v>
      </c>
      <c r="J76" s="160"/>
      <c r="K76" s="159">
        <f t="shared" si="16"/>
        <v>0</v>
      </c>
      <c r="L76" s="159">
        <v>21</v>
      </c>
      <c r="M76" s="159">
        <f t="shared" si="17"/>
        <v>0</v>
      </c>
      <c r="N76" s="159">
        <v>0</v>
      </c>
      <c r="O76" s="159">
        <f t="shared" si="18"/>
        <v>0</v>
      </c>
      <c r="P76" s="159">
        <v>0</v>
      </c>
      <c r="Q76" s="159">
        <f t="shared" si="19"/>
        <v>0</v>
      </c>
      <c r="R76" s="159"/>
      <c r="S76" s="159" t="s">
        <v>146</v>
      </c>
      <c r="T76" s="159" t="s">
        <v>147</v>
      </c>
      <c r="U76" s="159">
        <v>0</v>
      </c>
      <c r="V76" s="159">
        <f t="shared" si="20"/>
        <v>0</v>
      </c>
      <c r="W76" s="159"/>
      <c r="X76" s="159" t="s">
        <v>148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149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40</v>
      </c>
      <c r="B77" s="175" t="s">
        <v>222</v>
      </c>
      <c r="C77" s="183" t="s">
        <v>223</v>
      </c>
      <c r="D77" s="176" t="s">
        <v>211</v>
      </c>
      <c r="E77" s="177">
        <v>20</v>
      </c>
      <c r="F77" s="178"/>
      <c r="G77" s="179">
        <f t="shared" si="14"/>
        <v>0</v>
      </c>
      <c r="H77" s="160"/>
      <c r="I77" s="159">
        <f t="shared" si="15"/>
        <v>0</v>
      </c>
      <c r="J77" s="160"/>
      <c r="K77" s="159">
        <f t="shared" si="16"/>
        <v>0</v>
      </c>
      <c r="L77" s="159">
        <v>21</v>
      </c>
      <c r="M77" s="159">
        <f t="shared" si="17"/>
        <v>0</v>
      </c>
      <c r="N77" s="159">
        <v>0</v>
      </c>
      <c r="O77" s="159">
        <f t="shared" si="18"/>
        <v>0</v>
      </c>
      <c r="P77" s="159">
        <v>0</v>
      </c>
      <c r="Q77" s="159">
        <f t="shared" si="19"/>
        <v>0</v>
      </c>
      <c r="R77" s="159"/>
      <c r="S77" s="159" t="s">
        <v>146</v>
      </c>
      <c r="T77" s="159" t="s">
        <v>147</v>
      </c>
      <c r="U77" s="159">
        <v>0</v>
      </c>
      <c r="V77" s="159">
        <f t="shared" si="20"/>
        <v>0</v>
      </c>
      <c r="W77" s="159"/>
      <c r="X77" s="159" t="s">
        <v>148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149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4">
        <v>41</v>
      </c>
      <c r="B78" s="175" t="s">
        <v>224</v>
      </c>
      <c r="C78" s="183" t="s">
        <v>225</v>
      </c>
      <c r="D78" s="176" t="s">
        <v>211</v>
      </c>
      <c r="E78" s="177">
        <v>20</v>
      </c>
      <c r="F78" s="178"/>
      <c r="G78" s="179">
        <f t="shared" si="14"/>
        <v>0</v>
      </c>
      <c r="H78" s="160"/>
      <c r="I78" s="159">
        <f t="shared" si="15"/>
        <v>0</v>
      </c>
      <c r="J78" s="160"/>
      <c r="K78" s="159">
        <f t="shared" si="16"/>
        <v>0</v>
      </c>
      <c r="L78" s="159">
        <v>21</v>
      </c>
      <c r="M78" s="159">
        <f t="shared" si="17"/>
        <v>0</v>
      </c>
      <c r="N78" s="159">
        <v>0</v>
      </c>
      <c r="O78" s="159">
        <f t="shared" si="18"/>
        <v>0</v>
      </c>
      <c r="P78" s="159">
        <v>0</v>
      </c>
      <c r="Q78" s="159">
        <f t="shared" si="19"/>
        <v>0</v>
      </c>
      <c r="R78" s="159"/>
      <c r="S78" s="159" t="s">
        <v>146</v>
      </c>
      <c r="T78" s="159" t="s">
        <v>147</v>
      </c>
      <c r="U78" s="159">
        <v>0</v>
      </c>
      <c r="V78" s="159">
        <f t="shared" si="20"/>
        <v>0</v>
      </c>
      <c r="W78" s="159"/>
      <c r="X78" s="159" t="s">
        <v>148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149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42</v>
      </c>
      <c r="B79" s="175" t="s">
        <v>226</v>
      </c>
      <c r="C79" s="183" t="s">
        <v>227</v>
      </c>
      <c r="D79" s="176" t="s">
        <v>211</v>
      </c>
      <c r="E79" s="177">
        <v>40</v>
      </c>
      <c r="F79" s="178"/>
      <c r="G79" s="179">
        <f t="shared" si="14"/>
        <v>0</v>
      </c>
      <c r="H79" s="160"/>
      <c r="I79" s="159">
        <f t="shared" si="15"/>
        <v>0</v>
      </c>
      <c r="J79" s="160"/>
      <c r="K79" s="159">
        <f t="shared" si="16"/>
        <v>0</v>
      </c>
      <c r="L79" s="159">
        <v>21</v>
      </c>
      <c r="M79" s="159">
        <f t="shared" si="17"/>
        <v>0</v>
      </c>
      <c r="N79" s="159">
        <v>0</v>
      </c>
      <c r="O79" s="159">
        <f t="shared" si="18"/>
        <v>0</v>
      </c>
      <c r="P79" s="159">
        <v>0</v>
      </c>
      <c r="Q79" s="159">
        <f t="shared" si="19"/>
        <v>0</v>
      </c>
      <c r="R79" s="159"/>
      <c r="S79" s="159" t="s">
        <v>146</v>
      </c>
      <c r="T79" s="159" t="s">
        <v>147</v>
      </c>
      <c r="U79" s="159">
        <v>0</v>
      </c>
      <c r="V79" s="159">
        <f t="shared" si="20"/>
        <v>0</v>
      </c>
      <c r="W79" s="159"/>
      <c r="X79" s="159" t="s">
        <v>148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149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43</v>
      </c>
      <c r="B80" s="175" t="s">
        <v>228</v>
      </c>
      <c r="C80" s="183" t="s">
        <v>229</v>
      </c>
      <c r="D80" s="176" t="s">
        <v>211</v>
      </c>
      <c r="E80" s="177">
        <v>950</v>
      </c>
      <c r="F80" s="178"/>
      <c r="G80" s="179">
        <f t="shared" si="14"/>
        <v>0</v>
      </c>
      <c r="H80" s="160"/>
      <c r="I80" s="159">
        <f t="shared" si="15"/>
        <v>0</v>
      </c>
      <c r="J80" s="160"/>
      <c r="K80" s="159">
        <f t="shared" si="16"/>
        <v>0</v>
      </c>
      <c r="L80" s="159">
        <v>21</v>
      </c>
      <c r="M80" s="159">
        <f t="shared" si="17"/>
        <v>0</v>
      </c>
      <c r="N80" s="159">
        <v>0</v>
      </c>
      <c r="O80" s="159">
        <f t="shared" si="18"/>
        <v>0</v>
      </c>
      <c r="P80" s="159">
        <v>0</v>
      </c>
      <c r="Q80" s="159">
        <f t="shared" si="19"/>
        <v>0</v>
      </c>
      <c r="R80" s="159"/>
      <c r="S80" s="159" t="s">
        <v>146</v>
      </c>
      <c r="T80" s="159" t="s">
        <v>147</v>
      </c>
      <c r="U80" s="159">
        <v>0</v>
      </c>
      <c r="V80" s="159">
        <f t="shared" si="20"/>
        <v>0</v>
      </c>
      <c r="W80" s="159"/>
      <c r="X80" s="159" t="s">
        <v>148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149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44</v>
      </c>
      <c r="B81" s="175" t="s">
        <v>230</v>
      </c>
      <c r="C81" s="183" t="s">
        <v>231</v>
      </c>
      <c r="D81" s="176" t="s">
        <v>211</v>
      </c>
      <c r="E81" s="177">
        <v>20</v>
      </c>
      <c r="F81" s="178"/>
      <c r="G81" s="179">
        <f t="shared" si="14"/>
        <v>0</v>
      </c>
      <c r="H81" s="160"/>
      <c r="I81" s="159">
        <f t="shared" si="15"/>
        <v>0</v>
      </c>
      <c r="J81" s="160"/>
      <c r="K81" s="159">
        <f t="shared" si="16"/>
        <v>0</v>
      </c>
      <c r="L81" s="159">
        <v>21</v>
      </c>
      <c r="M81" s="159">
        <f t="shared" si="17"/>
        <v>0</v>
      </c>
      <c r="N81" s="159">
        <v>0</v>
      </c>
      <c r="O81" s="159">
        <f t="shared" si="18"/>
        <v>0</v>
      </c>
      <c r="P81" s="159">
        <v>0</v>
      </c>
      <c r="Q81" s="159">
        <f t="shared" si="19"/>
        <v>0</v>
      </c>
      <c r="R81" s="159"/>
      <c r="S81" s="159" t="s">
        <v>146</v>
      </c>
      <c r="T81" s="159" t="s">
        <v>147</v>
      </c>
      <c r="U81" s="159">
        <v>0</v>
      </c>
      <c r="V81" s="159">
        <f t="shared" si="20"/>
        <v>0</v>
      </c>
      <c r="W81" s="159"/>
      <c r="X81" s="159" t="s">
        <v>148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149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45</v>
      </c>
      <c r="B82" s="175" t="s">
        <v>232</v>
      </c>
      <c r="C82" s="183" t="s">
        <v>233</v>
      </c>
      <c r="D82" s="176" t="s">
        <v>211</v>
      </c>
      <c r="E82" s="177">
        <v>20</v>
      </c>
      <c r="F82" s="178"/>
      <c r="G82" s="179">
        <f t="shared" si="14"/>
        <v>0</v>
      </c>
      <c r="H82" s="160"/>
      <c r="I82" s="159">
        <f t="shared" si="15"/>
        <v>0</v>
      </c>
      <c r="J82" s="160"/>
      <c r="K82" s="159">
        <f t="shared" si="16"/>
        <v>0</v>
      </c>
      <c r="L82" s="159">
        <v>21</v>
      </c>
      <c r="M82" s="159">
        <f t="shared" si="17"/>
        <v>0</v>
      </c>
      <c r="N82" s="159">
        <v>0</v>
      </c>
      <c r="O82" s="159">
        <f t="shared" si="18"/>
        <v>0</v>
      </c>
      <c r="P82" s="159">
        <v>0</v>
      </c>
      <c r="Q82" s="159">
        <f t="shared" si="19"/>
        <v>0</v>
      </c>
      <c r="R82" s="159"/>
      <c r="S82" s="159" t="s">
        <v>146</v>
      </c>
      <c r="T82" s="159" t="s">
        <v>147</v>
      </c>
      <c r="U82" s="159">
        <v>0</v>
      </c>
      <c r="V82" s="159">
        <f t="shared" si="20"/>
        <v>0</v>
      </c>
      <c r="W82" s="159"/>
      <c r="X82" s="159" t="s">
        <v>148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149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4">
        <v>46</v>
      </c>
      <c r="B83" s="175" t="s">
        <v>234</v>
      </c>
      <c r="C83" s="183" t="s">
        <v>235</v>
      </c>
      <c r="D83" s="176" t="s">
        <v>211</v>
      </c>
      <c r="E83" s="177">
        <v>20</v>
      </c>
      <c r="F83" s="178"/>
      <c r="G83" s="179">
        <f t="shared" si="14"/>
        <v>0</v>
      </c>
      <c r="H83" s="160"/>
      <c r="I83" s="159">
        <f t="shared" si="15"/>
        <v>0</v>
      </c>
      <c r="J83" s="160"/>
      <c r="K83" s="159">
        <f t="shared" si="16"/>
        <v>0</v>
      </c>
      <c r="L83" s="159">
        <v>21</v>
      </c>
      <c r="M83" s="159">
        <f t="shared" si="17"/>
        <v>0</v>
      </c>
      <c r="N83" s="159">
        <v>0</v>
      </c>
      <c r="O83" s="159">
        <f t="shared" si="18"/>
        <v>0</v>
      </c>
      <c r="P83" s="159">
        <v>0</v>
      </c>
      <c r="Q83" s="159">
        <f t="shared" si="19"/>
        <v>0</v>
      </c>
      <c r="R83" s="159"/>
      <c r="S83" s="159" t="s">
        <v>146</v>
      </c>
      <c r="T83" s="159" t="s">
        <v>147</v>
      </c>
      <c r="U83" s="159">
        <v>0</v>
      </c>
      <c r="V83" s="159">
        <f t="shared" si="20"/>
        <v>0</v>
      </c>
      <c r="W83" s="159"/>
      <c r="X83" s="159" t="s">
        <v>148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149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47</v>
      </c>
      <c r="B84" s="175" t="s">
        <v>236</v>
      </c>
      <c r="C84" s="183" t="s">
        <v>237</v>
      </c>
      <c r="D84" s="176" t="s">
        <v>211</v>
      </c>
      <c r="E84" s="177">
        <v>4200</v>
      </c>
      <c r="F84" s="178"/>
      <c r="G84" s="179">
        <f t="shared" si="14"/>
        <v>0</v>
      </c>
      <c r="H84" s="160"/>
      <c r="I84" s="159">
        <f t="shared" si="15"/>
        <v>0</v>
      </c>
      <c r="J84" s="160"/>
      <c r="K84" s="159">
        <f t="shared" si="16"/>
        <v>0</v>
      </c>
      <c r="L84" s="159">
        <v>21</v>
      </c>
      <c r="M84" s="159">
        <f t="shared" si="17"/>
        <v>0</v>
      </c>
      <c r="N84" s="159">
        <v>0</v>
      </c>
      <c r="O84" s="159">
        <f t="shared" si="18"/>
        <v>0</v>
      </c>
      <c r="P84" s="159">
        <v>0</v>
      </c>
      <c r="Q84" s="159">
        <f t="shared" si="19"/>
        <v>0</v>
      </c>
      <c r="R84" s="159"/>
      <c r="S84" s="159" t="s">
        <v>146</v>
      </c>
      <c r="T84" s="159" t="s">
        <v>147</v>
      </c>
      <c r="U84" s="159">
        <v>0</v>
      </c>
      <c r="V84" s="159">
        <f t="shared" si="20"/>
        <v>0</v>
      </c>
      <c r="W84" s="159"/>
      <c r="X84" s="159" t="s">
        <v>148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149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48</v>
      </c>
      <c r="B85" s="175" t="s">
        <v>238</v>
      </c>
      <c r="C85" s="183" t="s">
        <v>239</v>
      </c>
      <c r="D85" s="176" t="s">
        <v>211</v>
      </c>
      <c r="E85" s="177">
        <v>8500</v>
      </c>
      <c r="F85" s="178"/>
      <c r="G85" s="179">
        <f t="shared" si="14"/>
        <v>0</v>
      </c>
      <c r="H85" s="160"/>
      <c r="I85" s="159">
        <f t="shared" si="15"/>
        <v>0</v>
      </c>
      <c r="J85" s="160"/>
      <c r="K85" s="159">
        <f t="shared" si="16"/>
        <v>0</v>
      </c>
      <c r="L85" s="159">
        <v>21</v>
      </c>
      <c r="M85" s="159">
        <f t="shared" si="17"/>
        <v>0</v>
      </c>
      <c r="N85" s="159">
        <v>0</v>
      </c>
      <c r="O85" s="159">
        <f t="shared" si="18"/>
        <v>0</v>
      </c>
      <c r="P85" s="159">
        <v>0</v>
      </c>
      <c r="Q85" s="159">
        <f t="shared" si="19"/>
        <v>0</v>
      </c>
      <c r="R85" s="159"/>
      <c r="S85" s="159" t="s">
        <v>146</v>
      </c>
      <c r="T85" s="159" t="s">
        <v>147</v>
      </c>
      <c r="U85" s="159">
        <v>0</v>
      </c>
      <c r="V85" s="159">
        <f t="shared" si="20"/>
        <v>0</v>
      </c>
      <c r="W85" s="159"/>
      <c r="X85" s="159" t="s">
        <v>148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149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49</v>
      </c>
      <c r="B86" s="175" t="s">
        <v>240</v>
      </c>
      <c r="C86" s="183" t="s">
        <v>241</v>
      </c>
      <c r="D86" s="176" t="s">
        <v>211</v>
      </c>
      <c r="E86" s="177">
        <v>450</v>
      </c>
      <c r="F86" s="178"/>
      <c r="G86" s="179">
        <f t="shared" si="14"/>
        <v>0</v>
      </c>
      <c r="H86" s="160"/>
      <c r="I86" s="159">
        <f t="shared" si="15"/>
        <v>0</v>
      </c>
      <c r="J86" s="160"/>
      <c r="K86" s="159">
        <f t="shared" si="16"/>
        <v>0</v>
      </c>
      <c r="L86" s="159">
        <v>21</v>
      </c>
      <c r="M86" s="159">
        <f t="shared" si="17"/>
        <v>0</v>
      </c>
      <c r="N86" s="159">
        <v>0</v>
      </c>
      <c r="O86" s="159">
        <f t="shared" si="18"/>
        <v>0</v>
      </c>
      <c r="P86" s="159">
        <v>0</v>
      </c>
      <c r="Q86" s="159">
        <f t="shared" si="19"/>
        <v>0</v>
      </c>
      <c r="R86" s="159"/>
      <c r="S86" s="159" t="s">
        <v>146</v>
      </c>
      <c r="T86" s="159" t="s">
        <v>147</v>
      </c>
      <c r="U86" s="159">
        <v>0</v>
      </c>
      <c r="V86" s="159">
        <f t="shared" si="20"/>
        <v>0</v>
      </c>
      <c r="W86" s="159"/>
      <c r="X86" s="159" t="s">
        <v>148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149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50</v>
      </c>
      <c r="B87" s="175" t="s">
        <v>242</v>
      </c>
      <c r="C87" s="183" t="s">
        <v>243</v>
      </c>
      <c r="D87" s="176" t="s">
        <v>201</v>
      </c>
      <c r="E87" s="177">
        <v>600</v>
      </c>
      <c r="F87" s="178"/>
      <c r="G87" s="179">
        <f t="shared" si="14"/>
        <v>0</v>
      </c>
      <c r="H87" s="160"/>
      <c r="I87" s="159">
        <f t="shared" si="15"/>
        <v>0</v>
      </c>
      <c r="J87" s="160"/>
      <c r="K87" s="159">
        <f t="shared" si="16"/>
        <v>0</v>
      </c>
      <c r="L87" s="159">
        <v>21</v>
      </c>
      <c r="M87" s="159">
        <f t="shared" si="17"/>
        <v>0</v>
      </c>
      <c r="N87" s="159">
        <v>0</v>
      </c>
      <c r="O87" s="159">
        <f t="shared" si="18"/>
        <v>0</v>
      </c>
      <c r="P87" s="159">
        <v>0</v>
      </c>
      <c r="Q87" s="159">
        <f t="shared" si="19"/>
        <v>0</v>
      </c>
      <c r="R87" s="159"/>
      <c r="S87" s="159" t="s">
        <v>146</v>
      </c>
      <c r="T87" s="159" t="s">
        <v>147</v>
      </c>
      <c r="U87" s="159">
        <v>0</v>
      </c>
      <c r="V87" s="159">
        <f t="shared" si="20"/>
        <v>0</v>
      </c>
      <c r="W87" s="159"/>
      <c r="X87" s="159" t="s">
        <v>148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149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51</v>
      </c>
      <c r="B88" s="175" t="s">
        <v>244</v>
      </c>
      <c r="C88" s="183" t="s">
        <v>245</v>
      </c>
      <c r="D88" s="176" t="s">
        <v>145</v>
      </c>
      <c r="E88" s="177">
        <v>8</v>
      </c>
      <c r="F88" s="178"/>
      <c r="G88" s="179">
        <f t="shared" si="14"/>
        <v>0</v>
      </c>
      <c r="H88" s="160"/>
      <c r="I88" s="159">
        <f t="shared" si="15"/>
        <v>0</v>
      </c>
      <c r="J88" s="160"/>
      <c r="K88" s="159">
        <f t="shared" si="16"/>
        <v>0</v>
      </c>
      <c r="L88" s="159">
        <v>21</v>
      </c>
      <c r="M88" s="159">
        <f t="shared" si="17"/>
        <v>0</v>
      </c>
      <c r="N88" s="159">
        <v>0</v>
      </c>
      <c r="O88" s="159">
        <f t="shared" si="18"/>
        <v>0</v>
      </c>
      <c r="P88" s="159">
        <v>0</v>
      </c>
      <c r="Q88" s="159">
        <f t="shared" si="19"/>
        <v>0</v>
      </c>
      <c r="R88" s="159"/>
      <c r="S88" s="159" t="s">
        <v>146</v>
      </c>
      <c r="T88" s="159" t="s">
        <v>147</v>
      </c>
      <c r="U88" s="159">
        <v>0</v>
      </c>
      <c r="V88" s="159">
        <f t="shared" si="20"/>
        <v>0</v>
      </c>
      <c r="W88" s="159"/>
      <c r="X88" s="159" t="s">
        <v>148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149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52</v>
      </c>
      <c r="B89" s="175" t="s">
        <v>246</v>
      </c>
      <c r="C89" s="183" t="s">
        <v>247</v>
      </c>
      <c r="D89" s="176" t="s">
        <v>145</v>
      </c>
      <c r="E89" s="177">
        <v>50</v>
      </c>
      <c r="F89" s="178"/>
      <c r="G89" s="179">
        <f t="shared" si="14"/>
        <v>0</v>
      </c>
      <c r="H89" s="160"/>
      <c r="I89" s="159">
        <f t="shared" si="15"/>
        <v>0</v>
      </c>
      <c r="J89" s="160"/>
      <c r="K89" s="159">
        <f t="shared" si="16"/>
        <v>0</v>
      </c>
      <c r="L89" s="159">
        <v>21</v>
      </c>
      <c r="M89" s="159">
        <f t="shared" si="17"/>
        <v>0</v>
      </c>
      <c r="N89" s="159">
        <v>0</v>
      </c>
      <c r="O89" s="159">
        <f t="shared" si="18"/>
        <v>0</v>
      </c>
      <c r="P89" s="159">
        <v>0</v>
      </c>
      <c r="Q89" s="159">
        <f t="shared" si="19"/>
        <v>0</v>
      </c>
      <c r="R89" s="159"/>
      <c r="S89" s="159" t="s">
        <v>146</v>
      </c>
      <c r="T89" s="159" t="s">
        <v>147</v>
      </c>
      <c r="U89" s="159">
        <v>0</v>
      </c>
      <c r="V89" s="159">
        <f t="shared" si="20"/>
        <v>0</v>
      </c>
      <c r="W89" s="159"/>
      <c r="X89" s="159" t="s">
        <v>148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149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53</v>
      </c>
      <c r="B90" s="175" t="s">
        <v>248</v>
      </c>
      <c r="C90" s="183" t="s">
        <v>249</v>
      </c>
      <c r="D90" s="176" t="s">
        <v>145</v>
      </c>
      <c r="E90" s="177">
        <v>8</v>
      </c>
      <c r="F90" s="178"/>
      <c r="G90" s="179">
        <f t="shared" si="14"/>
        <v>0</v>
      </c>
      <c r="H90" s="160"/>
      <c r="I90" s="159">
        <f t="shared" si="15"/>
        <v>0</v>
      </c>
      <c r="J90" s="160"/>
      <c r="K90" s="159">
        <f t="shared" si="16"/>
        <v>0</v>
      </c>
      <c r="L90" s="159">
        <v>21</v>
      </c>
      <c r="M90" s="159">
        <f t="shared" si="17"/>
        <v>0</v>
      </c>
      <c r="N90" s="159">
        <v>0</v>
      </c>
      <c r="O90" s="159">
        <f t="shared" si="18"/>
        <v>0</v>
      </c>
      <c r="P90" s="159">
        <v>0</v>
      </c>
      <c r="Q90" s="159">
        <f t="shared" si="19"/>
        <v>0</v>
      </c>
      <c r="R90" s="159"/>
      <c r="S90" s="159" t="s">
        <v>146</v>
      </c>
      <c r="T90" s="159" t="s">
        <v>147</v>
      </c>
      <c r="U90" s="159">
        <v>0</v>
      </c>
      <c r="V90" s="159">
        <f t="shared" si="20"/>
        <v>0</v>
      </c>
      <c r="W90" s="159"/>
      <c r="X90" s="159" t="s">
        <v>148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149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4">
        <v>54</v>
      </c>
      <c r="B91" s="175" t="s">
        <v>250</v>
      </c>
      <c r="C91" s="183" t="s">
        <v>251</v>
      </c>
      <c r="D91" s="176" t="s">
        <v>211</v>
      </c>
      <c r="E91" s="177">
        <v>180</v>
      </c>
      <c r="F91" s="178"/>
      <c r="G91" s="179">
        <f t="shared" si="14"/>
        <v>0</v>
      </c>
      <c r="H91" s="160"/>
      <c r="I91" s="159">
        <f t="shared" si="15"/>
        <v>0</v>
      </c>
      <c r="J91" s="160"/>
      <c r="K91" s="159">
        <f t="shared" si="16"/>
        <v>0</v>
      </c>
      <c r="L91" s="159">
        <v>21</v>
      </c>
      <c r="M91" s="159">
        <f t="shared" si="17"/>
        <v>0</v>
      </c>
      <c r="N91" s="159">
        <v>0</v>
      </c>
      <c r="O91" s="159">
        <f t="shared" si="18"/>
        <v>0</v>
      </c>
      <c r="P91" s="159">
        <v>0</v>
      </c>
      <c r="Q91" s="159">
        <f t="shared" si="19"/>
        <v>0</v>
      </c>
      <c r="R91" s="159"/>
      <c r="S91" s="159" t="s">
        <v>146</v>
      </c>
      <c r="T91" s="159" t="s">
        <v>147</v>
      </c>
      <c r="U91" s="159">
        <v>0</v>
      </c>
      <c r="V91" s="159">
        <f t="shared" si="20"/>
        <v>0</v>
      </c>
      <c r="W91" s="159"/>
      <c r="X91" s="159" t="s">
        <v>148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149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55</v>
      </c>
      <c r="B92" s="175" t="s">
        <v>252</v>
      </c>
      <c r="C92" s="183" t="s">
        <v>253</v>
      </c>
      <c r="D92" s="176" t="s">
        <v>211</v>
      </c>
      <c r="E92" s="177">
        <v>300</v>
      </c>
      <c r="F92" s="178"/>
      <c r="G92" s="179">
        <f t="shared" si="14"/>
        <v>0</v>
      </c>
      <c r="H92" s="160"/>
      <c r="I92" s="159">
        <f t="shared" si="15"/>
        <v>0</v>
      </c>
      <c r="J92" s="160"/>
      <c r="K92" s="159">
        <f t="shared" si="16"/>
        <v>0</v>
      </c>
      <c r="L92" s="159">
        <v>21</v>
      </c>
      <c r="M92" s="159">
        <f t="shared" si="17"/>
        <v>0</v>
      </c>
      <c r="N92" s="159">
        <v>0</v>
      </c>
      <c r="O92" s="159">
        <f t="shared" si="18"/>
        <v>0</v>
      </c>
      <c r="P92" s="159">
        <v>0</v>
      </c>
      <c r="Q92" s="159">
        <f t="shared" si="19"/>
        <v>0</v>
      </c>
      <c r="R92" s="159"/>
      <c r="S92" s="159" t="s">
        <v>146</v>
      </c>
      <c r="T92" s="159" t="s">
        <v>147</v>
      </c>
      <c r="U92" s="159">
        <v>0</v>
      </c>
      <c r="V92" s="159">
        <f t="shared" si="20"/>
        <v>0</v>
      </c>
      <c r="W92" s="159"/>
      <c r="X92" s="159" t="s">
        <v>148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149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56</v>
      </c>
      <c r="B93" s="175" t="s">
        <v>254</v>
      </c>
      <c r="C93" s="183" t="s">
        <v>255</v>
      </c>
      <c r="D93" s="176" t="s">
        <v>211</v>
      </c>
      <c r="E93" s="177">
        <v>300</v>
      </c>
      <c r="F93" s="178"/>
      <c r="G93" s="179">
        <f t="shared" si="14"/>
        <v>0</v>
      </c>
      <c r="H93" s="160"/>
      <c r="I93" s="159">
        <f t="shared" si="15"/>
        <v>0</v>
      </c>
      <c r="J93" s="160"/>
      <c r="K93" s="159">
        <f t="shared" si="16"/>
        <v>0</v>
      </c>
      <c r="L93" s="159">
        <v>21</v>
      </c>
      <c r="M93" s="159">
        <f t="shared" si="17"/>
        <v>0</v>
      </c>
      <c r="N93" s="159">
        <v>0</v>
      </c>
      <c r="O93" s="159">
        <f t="shared" si="18"/>
        <v>0</v>
      </c>
      <c r="P93" s="159">
        <v>0</v>
      </c>
      <c r="Q93" s="159">
        <f t="shared" si="19"/>
        <v>0</v>
      </c>
      <c r="R93" s="159"/>
      <c r="S93" s="159" t="s">
        <v>146</v>
      </c>
      <c r="T93" s="159" t="s">
        <v>147</v>
      </c>
      <c r="U93" s="159">
        <v>0</v>
      </c>
      <c r="V93" s="159">
        <f t="shared" si="20"/>
        <v>0</v>
      </c>
      <c r="W93" s="159"/>
      <c r="X93" s="159" t="s">
        <v>148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149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4">
        <v>57</v>
      </c>
      <c r="B94" s="175" t="s">
        <v>256</v>
      </c>
      <c r="C94" s="183" t="s">
        <v>257</v>
      </c>
      <c r="D94" s="176" t="s">
        <v>211</v>
      </c>
      <c r="E94" s="177">
        <v>2550</v>
      </c>
      <c r="F94" s="178"/>
      <c r="G94" s="179">
        <f t="shared" si="14"/>
        <v>0</v>
      </c>
      <c r="H94" s="160"/>
      <c r="I94" s="159">
        <f t="shared" si="15"/>
        <v>0</v>
      </c>
      <c r="J94" s="160"/>
      <c r="K94" s="159">
        <f t="shared" si="16"/>
        <v>0</v>
      </c>
      <c r="L94" s="159">
        <v>21</v>
      </c>
      <c r="M94" s="159">
        <f t="shared" si="17"/>
        <v>0</v>
      </c>
      <c r="N94" s="159">
        <v>0</v>
      </c>
      <c r="O94" s="159">
        <f t="shared" si="18"/>
        <v>0</v>
      </c>
      <c r="P94" s="159">
        <v>0</v>
      </c>
      <c r="Q94" s="159">
        <f t="shared" si="19"/>
        <v>0</v>
      </c>
      <c r="R94" s="159"/>
      <c r="S94" s="159" t="s">
        <v>146</v>
      </c>
      <c r="T94" s="159" t="s">
        <v>147</v>
      </c>
      <c r="U94" s="159">
        <v>0</v>
      </c>
      <c r="V94" s="159">
        <f t="shared" si="20"/>
        <v>0</v>
      </c>
      <c r="W94" s="159"/>
      <c r="X94" s="159" t="s">
        <v>148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149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58</v>
      </c>
      <c r="B95" s="175" t="s">
        <v>258</v>
      </c>
      <c r="C95" s="183" t="s">
        <v>259</v>
      </c>
      <c r="D95" s="176" t="s">
        <v>201</v>
      </c>
      <c r="E95" s="177">
        <v>1</v>
      </c>
      <c r="F95" s="178"/>
      <c r="G95" s="179">
        <f t="shared" si="14"/>
        <v>0</v>
      </c>
      <c r="H95" s="160"/>
      <c r="I95" s="159">
        <f t="shared" si="15"/>
        <v>0</v>
      </c>
      <c r="J95" s="160"/>
      <c r="K95" s="159">
        <f t="shared" si="16"/>
        <v>0</v>
      </c>
      <c r="L95" s="159">
        <v>21</v>
      </c>
      <c r="M95" s="159">
        <f t="shared" si="17"/>
        <v>0</v>
      </c>
      <c r="N95" s="159">
        <v>0</v>
      </c>
      <c r="O95" s="159">
        <f t="shared" si="18"/>
        <v>0</v>
      </c>
      <c r="P95" s="159">
        <v>0</v>
      </c>
      <c r="Q95" s="159">
        <f t="shared" si="19"/>
        <v>0</v>
      </c>
      <c r="R95" s="159"/>
      <c r="S95" s="159" t="s">
        <v>146</v>
      </c>
      <c r="T95" s="159" t="s">
        <v>147</v>
      </c>
      <c r="U95" s="159">
        <v>0</v>
      </c>
      <c r="V95" s="159">
        <f t="shared" si="20"/>
        <v>0</v>
      </c>
      <c r="W95" s="159"/>
      <c r="X95" s="159" t="s">
        <v>148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149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2" t="s">
        <v>141</v>
      </c>
      <c r="B96" s="163" t="s">
        <v>103</v>
      </c>
      <c r="C96" s="182" t="s">
        <v>106</v>
      </c>
      <c r="D96" s="164"/>
      <c r="E96" s="165"/>
      <c r="F96" s="166"/>
      <c r="G96" s="167">
        <f>SUMIF(AG97:AG115,"&lt;&gt;NOR",G97:G115)</f>
        <v>0</v>
      </c>
      <c r="H96" s="161"/>
      <c r="I96" s="161">
        <f>SUM(I97:I115)</f>
        <v>0</v>
      </c>
      <c r="J96" s="161"/>
      <c r="K96" s="161">
        <f>SUM(K97:K115)</f>
        <v>0</v>
      </c>
      <c r="L96" s="161"/>
      <c r="M96" s="161">
        <f>SUM(M97:M115)</f>
        <v>0</v>
      </c>
      <c r="N96" s="161"/>
      <c r="O96" s="161">
        <f>SUM(O97:O115)</f>
        <v>0</v>
      </c>
      <c r="P96" s="161"/>
      <c r="Q96" s="161">
        <f>SUM(Q97:Q115)</f>
        <v>0</v>
      </c>
      <c r="R96" s="161"/>
      <c r="S96" s="161"/>
      <c r="T96" s="161"/>
      <c r="U96" s="161"/>
      <c r="V96" s="161">
        <f>SUM(V97:V115)</f>
        <v>0</v>
      </c>
      <c r="W96" s="161"/>
      <c r="X96" s="161"/>
      <c r="AG96" t="s">
        <v>142</v>
      </c>
    </row>
    <row r="97" spans="1:60" outlineLevel="1" x14ac:dyDescent="0.2">
      <c r="A97" s="174">
        <v>59</v>
      </c>
      <c r="B97" s="175" t="s">
        <v>260</v>
      </c>
      <c r="C97" s="183" t="s">
        <v>261</v>
      </c>
      <c r="D97" s="176" t="s">
        <v>145</v>
      </c>
      <c r="E97" s="177">
        <v>10</v>
      </c>
      <c r="F97" s="178"/>
      <c r="G97" s="179">
        <f t="shared" ref="G97:G115" si="21">ROUND(E97*F97,2)</f>
        <v>0</v>
      </c>
      <c r="H97" s="160"/>
      <c r="I97" s="159">
        <f t="shared" ref="I97:I115" si="22">ROUND(E97*H97,2)</f>
        <v>0</v>
      </c>
      <c r="J97" s="160"/>
      <c r="K97" s="159">
        <f t="shared" ref="K97:K115" si="23">ROUND(E97*J97,2)</f>
        <v>0</v>
      </c>
      <c r="L97" s="159">
        <v>21</v>
      </c>
      <c r="M97" s="159">
        <f t="shared" ref="M97:M115" si="24">G97*(1+L97/100)</f>
        <v>0</v>
      </c>
      <c r="N97" s="159">
        <v>0</v>
      </c>
      <c r="O97" s="159">
        <f t="shared" ref="O97:O115" si="25">ROUND(E97*N97,2)</f>
        <v>0</v>
      </c>
      <c r="P97" s="159">
        <v>0</v>
      </c>
      <c r="Q97" s="159">
        <f t="shared" ref="Q97:Q115" si="26">ROUND(E97*P97,2)</f>
        <v>0</v>
      </c>
      <c r="R97" s="159"/>
      <c r="S97" s="159" t="s">
        <v>146</v>
      </c>
      <c r="T97" s="159" t="s">
        <v>147</v>
      </c>
      <c r="U97" s="159">
        <v>0</v>
      </c>
      <c r="V97" s="159">
        <f t="shared" ref="V97:V115" si="27">ROUND(E97*U97,2)</f>
        <v>0</v>
      </c>
      <c r="W97" s="159"/>
      <c r="X97" s="159" t="s">
        <v>148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149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4">
        <v>60</v>
      </c>
      <c r="B98" s="175" t="s">
        <v>262</v>
      </c>
      <c r="C98" s="183" t="s">
        <v>263</v>
      </c>
      <c r="D98" s="176" t="s">
        <v>145</v>
      </c>
      <c r="E98" s="177">
        <v>18</v>
      </c>
      <c r="F98" s="178"/>
      <c r="G98" s="179">
        <f t="shared" si="21"/>
        <v>0</v>
      </c>
      <c r="H98" s="160"/>
      <c r="I98" s="159">
        <f t="shared" si="22"/>
        <v>0</v>
      </c>
      <c r="J98" s="160"/>
      <c r="K98" s="159">
        <f t="shared" si="23"/>
        <v>0</v>
      </c>
      <c r="L98" s="159">
        <v>21</v>
      </c>
      <c r="M98" s="159">
        <f t="shared" si="24"/>
        <v>0</v>
      </c>
      <c r="N98" s="159">
        <v>0</v>
      </c>
      <c r="O98" s="159">
        <f t="shared" si="25"/>
        <v>0</v>
      </c>
      <c r="P98" s="159">
        <v>0</v>
      </c>
      <c r="Q98" s="159">
        <f t="shared" si="26"/>
        <v>0</v>
      </c>
      <c r="R98" s="159"/>
      <c r="S98" s="159" t="s">
        <v>146</v>
      </c>
      <c r="T98" s="159" t="s">
        <v>147</v>
      </c>
      <c r="U98" s="159">
        <v>0</v>
      </c>
      <c r="V98" s="159">
        <f t="shared" si="27"/>
        <v>0</v>
      </c>
      <c r="W98" s="159"/>
      <c r="X98" s="159" t="s">
        <v>148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149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61</v>
      </c>
      <c r="B99" s="175" t="s">
        <v>264</v>
      </c>
      <c r="C99" s="183" t="s">
        <v>265</v>
      </c>
      <c r="D99" s="176" t="s">
        <v>145</v>
      </c>
      <c r="E99" s="177">
        <v>10</v>
      </c>
      <c r="F99" s="178"/>
      <c r="G99" s="179">
        <f t="shared" si="21"/>
        <v>0</v>
      </c>
      <c r="H99" s="160"/>
      <c r="I99" s="159">
        <f t="shared" si="22"/>
        <v>0</v>
      </c>
      <c r="J99" s="160"/>
      <c r="K99" s="159">
        <f t="shared" si="23"/>
        <v>0</v>
      </c>
      <c r="L99" s="159">
        <v>21</v>
      </c>
      <c r="M99" s="159">
        <f t="shared" si="24"/>
        <v>0</v>
      </c>
      <c r="N99" s="159">
        <v>0</v>
      </c>
      <c r="O99" s="159">
        <f t="shared" si="25"/>
        <v>0</v>
      </c>
      <c r="P99" s="159">
        <v>0</v>
      </c>
      <c r="Q99" s="159">
        <f t="shared" si="26"/>
        <v>0</v>
      </c>
      <c r="R99" s="159"/>
      <c r="S99" s="159" t="s">
        <v>146</v>
      </c>
      <c r="T99" s="159" t="s">
        <v>147</v>
      </c>
      <c r="U99" s="159">
        <v>0</v>
      </c>
      <c r="V99" s="159">
        <f t="shared" si="27"/>
        <v>0</v>
      </c>
      <c r="W99" s="159"/>
      <c r="X99" s="159" t="s">
        <v>148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149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62</v>
      </c>
      <c r="B100" s="175" t="s">
        <v>266</v>
      </c>
      <c r="C100" s="183" t="s">
        <v>267</v>
      </c>
      <c r="D100" s="176" t="s">
        <v>145</v>
      </c>
      <c r="E100" s="177">
        <v>994</v>
      </c>
      <c r="F100" s="178"/>
      <c r="G100" s="179">
        <f t="shared" si="21"/>
        <v>0</v>
      </c>
      <c r="H100" s="160"/>
      <c r="I100" s="159">
        <f t="shared" si="22"/>
        <v>0</v>
      </c>
      <c r="J100" s="160"/>
      <c r="K100" s="159">
        <f t="shared" si="23"/>
        <v>0</v>
      </c>
      <c r="L100" s="159">
        <v>21</v>
      </c>
      <c r="M100" s="159">
        <f t="shared" si="24"/>
        <v>0</v>
      </c>
      <c r="N100" s="159">
        <v>0</v>
      </c>
      <c r="O100" s="159">
        <f t="shared" si="25"/>
        <v>0</v>
      </c>
      <c r="P100" s="159">
        <v>0</v>
      </c>
      <c r="Q100" s="159">
        <f t="shared" si="26"/>
        <v>0</v>
      </c>
      <c r="R100" s="159"/>
      <c r="S100" s="159" t="s">
        <v>146</v>
      </c>
      <c r="T100" s="159" t="s">
        <v>147</v>
      </c>
      <c r="U100" s="159">
        <v>0</v>
      </c>
      <c r="V100" s="159">
        <f t="shared" si="27"/>
        <v>0</v>
      </c>
      <c r="W100" s="159"/>
      <c r="X100" s="159" t="s">
        <v>148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149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4">
        <v>63</v>
      </c>
      <c r="B101" s="175" t="s">
        <v>268</v>
      </c>
      <c r="C101" s="183" t="s">
        <v>269</v>
      </c>
      <c r="D101" s="176" t="s">
        <v>211</v>
      </c>
      <c r="E101" s="177">
        <v>780</v>
      </c>
      <c r="F101" s="178"/>
      <c r="G101" s="179">
        <f t="shared" si="21"/>
        <v>0</v>
      </c>
      <c r="H101" s="160"/>
      <c r="I101" s="159">
        <f t="shared" si="22"/>
        <v>0</v>
      </c>
      <c r="J101" s="160"/>
      <c r="K101" s="159">
        <f t="shared" si="23"/>
        <v>0</v>
      </c>
      <c r="L101" s="159">
        <v>21</v>
      </c>
      <c r="M101" s="159">
        <f t="shared" si="24"/>
        <v>0</v>
      </c>
      <c r="N101" s="159">
        <v>0</v>
      </c>
      <c r="O101" s="159">
        <f t="shared" si="25"/>
        <v>0</v>
      </c>
      <c r="P101" s="159">
        <v>0</v>
      </c>
      <c r="Q101" s="159">
        <f t="shared" si="26"/>
        <v>0</v>
      </c>
      <c r="R101" s="159"/>
      <c r="S101" s="159" t="s">
        <v>146</v>
      </c>
      <c r="T101" s="159" t="s">
        <v>147</v>
      </c>
      <c r="U101" s="159">
        <v>0</v>
      </c>
      <c r="V101" s="159">
        <f t="shared" si="27"/>
        <v>0</v>
      </c>
      <c r="W101" s="159"/>
      <c r="X101" s="159" t="s">
        <v>148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149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4">
        <v>64</v>
      </c>
      <c r="B102" s="175" t="s">
        <v>270</v>
      </c>
      <c r="C102" s="183" t="s">
        <v>271</v>
      </c>
      <c r="D102" s="176" t="s">
        <v>211</v>
      </c>
      <c r="E102" s="177">
        <v>2550</v>
      </c>
      <c r="F102" s="178"/>
      <c r="G102" s="179">
        <f t="shared" si="21"/>
        <v>0</v>
      </c>
      <c r="H102" s="160"/>
      <c r="I102" s="159">
        <f t="shared" si="22"/>
        <v>0</v>
      </c>
      <c r="J102" s="160"/>
      <c r="K102" s="159">
        <f t="shared" si="23"/>
        <v>0</v>
      </c>
      <c r="L102" s="159">
        <v>21</v>
      </c>
      <c r="M102" s="159">
        <f t="shared" si="24"/>
        <v>0</v>
      </c>
      <c r="N102" s="159">
        <v>0</v>
      </c>
      <c r="O102" s="159">
        <f t="shared" si="25"/>
        <v>0</v>
      </c>
      <c r="P102" s="159">
        <v>0</v>
      </c>
      <c r="Q102" s="159">
        <f t="shared" si="26"/>
        <v>0</v>
      </c>
      <c r="R102" s="159"/>
      <c r="S102" s="159" t="s">
        <v>146</v>
      </c>
      <c r="T102" s="159" t="s">
        <v>147</v>
      </c>
      <c r="U102" s="159">
        <v>0</v>
      </c>
      <c r="V102" s="159">
        <f t="shared" si="27"/>
        <v>0</v>
      </c>
      <c r="W102" s="159"/>
      <c r="X102" s="159" t="s">
        <v>148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149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4">
        <v>65</v>
      </c>
      <c r="B103" s="175" t="s">
        <v>272</v>
      </c>
      <c r="C103" s="183" t="s">
        <v>273</v>
      </c>
      <c r="D103" s="176" t="s">
        <v>211</v>
      </c>
      <c r="E103" s="177">
        <v>2450</v>
      </c>
      <c r="F103" s="178"/>
      <c r="G103" s="179">
        <f t="shared" si="21"/>
        <v>0</v>
      </c>
      <c r="H103" s="160"/>
      <c r="I103" s="159">
        <f t="shared" si="22"/>
        <v>0</v>
      </c>
      <c r="J103" s="160"/>
      <c r="K103" s="159">
        <f t="shared" si="23"/>
        <v>0</v>
      </c>
      <c r="L103" s="159">
        <v>21</v>
      </c>
      <c r="M103" s="159">
        <f t="shared" si="24"/>
        <v>0</v>
      </c>
      <c r="N103" s="159">
        <v>0</v>
      </c>
      <c r="O103" s="159">
        <f t="shared" si="25"/>
        <v>0</v>
      </c>
      <c r="P103" s="159">
        <v>0</v>
      </c>
      <c r="Q103" s="159">
        <f t="shared" si="26"/>
        <v>0</v>
      </c>
      <c r="R103" s="159"/>
      <c r="S103" s="159" t="s">
        <v>146</v>
      </c>
      <c r="T103" s="159" t="s">
        <v>147</v>
      </c>
      <c r="U103" s="159">
        <v>0</v>
      </c>
      <c r="V103" s="159">
        <f t="shared" si="27"/>
        <v>0</v>
      </c>
      <c r="W103" s="159"/>
      <c r="X103" s="159" t="s">
        <v>148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149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4">
        <v>66</v>
      </c>
      <c r="B104" s="175" t="s">
        <v>274</v>
      </c>
      <c r="C104" s="183" t="s">
        <v>275</v>
      </c>
      <c r="D104" s="176" t="s">
        <v>211</v>
      </c>
      <c r="E104" s="177">
        <v>4260</v>
      </c>
      <c r="F104" s="178"/>
      <c r="G104" s="179">
        <f t="shared" si="21"/>
        <v>0</v>
      </c>
      <c r="H104" s="160"/>
      <c r="I104" s="159">
        <f t="shared" si="22"/>
        <v>0</v>
      </c>
      <c r="J104" s="160"/>
      <c r="K104" s="159">
        <f t="shared" si="23"/>
        <v>0</v>
      </c>
      <c r="L104" s="159">
        <v>21</v>
      </c>
      <c r="M104" s="159">
        <f t="shared" si="24"/>
        <v>0</v>
      </c>
      <c r="N104" s="159">
        <v>0</v>
      </c>
      <c r="O104" s="159">
        <f t="shared" si="25"/>
        <v>0</v>
      </c>
      <c r="P104" s="159">
        <v>0</v>
      </c>
      <c r="Q104" s="159">
        <f t="shared" si="26"/>
        <v>0</v>
      </c>
      <c r="R104" s="159"/>
      <c r="S104" s="159" t="s">
        <v>146</v>
      </c>
      <c r="T104" s="159" t="s">
        <v>147</v>
      </c>
      <c r="U104" s="159">
        <v>0</v>
      </c>
      <c r="V104" s="159">
        <f t="shared" si="27"/>
        <v>0</v>
      </c>
      <c r="W104" s="159"/>
      <c r="X104" s="159" t="s">
        <v>148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149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4">
        <v>67</v>
      </c>
      <c r="B105" s="175" t="s">
        <v>276</v>
      </c>
      <c r="C105" s="183" t="s">
        <v>277</v>
      </c>
      <c r="D105" s="176" t="s">
        <v>211</v>
      </c>
      <c r="E105" s="177">
        <v>8500</v>
      </c>
      <c r="F105" s="178"/>
      <c r="G105" s="179">
        <f t="shared" si="21"/>
        <v>0</v>
      </c>
      <c r="H105" s="160"/>
      <c r="I105" s="159">
        <f t="shared" si="22"/>
        <v>0</v>
      </c>
      <c r="J105" s="160"/>
      <c r="K105" s="159">
        <f t="shared" si="23"/>
        <v>0</v>
      </c>
      <c r="L105" s="159">
        <v>21</v>
      </c>
      <c r="M105" s="159">
        <f t="shared" si="24"/>
        <v>0</v>
      </c>
      <c r="N105" s="159">
        <v>0</v>
      </c>
      <c r="O105" s="159">
        <f t="shared" si="25"/>
        <v>0</v>
      </c>
      <c r="P105" s="159">
        <v>0</v>
      </c>
      <c r="Q105" s="159">
        <f t="shared" si="26"/>
        <v>0</v>
      </c>
      <c r="R105" s="159"/>
      <c r="S105" s="159" t="s">
        <v>146</v>
      </c>
      <c r="T105" s="159" t="s">
        <v>147</v>
      </c>
      <c r="U105" s="159">
        <v>0</v>
      </c>
      <c r="V105" s="159">
        <f t="shared" si="27"/>
        <v>0</v>
      </c>
      <c r="W105" s="159"/>
      <c r="X105" s="159" t="s">
        <v>148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149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4">
        <v>68</v>
      </c>
      <c r="B106" s="175" t="s">
        <v>278</v>
      </c>
      <c r="C106" s="183" t="s">
        <v>279</v>
      </c>
      <c r="D106" s="176" t="s">
        <v>145</v>
      </c>
      <c r="E106" s="177">
        <v>800</v>
      </c>
      <c r="F106" s="178"/>
      <c r="G106" s="179">
        <f t="shared" si="21"/>
        <v>0</v>
      </c>
      <c r="H106" s="160"/>
      <c r="I106" s="159">
        <f t="shared" si="22"/>
        <v>0</v>
      </c>
      <c r="J106" s="160"/>
      <c r="K106" s="159">
        <f t="shared" si="23"/>
        <v>0</v>
      </c>
      <c r="L106" s="159">
        <v>21</v>
      </c>
      <c r="M106" s="159">
        <f t="shared" si="24"/>
        <v>0</v>
      </c>
      <c r="N106" s="159">
        <v>0</v>
      </c>
      <c r="O106" s="159">
        <f t="shared" si="25"/>
        <v>0</v>
      </c>
      <c r="P106" s="159">
        <v>0</v>
      </c>
      <c r="Q106" s="159">
        <f t="shared" si="26"/>
        <v>0</v>
      </c>
      <c r="R106" s="159"/>
      <c r="S106" s="159" t="s">
        <v>146</v>
      </c>
      <c r="T106" s="159" t="s">
        <v>147</v>
      </c>
      <c r="U106" s="159">
        <v>0</v>
      </c>
      <c r="V106" s="159">
        <f t="shared" si="27"/>
        <v>0</v>
      </c>
      <c r="W106" s="159"/>
      <c r="X106" s="159" t="s">
        <v>148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149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4">
        <v>69</v>
      </c>
      <c r="B107" s="175" t="s">
        <v>280</v>
      </c>
      <c r="C107" s="183" t="s">
        <v>281</v>
      </c>
      <c r="D107" s="176" t="s">
        <v>145</v>
      </c>
      <c r="E107" s="177">
        <v>950</v>
      </c>
      <c r="F107" s="178"/>
      <c r="G107" s="179">
        <f t="shared" si="21"/>
        <v>0</v>
      </c>
      <c r="H107" s="160"/>
      <c r="I107" s="159">
        <f t="shared" si="22"/>
        <v>0</v>
      </c>
      <c r="J107" s="160"/>
      <c r="K107" s="159">
        <f t="shared" si="23"/>
        <v>0</v>
      </c>
      <c r="L107" s="159">
        <v>21</v>
      </c>
      <c r="M107" s="159">
        <f t="shared" si="24"/>
        <v>0</v>
      </c>
      <c r="N107" s="159">
        <v>0</v>
      </c>
      <c r="O107" s="159">
        <f t="shared" si="25"/>
        <v>0</v>
      </c>
      <c r="P107" s="159">
        <v>0</v>
      </c>
      <c r="Q107" s="159">
        <f t="shared" si="26"/>
        <v>0</v>
      </c>
      <c r="R107" s="159"/>
      <c r="S107" s="159" t="s">
        <v>146</v>
      </c>
      <c r="T107" s="159" t="s">
        <v>147</v>
      </c>
      <c r="U107" s="159">
        <v>0</v>
      </c>
      <c r="V107" s="159">
        <f t="shared" si="27"/>
        <v>0</v>
      </c>
      <c r="W107" s="159"/>
      <c r="X107" s="159" t="s">
        <v>148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149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74">
        <v>70</v>
      </c>
      <c r="B108" s="175" t="s">
        <v>282</v>
      </c>
      <c r="C108" s="183" t="s">
        <v>283</v>
      </c>
      <c r="D108" s="176" t="s">
        <v>284</v>
      </c>
      <c r="E108" s="177">
        <v>80</v>
      </c>
      <c r="F108" s="178"/>
      <c r="G108" s="179">
        <f t="shared" si="21"/>
        <v>0</v>
      </c>
      <c r="H108" s="160"/>
      <c r="I108" s="159">
        <f t="shared" si="22"/>
        <v>0</v>
      </c>
      <c r="J108" s="160"/>
      <c r="K108" s="159">
        <f t="shared" si="23"/>
        <v>0</v>
      </c>
      <c r="L108" s="159">
        <v>21</v>
      </c>
      <c r="M108" s="159">
        <f t="shared" si="24"/>
        <v>0</v>
      </c>
      <c r="N108" s="159">
        <v>0</v>
      </c>
      <c r="O108" s="159">
        <f t="shared" si="25"/>
        <v>0</v>
      </c>
      <c r="P108" s="159">
        <v>0</v>
      </c>
      <c r="Q108" s="159">
        <f t="shared" si="26"/>
        <v>0</v>
      </c>
      <c r="R108" s="159"/>
      <c r="S108" s="159" t="s">
        <v>146</v>
      </c>
      <c r="T108" s="159" t="s">
        <v>147</v>
      </c>
      <c r="U108" s="159">
        <v>0</v>
      </c>
      <c r="V108" s="159">
        <f t="shared" si="27"/>
        <v>0</v>
      </c>
      <c r="W108" s="159"/>
      <c r="X108" s="159" t="s">
        <v>148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149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74">
        <v>71</v>
      </c>
      <c r="B109" s="175" t="s">
        <v>285</v>
      </c>
      <c r="C109" s="183" t="s">
        <v>286</v>
      </c>
      <c r="D109" s="176" t="s">
        <v>201</v>
      </c>
      <c r="E109" s="177">
        <v>1</v>
      </c>
      <c r="F109" s="178"/>
      <c r="G109" s="179">
        <f t="shared" si="21"/>
        <v>0</v>
      </c>
      <c r="H109" s="160"/>
      <c r="I109" s="159">
        <f t="shared" si="22"/>
        <v>0</v>
      </c>
      <c r="J109" s="160"/>
      <c r="K109" s="159">
        <f t="shared" si="23"/>
        <v>0</v>
      </c>
      <c r="L109" s="159">
        <v>21</v>
      </c>
      <c r="M109" s="159">
        <f t="shared" si="24"/>
        <v>0</v>
      </c>
      <c r="N109" s="159">
        <v>0</v>
      </c>
      <c r="O109" s="159">
        <f t="shared" si="25"/>
        <v>0</v>
      </c>
      <c r="P109" s="159">
        <v>0</v>
      </c>
      <c r="Q109" s="159">
        <f t="shared" si="26"/>
        <v>0</v>
      </c>
      <c r="R109" s="159"/>
      <c r="S109" s="159" t="s">
        <v>146</v>
      </c>
      <c r="T109" s="159" t="s">
        <v>147</v>
      </c>
      <c r="U109" s="159">
        <v>0</v>
      </c>
      <c r="V109" s="159">
        <f t="shared" si="27"/>
        <v>0</v>
      </c>
      <c r="W109" s="159"/>
      <c r="X109" s="159" t="s">
        <v>148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149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74">
        <v>72</v>
      </c>
      <c r="B110" s="175" t="s">
        <v>287</v>
      </c>
      <c r="C110" s="183" t="s">
        <v>288</v>
      </c>
      <c r="D110" s="176" t="s">
        <v>145</v>
      </c>
      <c r="E110" s="177">
        <v>10</v>
      </c>
      <c r="F110" s="178"/>
      <c r="G110" s="179">
        <f t="shared" si="21"/>
        <v>0</v>
      </c>
      <c r="H110" s="160"/>
      <c r="I110" s="159">
        <f t="shared" si="22"/>
        <v>0</v>
      </c>
      <c r="J110" s="160"/>
      <c r="K110" s="159">
        <f t="shared" si="23"/>
        <v>0</v>
      </c>
      <c r="L110" s="159">
        <v>21</v>
      </c>
      <c r="M110" s="159">
        <f t="shared" si="24"/>
        <v>0</v>
      </c>
      <c r="N110" s="159">
        <v>0</v>
      </c>
      <c r="O110" s="159">
        <f t="shared" si="25"/>
        <v>0</v>
      </c>
      <c r="P110" s="159">
        <v>0</v>
      </c>
      <c r="Q110" s="159">
        <f t="shared" si="26"/>
        <v>0</v>
      </c>
      <c r="R110" s="159"/>
      <c r="S110" s="159" t="s">
        <v>146</v>
      </c>
      <c r="T110" s="159" t="s">
        <v>147</v>
      </c>
      <c r="U110" s="159">
        <v>0</v>
      </c>
      <c r="V110" s="159">
        <f t="shared" si="27"/>
        <v>0</v>
      </c>
      <c r="W110" s="159"/>
      <c r="X110" s="159" t="s">
        <v>148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149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4">
        <v>73</v>
      </c>
      <c r="B111" s="175" t="s">
        <v>289</v>
      </c>
      <c r="C111" s="183" t="s">
        <v>290</v>
      </c>
      <c r="D111" s="176" t="s">
        <v>291</v>
      </c>
      <c r="E111" s="177">
        <v>10</v>
      </c>
      <c r="F111" s="178"/>
      <c r="G111" s="179">
        <f t="shared" si="21"/>
        <v>0</v>
      </c>
      <c r="H111" s="160"/>
      <c r="I111" s="159">
        <f t="shared" si="22"/>
        <v>0</v>
      </c>
      <c r="J111" s="160"/>
      <c r="K111" s="159">
        <f t="shared" si="23"/>
        <v>0</v>
      </c>
      <c r="L111" s="159">
        <v>21</v>
      </c>
      <c r="M111" s="159">
        <f t="shared" si="24"/>
        <v>0</v>
      </c>
      <c r="N111" s="159">
        <v>0</v>
      </c>
      <c r="O111" s="159">
        <f t="shared" si="25"/>
        <v>0</v>
      </c>
      <c r="P111" s="159">
        <v>0</v>
      </c>
      <c r="Q111" s="159">
        <f t="shared" si="26"/>
        <v>0</v>
      </c>
      <c r="R111" s="159"/>
      <c r="S111" s="159" t="s">
        <v>146</v>
      </c>
      <c r="T111" s="159" t="s">
        <v>147</v>
      </c>
      <c r="U111" s="159">
        <v>0</v>
      </c>
      <c r="V111" s="159">
        <f t="shared" si="27"/>
        <v>0</v>
      </c>
      <c r="W111" s="159"/>
      <c r="X111" s="159" t="s">
        <v>292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293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4">
        <v>74</v>
      </c>
      <c r="B112" s="175" t="s">
        <v>294</v>
      </c>
      <c r="C112" s="183" t="s">
        <v>295</v>
      </c>
      <c r="D112" s="176" t="s">
        <v>208</v>
      </c>
      <c r="E112" s="177">
        <v>1</v>
      </c>
      <c r="F112" s="178"/>
      <c r="G112" s="179">
        <f t="shared" si="21"/>
        <v>0</v>
      </c>
      <c r="H112" s="160"/>
      <c r="I112" s="159">
        <f t="shared" si="22"/>
        <v>0</v>
      </c>
      <c r="J112" s="160"/>
      <c r="K112" s="159">
        <f t="shared" si="23"/>
        <v>0</v>
      </c>
      <c r="L112" s="159">
        <v>21</v>
      </c>
      <c r="M112" s="159">
        <f t="shared" si="24"/>
        <v>0</v>
      </c>
      <c r="N112" s="159">
        <v>0</v>
      </c>
      <c r="O112" s="159">
        <f t="shared" si="25"/>
        <v>0</v>
      </c>
      <c r="P112" s="159">
        <v>0</v>
      </c>
      <c r="Q112" s="159">
        <f t="shared" si="26"/>
        <v>0</v>
      </c>
      <c r="R112" s="159"/>
      <c r="S112" s="159" t="s">
        <v>146</v>
      </c>
      <c r="T112" s="159" t="s">
        <v>147</v>
      </c>
      <c r="U112" s="159">
        <v>0</v>
      </c>
      <c r="V112" s="159">
        <f t="shared" si="27"/>
        <v>0</v>
      </c>
      <c r="W112" s="159"/>
      <c r="X112" s="159" t="s">
        <v>148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149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4">
        <v>75</v>
      </c>
      <c r="B113" s="175" t="s">
        <v>296</v>
      </c>
      <c r="C113" s="183" t="s">
        <v>297</v>
      </c>
      <c r="D113" s="176" t="s">
        <v>208</v>
      </c>
      <c r="E113" s="177">
        <v>1</v>
      </c>
      <c r="F113" s="178"/>
      <c r="G113" s="179">
        <f t="shared" si="21"/>
        <v>0</v>
      </c>
      <c r="H113" s="160"/>
      <c r="I113" s="159">
        <f t="shared" si="22"/>
        <v>0</v>
      </c>
      <c r="J113" s="160"/>
      <c r="K113" s="159">
        <f t="shared" si="23"/>
        <v>0</v>
      </c>
      <c r="L113" s="159">
        <v>21</v>
      </c>
      <c r="M113" s="159">
        <f t="shared" si="24"/>
        <v>0</v>
      </c>
      <c r="N113" s="159">
        <v>0</v>
      </c>
      <c r="O113" s="159">
        <f t="shared" si="25"/>
        <v>0</v>
      </c>
      <c r="P113" s="159">
        <v>0</v>
      </c>
      <c r="Q113" s="159">
        <f t="shared" si="26"/>
        <v>0</v>
      </c>
      <c r="R113" s="159"/>
      <c r="S113" s="159" t="s">
        <v>146</v>
      </c>
      <c r="T113" s="159" t="s">
        <v>147</v>
      </c>
      <c r="U113" s="159">
        <v>0</v>
      </c>
      <c r="V113" s="159">
        <f t="shared" si="27"/>
        <v>0</v>
      </c>
      <c r="W113" s="159"/>
      <c r="X113" s="159" t="s">
        <v>148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149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4">
        <v>76</v>
      </c>
      <c r="B114" s="175" t="s">
        <v>298</v>
      </c>
      <c r="C114" s="183" t="s">
        <v>299</v>
      </c>
      <c r="D114" s="176" t="s">
        <v>208</v>
      </c>
      <c r="E114" s="177">
        <v>1</v>
      </c>
      <c r="F114" s="178"/>
      <c r="G114" s="179">
        <f t="shared" si="21"/>
        <v>0</v>
      </c>
      <c r="H114" s="160"/>
      <c r="I114" s="159">
        <f t="shared" si="22"/>
        <v>0</v>
      </c>
      <c r="J114" s="160"/>
      <c r="K114" s="159">
        <f t="shared" si="23"/>
        <v>0</v>
      </c>
      <c r="L114" s="159">
        <v>21</v>
      </c>
      <c r="M114" s="159">
        <f t="shared" si="24"/>
        <v>0</v>
      </c>
      <c r="N114" s="159">
        <v>0</v>
      </c>
      <c r="O114" s="159">
        <f t="shared" si="25"/>
        <v>0</v>
      </c>
      <c r="P114" s="159">
        <v>0</v>
      </c>
      <c r="Q114" s="159">
        <f t="shared" si="26"/>
        <v>0</v>
      </c>
      <c r="R114" s="159"/>
      <c r="S114" s="159" t="s">
        <v>146</v>
      </c>
      <c r="T114" s="159" t="s">
        <v>147</v>
      </c>
      <c r="U114" s="159">
        <v>0</v>
      </c>
      <c r="V114" s="159">
        <f t="shared" si="27"/>
        <v>0</v>
      </c>
      <c r="W114" s="159"/>
      <c r="X114" s="159" t="s">
        <v>148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149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4">
        <v>77</v>
      </c>
      <c r="B115" s="175" t="s">
        <v>300</v>
      </c>
      <c r="C115" s="183" t="s">
        <v>301</v>
      </c>
      <c r="D115" s="176" t="s">
        <v>208</v>
      </c>
      <c r="E115" s="177">
        <v>1</v>
      </c>
      <c r="F115" s="178"/>
      <c r="G115" s="179">
        <f t="shared" si="21"/>
        <v>0</v>
      </c>
      <c r="H115" s="160"/>
      <c r="I115" s="159">
        <f t="shared" si="22"/>
        <v>0</v>
      </c>
      <c r="J115" s="160"/>
      <c r="K115" s="159">
        <f t="shared" si="23"/>
        <v>0</v>
      </c>
      <c r="L115" s="159">
        <v>21</v>
      </c>
      <c r="M115" s="159">
        <f t="shared" si="24"/>
        <v>0</v>
      </c>
      <c r="N115" s="159">
        <v>0</v>
      </c>
      <c r="O115" s="159">
        <f t="shared" si="25"/>
        <v>0</v>
      </c>
      <c r="P115" s="159">
        <v>0</v>
      </c>
      <c r="Q115" s="159">
        <f t="shared" si="26"/>
        <v>0</v>
      </c>
      <c r="R115" s="159"/>
      <c r="S115" s="159" t="s">
        <v>146</v>
      </c>
      <c r="T115" s="159" t="s">
        <v>147</v>
      </c>
      <c r="U115" s="159">
        <v>0</v>
      </c>
      <c r="V115" s="159">
        <f t="shared" si="27"/>
        <v>0</v>
      </c>
      <c r="W115" s="159"/>
      <c r="X115" s="159" t="s">
        <v>148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149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2" t="s">
        <v>141</v>
      </c>
      <c r="B116" s="163" t="s">
        <v>107</v>
      </c>
      <c r="C116" s="182" t="s">
        <v>108</v>
      </c>
      <c r="D116" s="164"/>
      <c r="E116" s="165"/>
      <c r="F116" s="166"/>
      <c r="G116" s="167">
        <f>SUMIF(AG117:AG117,"&lt;&gt;NOR",G117:G117)</f>
        <v>0</v>
      </c>
      <c r="H116" s="161"/>
      <c r="I116" s="161">
        <f>SUM(I117:I117)</f>
        <v>0</v>
      </c>
      <c r="J116" s="161"/>
      <c r="K116" s="161">
        <f>SUM(K117:K117)</f>
        <v>0</v>
      </c>
      <c r="L116" s="161"/>
      <c r="M116" s="161">
        <f>SUM(M117:M117)</f>
        <v>0</v>
      </c>
      <c r="N116" s="161"/>
      <c r="O116" s="161">
        <f>SUM(O117:O117)</f>
        <v>0</v>
      </c>
      <c r="P116" s="161"/>
      <c r="Q116" s="161">
        <f>SUM(Q117:Q117)</f>
        <v>0</v>
      </c>
      <c r="R116" s="161"/>
      <c r="S116" s="161"/>
      <c r="T116" s="161"/>
      <c r="U116" s="161"/>
      <c r="V116" s="161">
        <f>SUM(V117:V117)</f>
        <v>0</v>
      </c>
      <c r="W116" s="161"/>
      <c r="X116" s="161"/>
      <c r="AG116" t="s">
        <v>142</v>
      </c>
    </row>
    <row r="117" spans="1:60" ht="45" outlineLevel="1" x14ac:dyDescent="0.2">
      <c r="A117" s="174">
        <v>78</v>
      </c>
      <c r="B117" s="175" t="s">
        <v>302</v>
      </c>
      <c r="C117" s="183" t="s">
        <v>303</v>
      </c>
      <c r="D117" s="176" t="s">
        <v>304</v>
      </c>
      <c r="E117" s="177">
        <v>200</v>
      </c>
      <c r="F117" s="178"/>
      <c r="G117" s="179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59"/>
      <c r="S117" s="159" t="s">
        <v>146</v>
      </c>
      <c r="T117" s="159" t="s">
        <v>147</v>
      </c>
      <c r="U117" s="159">
        <v>0</v>
      </c>
      <c r="V117" s="159">
        <f>ROUND(E117*U117,2)</f>
        <v>0</v>
      </c>
      <c r="W117" s="159"/>
      <c r="X117" s="159" t="s">
        <v>148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149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2" t="s">
        <v>141</v>
      </c>
      <c r="B118" s="163" t="s">
        <v>109</v>
      </c>
      <c r="C118" s="182" t="s">
        <v>110</v>
      </c>
      <c r="D118" s="164"/>
      <c r="E118" s="165"/>
      <c r="F118" s="166"/>
      <c r="G118" s="167">
        <f>SUMIF(AG119:AG121,"&lt;&gt;NOR",G119:G121)</f>
        <v>0</v>
      </c>
      <c r="H118" s="161"/>
      <c r="I118" s="161">
        <f>SUM(I119:I121)</f>
        <v>0</v>
      </c>
      <c r="J118" s="161"/>
      <c r="K118" s="161">
        <f>SUM(K119:K121)</f>
        <v>0</v>
      </c>
      <c r="L118" s="161"/>
      <c r="M118" s="161">
        <f>SUM(M119:M121)</f>
        <v>0</v>
      </c>
      <c r="N118" s="161"/>
      <c r="O118" s="161">
        <f>SUM(O119:O121)</f>
        <v>0</v>
      </c>
      <c r="P118" s="161"/>
      <c r="Q118" s="161">
        <f>SUM(Q119:Q121)</f>
        <v>0</v>
      </c>
      <c r="R118" s="161"/>
      <c r="S118" s="161"/>
      <c r="T118" s="161"/>
      <c r="U118" s="161"/>
      <c r="V118" s="161">
        <f>SUM(V119:V121)</f>
        <v>0</v>
      </c>
      <c r="W118" s="161"/>
      <c r="X118" s="161"/>
      <c r="AG118" t="s">
        <v>142</v>
      </c>
    </row>
    <row r="119" spans="1:60" outlineLevel="1" x14ac:dyDescent="0.2">
      <c r="A119" s="174">
        <v>79</v>
      </c>
      <c r="B119" s="175" t="s">
        <v>305</v>
      </c>
      <c r="C119" s="183" t="s">
        <v>306</v>
      </c>
      <c r="D119" s="176" t="s">
        <v>284</v>
      </c>
      <c r="E119" s="177">
        <v>80</v>
      </c>
      <c r="F119" s="178"/>
      <c r="G119" s="179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9">
        <v>0</v>
      </c>
      <c r="O119" s="159">
        <f>ROUND(E119*N119,2)</f>
        <v>0</v>
      </c>
      <c r="P119" s="159">
        <v>0</v>
      </c>
      <c r="Q119" s="159">
        <f>ROUND(E119*P119,2)</f>
        <v>0</v>
      </c>
      <c r="R119" s="159"/>
      <c r="S119" s="159" t="s">
        <v>146</v>
      </c>
      <c r="T119" s="159" t="s">
        <v>147</v>
      </c>
      <c r="U119" s="159">
        <v>0</v>
      </c>
      <c r="V119" s="159">
        <f>ROUND(E119*U119,2)</f>
        <v>0</v>
      </c>
      <c r="W119" s="159"/>
      <c r="X119" s="159" t="s">
        <v>148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149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4">
        <v>80</v>
      </c>
      <c r="B120" s="175" t="s">
        <v>307</v>
      </c>
      <c r="C120" s="183" t="s">
        <v>308</v>
      </c>
      <c r="D120" s="176" t="s">
        <v>284</v>
      </c>
      <c r="E120" s="177">
        <v>16</v>
      </c>
      <c r="F120" s="178"/>
      <c r="G120" s="179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9">
        <v>0</v>
      </c>
      <c r="O120" s="159">
        <f>ROUND(E120*N120,2)</f>
        <v>0</v>
      </c>
      <c r="P120" s="159">
        <v>0</v>
      </c>
      <c r="Q120" s="159">
        <f>ROUND(E120*P120,2)</f>
        <v>0</v>
      </c>
      <c r="R120" s="159"/>
      <c r="S120" s="159" t="s">
        <v>146</v>
      </c>
      <c r="T120" s="159" t="s">
        <v>147</v>
      </c>
      <c r="U120" s="159">
        <v>0</v>
      </c>
      <c r="V120" s="159">
        <f>ROUND(E120*U120,2)</f>
        <v>0</v>
      </c>
      <c r="W120" s="159"/>
      <c r="X120" s="159" t="s">
        <v>148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149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4">
        <v>81</v>
      </c>
      <c r="B121" s="175" t="s">
        <v>309</v>
      </c>
      <c r="C121" s="183" t="s">
        <v>310</v>
      </c>
      <c r="D121" s="176" t="s">
        <v>284</v>
      </c>
      <c r="E121" s="177">
        <v>40</v>
      </c>
      <c r="F121" s="178"/>
      <c r="G121" s="179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59"/>
      <c r="S121" s="159" t="s">
        <v>146</v>
      </c>
      <c r="T121" s="159" t="s">
        <v>147</v>
      </c>
      <c r="U121" s="159">
        <v>0</v>
      </c>
      <c r="V121" s="159">
        <f>ROUND(E121*U121,2)</f>
        <v>0</v>
      </c>
      <c r="W121" s="159"/>
      <c r="X121" s="159" t="s">
        <v>148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149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62" t="s">
        <v>141</v>
      </c>
      <c r="B122" s="163" t="s">
        <v>111</v>
      </c>
      <c r="C122" s="182" t="s">
        <v>112</v>
      </c>
      <c r="D122" s="164"/>
      <c r="E122" s="165"/>
      <c r="F122" s="166"/>
      <c r="G122" s="167">
        <f>SUMIF(AG123:AG130,"&lt;&gt;NOR",G123:G130)</f>
        <v>0</v>
      </c>
      <c r="H122" s="161"/>
      <c r="I122" s="161">
        <f>SUM(I123:I130)</f>
        <v>0</v>
      </c>
      <c r="J122" s="161"/>
      <c r="K122" s="161">
        <f>SUM(K123:K130)</f>
        <v>0</v>
      </c>
      <c r="L122" s="161"/>
      <c r="M122" s="161">
        <f>SUM(M123:M130)</f>
        <v>0</v>
      </c>
      <c r="N122" s="161"/>
      <c r="O122" s="161">
        <f>SUM(O123:O130)</f>
        <v>0</v>
      </c>
      <c r="P122" s="161"/>
      <c r="Q122" s="161">
        <f>SUM(Q123:Q130)</f>
        <v>0</v>
      </c>
      <c r="R122" s="161"/>
      <c r="S122" s="161"/>
      <c r="T122" s="161"/>
      <c r="U122" s="161"/>
      <c r="V122" s="161">
        <f>SUM(V123:V130)</f>
        <v>0</v>
      </c>
      <c r="W122" s="161"/>
      <c r="X122" s="161"/>
      <c r="AG122" t="s">
        <v>142</v>
      </c>
    </row>
    <row r="123" spans="1:60" outlineLevel="1" x14ac:dyDescent="0.2">
      <c r="A123" s="174">
        <v>82</v>
      </c>
      <c r="B123" s="175" t="s">
        <v>311</v>
      </c>
      <c r="C123" s="183" t="s">
        <v>312</v>
      </c>
      <c r="D123" s="176" t="s">
        <v>284</v>
      </c>
      <c r="E123" s="177">
        <v>16</v>
      </c>
      <c r="F123" s="178"/>
      <c r="G123" s="179">
        <f t="shared" ref="G123:G130" si="28">ROUND(E123*F123,2)</f>
        <v>0</v>
      </c>
      <c r="H123" s="160"/>
      <c r="I123" s="159">
        <f t="shared" ref="I123:I130" si="29">ROUND(E123*H123,2)</f>
        <v>0</v>
      </c>
      <c r="J123" s="160"/>
      <c r="K123" s="159">
        <f t="shared" ref="K123:K130" si="30">ROUND(E123*J123,2)</f>
        <v>0</v>
      </c>
      <c r="L123" s="159">
        <v>21</v>
      </c>
      <c r="M123" s="159">
        <f t="shared" ref="M123:M130" si="31">G123*(1+L123/100)</f>
        <v>0</v>
      </c>
      <c r="N123" s="159">
        <v>0</v>
      </c>
      <c r="O123" s="159">
        <f t="shared" ref="O123:O130" si="32">ROUND(E123*N123,2)</f>
        <v>0</v>
      </c>
      <c r="P123" s="159">
        <v>0</v>
      </c>
      <c r="Q123" s="159">
        <f t="shared" ref="Q123:Q130" si="33">ROUND(E123*P123,2)</f>
        <v>0</v>
      </c>
      <c r="R123" s="159"/>
      <c r="S123" s="159" t="s">
        <v>146</v>
      </c>
      <c r="T123" s="159" t="s">
        <v>147</v>
      </c>
      <c r="U123" s="159">
        <v>0</v>
      </c>
      <c r="V123" s="159">
        <f t="shared" ref="V123:V130" si="34">ROUND(E123*U123,2)</f>
        <v>0</v>
      </c>
      <c r="W123" s="159"/>
      <c r="X123" s="159" t="s">
        <v>148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149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4">
        <v>83</v>
      </c>
      <c r="B124" s="175" t="s">
        <v>313</v>
      </c>
      <c r="C124" s="183" t="s">
        <v>314</v>
      </c>
      <c r="D124" s="176" t="s">
        <v>284</v>
      </c>
      <c r="E124" s="177">
        <v>8</v>
      </c>
      <c r="F124" s="178"/>
      <c r="G124" s="179">
        <f t="shared" si="28"/>
        <v>0</v>
      </c>
      <c r="H124" s="160"/>
      <c r="I124" s="159">
        <f t="shared" si="29"/>
        <v>0</v>
      </c>
      <c r="J124" s="160"/>
      <c r="K124" s="159">
        <f t="shared" si="30"/>
        <v>0</v>
      </c>
      <c r="L124" s="159">
        <v>21</v>
      </c>
      <c r="M124" s="159">
        <f t="shared" si="31"/>
        <v>0</v>
      </c>
      <c r="N124" s="159">
        <v>0</v>
      </c>
      <c r="O124" s="159">
        <f t="shared" si="32"/>
        <v>0</v>
      </c>
      <c r="P124" s="159">
        <v>0</v>
      </c>
      <c r="Q124" s="159">
        <f t="shared" si="33"/>
        <v>0</v>
      </c>
      <c r="R124" s="159"/>
      <c r="S124" s="159" t="s">
        <v>146</v>
      </c>
      <c r="T124" s="159" t="s">
        <v>147</v>
      </c>
      <c r="U124" s="159">
        <v>0</v>
      </c>
      <c r="V124" s="159">
        <f t="shared" si="34"/>
        <v>0</v>
      </c>
      <c r="W124" s="159"/>
      <c r="X124" s="159" t="s">
        <v>148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149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4">
        <v>84</v>
      </c>
      <c r="B125" s="175" t="s">
        <v>315</v>
      </c>
      <c r="C125" s="183" t="s">
        <v>316</v>
      </c>
      <c r="D125" s="176" t="s">
        <v>284</v>
      </c>
      <c r="E125" s="177">
        <v>480</v>
      </c>
      <c r="F125" s="178"/>
      <c r="G125" s="179">
        <f t="shared" si="28"/>
        <v>0</v>
      </c>
      <c r="H125" s="160"/>
      <c r="I125" s="159">
        <f t="shared" si="29"/>
        <v>0</v>
      </c>
      <c r="J125" s="160"/>
      <c r="K125" s="159">
        <f t="shared" si="30"/>
        <v>0</v>
      </c>
      <c r="L125" s="159">
        <v>21</v>
      </c>
      <c r="M125" s="159">
        <f t="shared" si="31"/>
        <v>0</v>
      </c>
      <c r="N125" s="159">
        <v>0</v>
      </c>
      <c r="O125" s="159">
        <f t="shared" si="32"/>
        <v>0</v>
      </c>
      <c r="P125" s="159">
        <v>0</v>
      </c>
      <c r="Q125" s="159">
        <f t="shared" si="33"/>
        <v>0</v>
      </c>
      <c r="R125" s="159"/>
      <c r="S125" s="159" t="s">
        <v>146</v>
      </c>
      <c r="T125" s="159" t="s">
        <v>147</v>
      </c>
      <c r="U125" s="159">
        <v>0</v>
      </c>
      <c r="V125" s="159">
        <f t="shared" si="34"/>
        <v>0</v>
      </c>
      <c r="W125" s="159"/>
      <c r="X125" s="159" t="s">
        <v>148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149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4">
        <v>85</v>
      </c>
      <c r="B126" s="175" t="s">
        <v>317</v>
      </c>
      <c r="C126" s="183" t="s">
        <v>318</v>
      </c>
      <c r="D126" s="176" t="s">
        <v>284</v>
      </c>
      <c r="E126" s="177">
        <v>120</v>
      </c>
      <c r="F126" s="178"/>
      <c r="G126" s="179">
        <f t="shared" si="28"/>
        <v>0</v>
      </c>
      <c r="H126" s="160"/>
      <c r="I126" s="159">
        <f t="shared" si="29"/>
        <v>0</v>
      </c>
      <c r="J126" s="160"/>
      <c r="K126" s="159">
        <f t="shared" si="30"/>
        <v>0</v>
      </c>
      <c r="L126" s="159">
        <v>21</v>
      </c>
      <c r="M126" s="159">
        <f t="shared" si="31"/>
        <v>0</v>
      </c>
      <c r="N126" s="159">
        <v>0</v>
      </c>
      <c r="O126" s="159">
        <f t="shared" si="32"/>
        <v>0</v>
      </c>
      <c r="P126" s="159">
        <v>0</v>
      </c>
      <c r="Q126" s="159">
        <f t="shared" si="33"/>
        <v>0</v>
      </c>
      <c r="R126" s="159"/>
      <c r="S126" s="159" t="s">
        <v>146</v>
      </c>
      <c r="T126" s="159" t="s">
        <v>147</v>
      </c>
      <c r="U126" s="159">
        <v>0</v>
      </c>
      <c r="V126" s="159">
        <f t="shared" si="34"/>
        <v>0</v>
      </c>
      <c r="W126" s="159"/>
      <c r="X126" s="159" t="s">
        <v>148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4">
        <v>86</v>
      </c>
      <c r="B127" s="175" t="s">
        <v>319</v>
      </c>
      <c r="C127" s="183" t="s">
        <v>320</v>
      </c>
      <c r="D127" s="176" t="s">
        <v>284</v>
      </c>
      <c r="E127" s="177">
        <v>40</v>
      </c>
      <c r="F127" s="178"/>
      <c r="G127" s="179">
        <f t="shared" si="28"/>
        <v>0</v>
      </c>
      <c r="H127" s="160"/>
      <c r="I127" s="159">
        <f t="shared" si="29"/>
        <v>0</v>
      </c>
      <c r="J127" s="160"/>
      <c r="K127" s="159">
        <f t="shared" si="30"/>
        <v>0</v>
      </c>
      <c r="L127" s="159">
        <v>21</v>
      </c>
      <c r="M127" s="159">
        <f t="shared" si="31"/>
        <v>0</v>
      </c>
      <c r="N127" s="159">
        <v>0</v>
      </c>
      <c r="O127" s="159">
        <f t="shared" si="32"/>
        <v>0</v>
      </c>
      <c r="P127" s="159">
        <v>0</v>
      </c>
      <c r="Q127" s="159">
        <f t="shared" si="33"/>
        <v>0</v>
      </c>
      <c r="R127" s="159"/>
      <c r="S127" s="159" t="s">
        <v>146</v>
      </c>
      <c r="T127" s="159" t="s">
        <v>147</v>
      </c>
      <c r="U127" s="159">
        <v>0</v>
      </c>
      <c r="V127" s="159">
        <f t="shared" si="34"/>
        <v>0</v>
      </c>
      <c r="W127" s="159"/>
      <c r="X127" s="159" t="s">
        <v>148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149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4">
        <v>87</v>
      </c>
      <c r="B128" s="175" t="s">
        <v>321</v>
      </c>
      <c r="C128" s="183" t="s">
        <v>322</v>
      </c>
      <c r="D128" s="176" t="s">
        <v>284</v>
      </c>
      <c r="E128" s="177">
        <v>64</v>
      </c>
      <c r="F128" s="178"/>
      <c r="G128" s="179">
        <f t="shared" si="28"/>
        <v>0</v>
      </c>
      <c r="H128" s="160"/>
      <c r="I128" s="159">
        <f t="shared" si="29"/>
        <v>0</v>
      </c>
      <c r="J128" s="160"/>
      <c r="K128" s="159">
        <f t="shared" si="30"/>
        <v>0</v>
      </c>
      <c r="L128" s="159">
        <v>21</v>
      </c>
      <c r="M128" s="159">
        <f t="shared" si="31"/>
        <v>0</v>
      </c>
      <c r="N128" s="159">
        <v>0</v>
      </c>
      <c r="O128" s="159">
        <f t="shared" si="32"/>
        <v>0</v>
      </c>
      <c r="P128" s="159">
        <v>0</v>
      </c>
      <c r="Q128" s="159">
        <f t="shared" si="33"/>
        <v>0</v>
      </c>
      <c r="R128" s="159"/>
      <c r="S128" s="159" t="s">
        <v>146</v>
      </c>
      <c r="T128" s="159" t="s">
        <v>147</v>
      </c>
      <c r="U128" s="159">
        <v>0</v>
      </c>
      <c r="V128" s="159">
        <f t="shared" si="34"/>
        <v>0</v>
      </c>
      <c r="W128" s="159"/>
      <c r="X128" s="159" t="s">
        <v>148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149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4">
        <v>88</v>
      </c>
      <c r="B129" s="175" t="s">
        <v>323</v>
      </c>
      <c r="C129" s="183" t="s">
        <v>324</v>
      </c>
      <c r="D129" s="176" t="s">
        <v>284</v>
      </c>
      <c r="E129" s="177">
        <v>120</v>
      </c>
      <c r="F129" s="178"/>
      <c r="G129" s="179">
        <f t="shared" si="28"/>
        <v>0</v>
      </c>
      <c r="H129" s="160"/>
      <c r="I129" s="159">
        <f t="shared" si="29"/>
        <v>0</v>
      </c>
      <c r="J129" s="160"/>
      <c r="K129" s="159">
        <f t="shared" si="30"/>
        <v>0</v>
      </c>
      <c r="L129" s="159">
        <v>21</v>
      </c>
      <c r="M129" s="159">
        <f t="shared" si="31"/>
        <v>0</v>
      </c>
      <c r="N129" s="159">
        <v>0</v>
      </c>
      <c r="O129" s="159">
        <f t="shared" si="32"/>
        <v>0</v>
      </c>
      <c r="P129" s="159">
        <v>0</v>
      </c>
      <c r="Q129" s="159">
        <f t="shared" si="33"/>
        <v>0</v>
      </c>
      <c r="R129" s="159"/>
      <c r="S129" s="159" t="s">
        <v>146</v>
      </c>
      <c r="T129" s="159" t="s">
        <v>147</v>
      </c>
      <c r="U129" s="159">
        <v>0</v>
      </c>
      <c r="V129" s="159">
        <f t="shared" si="34"/>
        <v>0</v>
      </c>
      <c r="W129" s="159"/>
      <c r="X129" s="159" t="s">
        <v>148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149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68">
        <v>89</v>
      </c>
      <c r="B130" s="169" t="s">
        <v>325</v>
      </c>
      <c r="C130" s="184" t="s">
        <v>326</v>
      </c>
      <c r="D130" s="170" t="s">
        <v>208</v>
      </c>
      <c r="E130" s="171">
        <v>1</v>
      </c>
      <c r="F130" s="172"/>
      <c r="G130" s="173">
        <f t="shared" si="28"/>
        <v>0</v>
      </c>
      <c r="H130" s="160"/>
      <c r="I130" s="159">
        <f t="shared" si="29"/>
        <v>0</v>
      </c>
      <c r="J130" s="160"/>
      <c r="K130" s="159">
        <f t="shared" si="30"/>
        <v>0</v>
      </c>
      <c r="L130" s="159">
        <v>21</v>
      </c>
      <c r="M130" s="159">
        <f t="shared" si="31"/>
        <v>0</v>
      </c>
      <c r="N130" s="159">
        <v>0</v>
      </c>
      <c r="O130" s="159">
        <f t="shared" si="32"/>
        <v>0</v>
      </c>
      <c r="P130" s="159">
        <v>0</v>
      </c>
      <c r="Q130" s="159">
        <f t="shared" si="33"/>
        <v>0</v>
      </c>
      <c r="R130" s="159"/>
      <c r="S130" s="159" t="s">
        <v>146</v>
      </c>
      <c r="T130" s="159" t="s">
        <v>147</v>
      </c>
      <c r="U130" s="159">
        <v>0</v>
      </c>
      <c r="V130" s="159">
        <f t="shared" si="34"/>
        <v>0</v>
      </c>
      <c r="W130" s="159"/>
      <c r="X130" s="159" t="s">
        <v>148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A131" s="3"/>
      <c r="B131" s="4"/>
      <c r="C131" s="185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128</v>
      </c>
    </row>
    <row r="132" spans="1:60" x14ac:dyDescent="0.2">
      <c r="A132" s="153"/>
      <c r="B132" s="154" t="s">
        <v>31</v>
      </c>
      <c r="C132" s="186"/>
      <c r="D132" s="155"/>
      <c r="E132" s="156"/>
      <c r="F132" s="156"/>
      <c r="G132" s="181">
        <f>G8+G55+G70+G96+G116+G118+G122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327</v>
      </c>
    </row>
    <row r="133" spans="1:60" x14ac:dyDescent="0.2">
      <c r="A133" s="3"/>
      <c r="B133" s="4"/>
      <c r="C133" s="185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60" x14ac:dyDescent="0.2">
      <c r="A134" s="3"/>
      <c r="B134" s="4"/>
      <c r="C134" s="185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243" t="s">
        <v>328</v>
      </c>
      <c r="B135" s="243"/>
      <c r="C135" s="24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45"/>
      <c r="B136" s="246"/>
      <c r="C136" s="247"/>
      <c r="D136" s="246"/>
      <c r="E136" s="246"/>
      <c r="F136" s="246"/>
      <c r="G136" s="2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G136" t="s">
        <v>329</v>
      </c>
    </row>
    <row r="137" spans="1:60" x14ac:dyDescent="0.2">
      <c r="A137" s="249"/>
      <c r="B137" s="250"/>
      <c r="C137" s="251"/>
      <c r="D137" s="250"/>
      <c r="E137" s="250"/>
      <c r="F137" s="250"/>
      <c r="G137" s="25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49"/>
      <c r="B138" s="250"/>
      <c r="C138" s="251"/>
      <c r="D138" s="250"/>
      <c r="E138" s="250"/>
      <c r="F138" s="250"/>
      <c r="G138" s="25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49"/>
      <c r="B139" s="250"/>
      <c r="C139" s="251"/>
      <c r="D139" s="250"/>
      <c r="E139" s="250"/>
      <c r="F139" s="250"/>
      <c r="G139" s="25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53"/>
      <c r="B140" s="254"/>
      <c r="C140" s="255"/>
      <c r="D140" s="254"/>
      <c r="E140" s="254"/>
      <c r="F140" s="254"/>
      <c r="G140" s="25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3"/>
      <c r="B141" s="4"/>
      <c r="C141" s="185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C142" s="187"/>
      <c r="D142" s="10"/>
      <c r="AG142" t="s">
        <v>330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3">
    <mergeCell ref="C52:G52"/>
    <mergeCell ref="C54:G54"/>
    <mergeCell ref="C44:G44"/>
    <mergeCell ref="C45:G45"/>
    <mergeCell ref="C48:G48"/>
    <mergeCell ref="C49:G49"/>
    <mergeCell ref="C51:G51"/>
    <mergeCell ref="C37:G37"/>
    <mergeCell ref="C39:G39"/>
    <mergeCell ref="C40:G40"/>
    <mergeCell ref="C41:G41"/>
    <mergeCell ref="C43:G43"/>
    <mergeCell ref="A1:G1"/>
    <mergeCell ref="C2:G2"/>
    <mergeCell ref="C3:G3"/>
    <mergeCell ref="C4:G4"/>
    <mergeCell ref="C24:G24"/>
    <mergeCell ref="A135:C135"/>
    <mergeCell ref="A136:G140"/>
    <mergeCell ref="C19:G19"/>
    <mergeCell ref="C20:G20"/>
    <mergeCell ref="C21:G21"/>
    <mergeCell ref="C23:G23"/>
    <mergeCell ref="C31:G31"/>
    <mergeCell ref="C25:G25"/>
    <mergeCell ref="C27:G27"/>
    <mergeCell ref="C28:G28"/>
    <mergeCell ref="C29:G29"/>
    <mergeCell ref="C47:G47"/>
    <mergeCell ref="C32:G32"/>
    <mergeCell ref="C33:G33"/>
    <mergeCell ref="C35:G35"/>
    <mergeCell ref="C36:G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64D4-80AD-41CD-BAF5-90D962638B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47</v>
      </c>
      <c r="C3" s="262" t="s">
        <v>48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51</v>
      </c>
      <c r="C4" s="265" t="s">
        <v>52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49</v>
      </c>
      <c r="C8" s="182" t="s">
        <v>113</v>
      </c>
      <c r="D8" s="164"/>
      <c r="E8" s="165"/>
      <c r="F8" s="166"/>
      <c r="G8" s="167">
        <f>SUMIF(AG9:AG38,"&lt;&gt;NOR",G9:G38)</f>
        <v>0</v>
      </c>
      <c r="H8" s="161"/>
      <c r="I8" s="161">
        <f>SUM(I9:I38)</f>
        <v>0</v>
      </c>
      <c r="J8" s="161"/>
      <c r="K8" s="161">
        <f>SUM(K9:K38)</f>
        <v>0</v>
      </c>
      <c r="L8" s="161"/>
      <c r="M8" s="161">
        <f>SUM(M9:M38)</f>
        <v>0</v>
      </c>
      <c r="N8" s="161"/>
      <c r="O8" s="161">
        <f>SUM(O9:O38)</f>
        <v>0</v>
      </c>
      <c r="P8" s="161"/>
      <c r="Q8" s="161">
        <f>SUM(Q9:Q38)</f>
        <v>0</v>
      </c>
      <c r="R8" s="161"/>
      <c r="S8" s="161"/>
      <c r="T8" s="161"/>
      <c r="U8" s="161"/>
      <c r="V8" s="161">
        <f>SUM(V9:V38)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49</v>
      </c>
      <c r="C9" s="183" t="s">
        <v>331</v>
      </c>
      <c r="D9" s="176" t="s">
        <v>145</v>
      </c>
      <c r="E9" s="177">
        <v>1</v>
      </c>
      <c r="F9" s="178"/>
      <c r="G9" s="179">
        <f t="shared" ref="G9:G38" si="0">ROUND(E9*F9,2)</f>
        <v>0</v>
      </c>
      <c r="H9" s="160"/>
      <c r="I9" s="159">
        <f t="shared" ref="I9:I38" si="1">ROUND(E9*H9,2)</f>
        <v>0</v>
      </c>
      <c r="J9" s="160"/>
      <c r="K9" s="159">
        <f t="shared" ref="K9:K38" si="2">ROUND(E9*J9,2)</f>
        <v>0</v>
      </c>
      <c r="L9" s="159">
        <v>21</v>
      </c>
      <c r="M9" s="159">
        <f t="shared" ref="M9:M38" si="3">G9*(1+L9/100)</f>
        <v>0</v>
      </c>
      <c r="N9" s="159">
        <v>0</v>
      </c>
      <c r="O9" s="159">
        <f t="shared" ref="O9:O38" si="4">ROUND(E9*N9,2)</f>
        <v>0</v>
      </c>
      <c r="P9" s="159">
        <v>0</v>
      </c>
      <c r="Q9" s="159">
        <f t="shared" ref="Q9:Q3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38" si="6">ROUND(E9*U9,2)</f>
        <v>0</v>
      </c>
      <c r="W9" s="159"/>
      <c r="X9" s="159" t="s">
        <v>162</v>
      </c>
      <c r="Y9" s="150"/>
      <c r="Z9" s="150"/>
      <c r="AA9" s="150"/>
      <c r="AB9" s="150"/>
      <c r="AC9" s="150"/>
      <c r="AD9" s="150"/>
      <c r="AE9" s="150"/>
      <c r="AF9" s="150"/>
      <c r="AG9" s="150" t="s">
        <v>163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51</v>
      </c>
      <c r="C10" s="183" t="s">
        <v>332</v>
      </c>
      <c r="D10" s="176" t="s">
        <v>208</v>
      </c>
      <c r="E10" s="177">
        <v>1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162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163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57</v>
      </c>
      <c r="C11" s="183" t="s">
        <v>333</v>
      </c>
      <c r="D11" s="176" t="s">
        <v>145</v>
      </c>
      <c r="E11" s="177">
        <v>1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162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59</v>
      </c>
      <c r="C12" s="183" t="s">
        <v>334</v>
      </c>
      <c r="D12" s="176" t="s">
        <v>145</v>
      </c>
      <c r="E12" s="177">
        <v>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162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61</v>
      </c>
      <c r="C13" s="183" t="s">
        <v>335</v>
      </c>
      <c r="D13" s="176" t="s">
        <v>145</v>
      </c>
      <c r="E13" s="177">
        <v>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162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63</v>
      </c>
      <c r="C14" s="183" t="s">
        <v>334</v>
      </c>
      <c r="D14" s="176" t="s">
        <v>145</v>
      </c>
      <c r="E14" s="177">
        <v>1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162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163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65</v>
      </c>
      <c r="C15" s="183" t="s">
        <v>336</v>
      </c>
      <c r="D15" s="176" t="s">
        <v>211</v>
      </c>
      <c r="E15" s="177">
        <v>15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67</v>
      </c>
      <c r="C16" s="183" t="s">
        <v>337</v>
      </c>
      <c r="D16" s="176" t="s">
        <v>211</v>
      </c>
      <c r="E16" s="177">
        <v>15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69</v>
      </c>
      <c r="C17" s="183" t="s">
        <v>338</v>
      </c>
      <c r="D17" s="176" t="s">
        <v>211</v>
      </c>
      <c r="E17" s="177">
        <v>15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339</v>
      </c>
      <c r="C18" s="183" t="s">
        <v>340</v>
      </c>
      <c r="D18" s="176" t="s">
        <v>211</v>
      </c>
      <c r="E18" s="177">
        <v>15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11</v>
      </c>
      <c r="B19" s="175" t="s">
        <v>341</v>
      </c>
      <c r="C19" s="183" t="s">
        <v>342</v>
      </c>
      <c r="D19" s="176" t="s">
        <v>145</v>
      </c>
      <c r="E19" s="177">
        <v>7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146</v>
      </c>
      <c r="T19" s="159" t="s">
        <v>147</v>
      </c>
      <c r="U19" s="159">
        <v>0</v>
      </c>
      <c r="V19" s="159">
        <f t="shared" si="6"/>
        <v>0</v>
      </c>
      <c r="W19" s="159"/>
      <c r="X19" s="159" t="s">
        <v>162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163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12</v>
      </c>
      <c r="B20" s="175" t="s">
        <v>343</v>
      </c>
      <c r="C20" s="183" t="s">
        <v>344</v>
      </c>
      <c r="D20" s="176" t="s">
        <v>145</v>
      </c>
      <c r="E20" s="177">
        <v>7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146</v>
      </c>
      <c r="T20" s="159" t="s">
        <v>147</v>
      </c>
      <c r="U20" s="159">
        <v>0</v>
      </c>
      <c r="V20" s="159">
        <f t="shared" si="6"/>
        <v>0</v>
      </c>
      <c r="W20" s="159"/>
      <c r="X20" s="159" t="s">
        <v>162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163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13</v>
      </c>
      <c r="B21" s="175" t="s">
        <v>345</v>
      </c>
      <c r="C21" s="183" t="s">
        <v>346</v>
      </c>
      <c r="D21" s="176" t="s">
        <v>145</v>
      </c>
      <c r="E21" s="177">
        <v>6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146</v>
      </c>
      <c r="T21" s="159" t="s">
        <v>147</v>
      </c>
      <c r="U21" s="159">
        <v>0</v>
      </c>
      <c r="V21" s="159">
        <f t="shared" si="6"/>
        <v>0</v>
      </c>
      <c r="W21" s="159"/>
      <c r="X21" s="159" t="s">
        <v>162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163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14</v>
      </c>
      <c r="B22" s="175" t="s">
        <v>347</v>
      </c>
      <c r="C22" s="183" t="s">
        <v>348</v>
      </c>
      <c r="D22" s="176" t="s">
        <v>145</v>
      </c>
      <c r="E22" s="177">
        <v>2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146</v>
      </c>
      <c r="T22" s="159" t="s">
        <v>147</v>
      </c>
      <c r="U22" s="159">
        <v>0</v>
      </c>
      <c r="V22" s="159">
        <f t="shared" si="6"/>
        <v>0</v>
      </c>
      <c r="W22" s="159"/>
      <c r="X22" s="159" t="s">
        <v>162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15</v>
      </c>
      <c r="B23" s="175" t="s">
        <v>349</v>
      </c>
      <c r="C23" s="183" t="s">
        <v>350</v>
      </c>
      <c r="D23" s="176" t="s">
        <v>145</v>
      </c>
      <c r="E23" s="177">
        <v>2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59"/>
      <c r="S23" s="159" t="s">
        <v>146</v>
      </c>
      <c r="T23" s="159" t="s">
        <v>147</v>
      </c>
      <c r="U23" s="159">
        <v>0</v>
      </c>
      <c r="V23" s="159">
        <f t="shared" si="6"/>
        <v>0</v>
      </c>
      <c r="W23" s="159"/>
      <c r="X23" s="159" t="s">
        <v>162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163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16</v>
      </c>
      <c r="B24" s="175" t="s">
        <v>351</v>
      </c>
      <c r="C24" s="183" t="s">
        <v>352</v>
      </c>
      <c r="D24" s="176" t="s">
        <v>145</v>
      </c>
      <c r="E24" s="177">
        <v>2</v>
      </c>
      <c r="F24" s="178"/>
      <c r="G24" s="179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146</v>
      </c>
      <c r="T24" s="159" t="s">
        <v>147</v>
      </c>
      <c r="U24" s="159">
        <v>0</v>
      </c>
      <c r="V24" s="159">
        <f t="shared" si="6"/>
        <v>0</v>
      </c>
      <c r="W24" s="159"/>
      <c r="X24" s="159" t="s">
        <v>162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163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17</v>
      </c>
      <c r="B25" s="175" t="s">
        <v>353</v>
      </c>
      <c r="C25" s="183" t="s">
        <v>354</v>
      </c>
      <c r="D25" s="176" t="s">
        <v>211</v>
      </c>
      <c r="E25" s="177">
        <v>40</v>
      </c>
      <c r="F25" s="178"/>
      <c r="G25" s="179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146</v>
      </c>
      <c r="T25" s="159" t="s">
        <v>147</v>
      </c>
      <c r="U25" s="159">
        <v>0</v>
      </c>
      <c r="V25" s="159">
        <f t="shared" si="6"/>
        <v>0</v>
      </c>
      <c r="W25" s="159"/>
      <c r="X25" s="159" t="s">
        <v>162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163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18</v>
      </c>
      <c r="B26" s="175" t="s">
        <v>355</v>
      </c>
      <c r="C26" s="183" t="s">
        <v>356</v>
      </c>
      <c r="D26" s="176" t="s">
        <v>211</v>
      </c>
      <c r="E26" s="177">
        <v>30</v>
      </c>
      <c r="F26" s="178"/>
      <c r="G26" s="179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si="6"/>
        <v>0</v>
      </c>
      <c r="W26" s="159"/>
      <c r="X26" s="159" t="s">
        <v>162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19</v>
      </c>
      <c r="B27" s="175" t="s">
        <v>357</v>
      </c>
      <c r="C27" s="183" t="s">
        <v>358</v>
      </c>
      <c r="D27" s="176" t="s">
        <v>211</v>
      </c>
      <c r="E27" s="177">
        <v>35</v>
      </c>
      <c r="F27" s="178"/>
      <c r="G27" s="179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6"/>
        <v>0</v>
      </c>
      <c r="W27" s="159"/>
      <c r="X27" s="159" t="s">
        <v>162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163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20</v>
      </c>
      <c r="B28" s="175" t="s">
        <v>359</v>
      </c>
      <c r="C28" s="183" t="s">
        <v>360</v>
      </c>
      <c r="D28" s="176" t="s">
        <v>211</v>
      </c>
      <c r="E28" s="177">
        <v>15</v>
      </c>
      <c r="F28" s="178"/>
      <c r="G28" s="179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9">
        <v>0</v>
      </c>
      <c r="O28" s="159">
        <f t="shared" si="4"/>
        <v>0</v>
      </c>
      <c r="P28" s="159">
        <v>0</v>
      </c>
      <c r="Q28" s="159">
        <f t="shared" si="5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6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21</v>
      </c>
      <c r="B29" s="175" t="s">
        <v>361</v>
      </c>
      <c r="C29" s="183" t="s">
        <v>362</v>
      </c>
      <c r="D29" s="176" t="s">
        <v>211</v>
      </c>
      <c r="E29" s="177">
        <v>40</v>
      </c>
      <c r="F29" s="178"/>
      <c r="G29" s="179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9">
        <v>0</v>
      </c>
      <c r="O29" s="159">
        <f t="shared" si="4"/>
        <v>0</v>
      </c>
      <c r="P29" s="159">
        <v>0</v>
      </c>
      <c r="Q29" s="159">
        <f t="shared" si="5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6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22</v>
      </c>
      <c r="B30" s="175" t="s">
        <v>363</v>
      </c>
      <c r="C30" s="183" t="s">
        <v>364</v>
      </c>
      <c r="D30" s="176" t="s">
        <v>211</v>
      </c>
      <c r="E30" s="177">
        <v>25</v>
      </c>
      <c r="F30" s="178"/>
      <c r="G30" s="179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6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23</v>
      </c>
      <c r="B31" s="175" t="s">
        <v>365</v>
      </c>
      <c r="C31" s="183" t="s">
        <v>366</v>
      </c>
      <c r="D31" s="176" t="s">
        <v>211</v>
      </c>
      <c r="E31" s="177">
        <v>16</v>
      </c>
      <c r="F31" s="178"/>
      <c r="G31" s="179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21</v>
      </c>
      <c r="M31" s="159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6"/>
        <v>0</v>
      </c>
      <c r="W31" s="159"/>
      <c r="X31" s="159" t="s">
        <v>162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163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24</v>
      </c>
      <c r="B32" s="175" t="s">
        <v>367</v>
      </c>
      <c r="C32" s="183" t="s">
        <v>368</v>
      </c>
      <c r="D32" s="176" t="s">
        <v>211</v>
      </c>
      <c r="E32" s="177">
        <v>16</v>
      </c>
      <c r="F32" s="178"/>
      <c r="G32" s="179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21</v>
      </c>
      <c r="M32" s="159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6"/>
        <v>0</v>
      </c>
      <c r="W32" s="159"/>
      <c r="X32" s="159" t="s">
        <v>162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163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25</v>
      </c>
      <c r="B33" s="175" t="s">
        <v>369</v>
      </c>
      <c r="C33" s="183" t="s">
        <v>370</v>
      </c>
      <c r="D33" s="176" t="s">
        <v>145</v>
      </c>
      <c r="E33" s="177">
        <v>16</v>
      </c>
      <c r="F33" s="178"/>
      <c r="G33" s="179">
        <f t="shared" si="0"/>
        <v>0</v>
      </c>
      <c r="H33" s="160"/>
      <c r="I33" s="159">
        <f t="shared" si="1"/>
        <v>0</v>
      </c>
      <c r="J33" s="160"/>
      <c r="K33" s="159">
        <f t="shared" si="2"/>
        <v>0</v>
      </c>
      <c r="L33" s="159">
        <v>21</v>
      </c>
      <c r="M33" s="159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6"/>
        <v>0</v>
      </c>
      <c r="W33" s="159"/>
      <c r="X33" s="159" t="s">
        <v>162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163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26</v>
      </c>
      <c r="B34" s="175" t="s">
        <v>371</v>
      </c>
      <c r="C34" s="183" t="s">
        <v>372</v>
      </c>
      <c r="D34" s="176" t="s">
        <v>145</v>
      </c>
      <c r="E34" s="177">
        <v>16</v>
      </c>
      <c r="F34" s="178"/>
      <c r="G34" s="179">
        <f t="shared" si="0"/>
        <v>0</v>
      </c>
      <c r="H34" s="160"/>
      <c r="I34" s="159">
        <f t="shared" si="1"/>
        <v>0</v>
      </c>
      <c r="J34" s="160"/>
      <c r="K34" s="159">
        <f t="shared" si="2"/>
        <v>0</v>
      </c>
      <c r="L34" s="159">
        <v>21</v>
      </c>
      <c r="M34" s="159">
        <f t="shared" si="3"/>
        <v>0</v>
      </c>
      <c r="N34" s="159">
        <v>0</v>
      </c>
      <c r="O34" s="159">
        <f t="shared" si="4"/>
        <v>0</v>
      </c>
      <c r="P34" s="159">
        <v>0</v>
      </c>
      <c r="Q34" s="159">
        <f t="shared" si="5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6"/>
        <v>0</v>
      </c>
      <c r="W34" s="159"/>
      <c r="X34" s="159" t="s">
        <v>162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163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27</v>
      </c>
      <c r="B35" s="175" t="s">
        <v>373</v>
      </c>
      <c r="C35" s="183" t="s">
        <v>374</v>
      </c>
      <c r="D35" s="176" t="s">
        <v>211</v>
      </c>
      <c r="E35" s="177">
        <v>10</v>
      </c>
      <c r="F35" s="178"/>
      <c r="G35" s="179">
        <f t="shared" si="0"/>
        <v>0</v>
      </c>
      <c r="H35" s="160"/>
      <c r="I35" s="159">
        <f t="shared" si="1"/>
        <v>0</v>
      </c>
      <c r="J35" s="160"/>
      <c r="K35" s="159">
        <f t="shared" si="2"/>
        <v>0</v>
      </c>
      <c r="L35" s="159">
        <v>21</v>
      </c>
      <c r="M35" s="159">
        <f t="shared" si="3"/>
        <v>0</v>
      </c>
      <c r="N35" s="159">
        <v>0</v>
      </c>
      <c r="O35" s="159">
        <f t="shared" si="4"/>
        <v>0</v>
      </c>
      <c r="P35" s="159">
        <v>0</v>
      </c>
      <c r="Q35" s="159">
        <f t="shared" si="5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6"/>
        <v>0</v>
      </c>
      <c r="W35" s="159"/>
      <c r="X35" s="159" t="s">
        <v>162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163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28</v>
      </c>
      <c r="B36" s="175" t="s">
        <v>375</v>
      </c>
      <c r="C36" s="183" t="s">
        <v>376</v>
      </c>
      <c r="D36" s="176" t="s">
        <v>211</v>
      </c>
      <c r="E36" s="177">
        <v>10</v>
      </c>
      <c r="F36" s="178"/>
      <c r="G36" s="179">
        <f t="shared" si="0"/>
        <v>0</v>
      </c>
      <c r="H36" s="160"/>
      <c r="I36" s="159">
        <f t="shared" si="1"/>
        <v>0</v>
      </c>
      <c r="J36" s="160"/>
      <c r="K36" s="159">
        <f t="shared" si="2"/>
        <v>0</v>
      </c>
      <c r="L36" s="159">
        <v>21</v>
      </c>
      <c r="M36" s="159">
        <f t="shared" si="3"/>
        <v>0</v>
      </c>
      <c r="N36" s="159">
        <v>0</v>
      </c>
      <c r="O36" s="159">
        <f t="shared" si="4"/>
        <v>0</v>
      </c>
      <c r="P36" s="159">
        <v>0</v>
      </c>
      <c r="Q36" s="159">
        <f t="shared" si="5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6"/>
        <v>0</v>
      </c>
      <c r="W36" s="159"/>
      <c r="X36" s="159" t="s">
        <v>162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163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4">
        <v>29</v>
      </c>
      <c r="B37" s="175" t="s">
        <v>377</v>
      </c>
      <c r="C37" s="183" t="s">
        <v>378</v>
      </c>
      <c r="D37" s="176" t="s">
        <v>211</v>
      </c>
      <c r="E37" s="177">
        <v>21</v>
      </c>
      <c r="F37" s="178"/>
      <c r="G37" s="179">
        <f t="shared" si="0"/>
        <v>0</v>
      </c>
      <c r="H37" s="160"/>
      <c r="I37" s="159">
        <f t="shared" si="1"/>
        <v>0</v>
      </c>
      <c r="J37" s="160"/>
      <c r="K37" s="159">
        <f t="shared" si="2"/>
        <v>0</v>
      </c>
      <c r="L37" s="159">
        <v>21</v>
      </c>
      <c r="M37" s="159">
        <f t="shared" si="3"/>
        <v>0</v>
      </c>
      <c r="N37" s="159">
        <v>0</v>
      </c>
      <c r="O37" s="159">
        <f t="shared" si="4"/>
        <v>0</v>
      </c>
      <c r="P37" s="159">
        <v>0</v>
      </c>
      <c r="Q37" s="159">
        <f t="shared" si="5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6"/>
        <v>0</v>
      </c>
      <c r="W37" s="159"/>
      <c r="X37" s="159" t="s">
        <v>162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163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30</v>
      </c>
      <c r="B38" s="175" t="s">
        <v>379</v>
      </c>
      <c r="C38" s="183" t="s">
        <v>380</v>
      </c>
      <c r="D38" s="176" t="s">
        <v>145</v>
      </c>
      <c r="E38" s="177">
        <v>21</v>
      </c>
      <c r="F38" s="178"/>
      <c r="G38" s="179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21</v>
      </c>
      <c r="M38" s="159">
        <f t="shared" si="3"/>
        <v>0</v>
      </c>
      <c r="N38" s="159">
        <v>0</v>
      </c>
      <c r="O38" s="159">
        <f t="shared" si="4"/>
        <v>0</v>
      </c>
      <c r="P38" s="159">
        <v>0</v>
      </c>
      <c r="Q38" s="159">
        <f t="shared" si="5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6"/>
        <v>0</v>
      </c>
      <c r="W38" s="159"/>
      <c r="X38" s="159" t="s">
        <v>162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163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2" t="s">
        <v>141</v>
      </c>
      <c r="B39" s="163" t="s">
        <v>51</v>
      </c>
      <c r="C39" s="182" t="s">
        <v>33</v>
      </c>
      <c r="D39" s="164"/>
      <c r="E39" s="165"/>
      <c r="F39" s="166"/>
      <c r="G39" s="167">
        <f>SUMIF(AG40:AG50,"&lt;&gt;NOR",G40:G50)</f>
        <v>0</v>
      </c>
      <c r="H39" s="161"/>
      <c r="I39" s="161">
        <f>SUM(I40:I50)</f>
        <v>0</v>
      </c>
      <c r="J39" s="161"/>
      <c r="K39" s="161">
        <f>SUM(K40:K50)</f>
        <v>0</v>
      </c>
      <c r="L39" s="161"/>
      <c r="M39" s="161">
        <f>SUM(M40:M50)</f>
        <v>0</v>
      </c>
      <c r="N39" s="161"/>
      <c r="O39" s="161">
        <f>SUM(O40:O50)</f>
        <v>0</v>
      </c>
      <c r="P39" s="161"/>
      <c r="Q39" s="161">
        <f>SUM(Q40:Q50)</f>
        <v>0</v>
      </c>
      <c r="R39" s="161"/>
      <c r="S39" s="161"/>
      <c r="T39" s="161"/>
      <c r="U39" s="161"/>
      <c r="V39" s="161">
        <f>SUM(V40:V50)</f>
        <v>0</v>
      </c>
      <c r="W39" s="161"/>
      <c r="X39" s="161"/>
      <c r="AG39" t="s">
        <v>142</v>
      </c>
    </row>
    <row r="40" spans="1:60" outlineLevel="1" x14ac:dyDescent="0.2">
      <c r="A40" s="174">
        <v>31</v>
      </c>
      <c r="B40" s="175" t="s">
        <v>381</v>
      </c>
      <c r="C40" s="183" t="s">
        <v>382</v>
      </c>
      <c r="D40" s="176" t="s">
        <v>284</v>
      </c>
      <c r="E40" s="177">
        <v>5</v>
      </c>
      <c r="F40" s="178"/>
      <c r="G40" s="179">
        <f t="shared" ref="G40:G50" si="7">ROUND(E40*F40,2)</f>
        <v>0</v>
      </c>
      <c r="H40" s="160"/>
      <c r="I40" s="159">
        <f t="shared" ref="I40:I50" si="8">ROUND(E40*H40,2)</f>
        <v>0</v>
      </c>
      <c r="J40" s="160"/>
      <c r="K40" s="159">
        <f t="shared" ref="K40:K50" si="9">ROUND(E40*J40,2)</f>
        <v>0</v>
      </c>
      <c r="L40" s="159">
        <v>21</v>
      </c>
      <c r="M40" s="159">
        <f t="shared" ref="M40:M50" si="10">G40*(1+L40/100)</f>
        <v>0</v>
      </c>
      <c r="N40" s="159">
        <v>0</v>
      </c>
      <c r="O40" s="159">
        <f t="shared" ref="O40:O50" si="11">ROUND(E40*N40,2)</f>
        <v>0</v>
      </c>
      <c r="P40" s="159">
        <v>0</v>
      </c>
      <c r="Q40" s="159">
        <f t="shared" ref="Q40:Q50" si="12">ROUND(E40*P40,2)</f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ref="V40:V50" si="13">ROUND(E40*U40,2)</f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32</v>
      </c>
      <c r="B41" s="175" t="s">
        <v>383</v>
      </c>
      <c r="C41" s="183" t="s">
        <v>384</v>
      </c>
      <c r="D41" s="176" t="s">
        <v>284</v>
      </c>
      <c r="E41" s="177">
        <v>32</v>
      </c>
      <c r="F41" s="178"/>
      <c r="G41" s="179">
        <f t="shared" si="7"/>
        <v>0</v>
      </c>
      <c r="H41" s="160"/>
      <c r="I41" s="159">
        <f t="shared" si="8"/>
        <v>0</v>
      </c>
      <c r="J41" s="160"/>
      <c r="K41" s="159">
        <f t="shared" si="9"/>
        <v>0</v>
      </c>
      <c r="L41" s="159">
        <v>21</v>
      </c>
      <c r="M41" s="159">
        <f t="shared" si="10"/>
        <v>0</v>
      </c>
      <c r="N41" s="159">
        <v>0</v>
      </c>
      <c r="O41" s="159">
        <f t="shared" si="11"/>
        <v>0</v>
      </c>
      <c r="P41" s="159">
        <v>0</v>
      </c>
      <c r="Q41" s="159">
        <f t="shared" si="12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13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33</v>
      </c>
      <c r="B42" s="175" t="s">
        <v>385</v>
      </c>
      <c r="C42" s="183" t="s">
        <v>386</v>
      </c>
      <c r="D42" s="176" t="s">
        <v>211</v>
      </c>
      <c r="E42" s="177">
        <v>105</v>
      </c>
      <c r="F42" s="178"/>
      <c r="G42" s="179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21</v>
      </c>
      <c r="M42" s="159">
        <f t="shared" si="10"/>
        <v>0</v>
      </c>
      <c r="N42" s="159">
        <v>0</v>
      </c>
      <c r="O42" s="159">
        <f t="shared" si="11"/>
        <v>0</v>
      </c>
      <c r="P42" s="159">
        <v>0</v>
      </c>
      <c r="Q42" s="159">
        <f t="shared" si="12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13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34</v>
      </c>
      <c r="B43" s="175" t="s">
        <v>387</v>
      </c>
      <c r="C43" s="183" t="s">
        <v>388</v>
      </c>
      <c r="D43" s="176" t="s">
        <v>211</v>
      </c>
      <c r="E43" s="177">
        <v>80</v>
      </c>
      <c r="F43" s="178"/>
      <c r="G43" s="179">
        <f t="shared" si="7"/>
        <v>0</v>
      </c>
      <c r="H43" s="160"/>
      <c r="I43" s="159">
        <f t="shared" si="8"/>
        <v>0</v>
      </c>
      <c r="J43" s="160"/>
      <c r="K43" s="159">
        <f t="shared" si="9"/>
        <v>0</v>
      </c>
      <c r="L43" s="159">
        <v>21</v>
      </c>
      <c r="M43" s="159">
        <f t="shared" si="10"/>
        <v>0</v>
      </c>
      <c r="N43" s="159">
        <v>0</v>
      </c>
      <c r="O43" s="159">
        <f t="shared" si="11"/>
        <v>0</v>
      </c>
      <c r="P43" s="159">
        <v>0</v>
      </c>
      <c r="Q43" s="159">
        <f t="shared" si="12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13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74">
        <v>35</v>
      </c>
      <c r="B44" s="175" t="s">
        <v>389</v>
      </c>
      <c r="C44" s="183" t="s">
        <v>390</v>
      </c>
      <c r="D44" s="176" t="s">
        <v>211</v>
      </c>
      <c r="E44" s="177">
        <v>20</v>
      </c>
      <c r="F44" s="178"/>
      <c r="G44" s="179">
        <f t="shared" si="7"/>
        <v>0</v>
      </c>
      <c r="H44" s="160"/>
      <c r="I44" s="159">
        <f t="shared" si="8"/>
        <v>0</v>
      </c>
      <c r="J44" s="160"/>
      <c r="K44" s="159">
        <f t="shared" si="9"/>
        <v>0</v>
      </c>
      <c r="L44" s="159">
        <v>21</v>
      </c>
      <c r="M44" s="159">
        <f t="shared" si="10"/>
        <v>0</v>
      </c>
      <c r="N44" s="159">
        <v>0</v>
      </c>
      <c r="O44" s="159">
        <f t="shared" si="11"/>
        <v>0</v>
      </c>
      <c r="P44" s="159">
        <v>0</v>
      </c>
      <c r="Q44" s="159">
        <f t="shared" si="12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13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4">
        <v>36</v>
      </c>
      <c r="B45" s="175" t="s">
        <v>391</v>
      </c>
      <c r="C45" s="183" t="s">
        <v>392</v>
      </c>
      <c r="D45" s="176" t="s">
        <v>211</v>
      </c>
      <c r="E45" s="177">
        <v>20</v>
      </c>
      <c r="F45" s="178"/>
      <c r="G45" s="179">
        <f t="shared" si="7"/>
        <v>0</v>
      </c>
      <c r="H45" s="160"/>
      <c r="I45" s="159">
        <f t="shared" si="8"/>
        <v>0</v>
      </c>
      <c r="J45" s="160"/>
      <c r="K45" s="159">
        <f t="shared" si="9"/>
        <v>0</v>
      </c>
      <c r="L45" s="159">
        <v>21</v>
      </c>
      <c r="M45" s="159">
        <f t="shared" si="10"/>
        <v>0</v>
      </c>
      <c r="N45" s="159">
        <v>0</v>
      </c>
      <c r="O45" s="159">
        <f t="shared" si="11"/>
        <v>0</v>
      </c>
      <c r="P45" s="159">
        <v>0</v>
      </c>
      <c r="Q45" s="159">
        <f t="shared" si="12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13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37</v>
      </c>
      <c r="B46" s="175" t="s">
        <v>393</v>
      </c>
      <c r="C46" s="183" t="s">
        <v>394</v>
      </c>
      <c r="D46" s="176" t="s">
        <v>211</v>
      </c>
      <c r="E46" s="177">
        <v>15</v>
      </c>
      <c r="F46" s="178"/>
      <c r="G46" s="179">
        <f t="shared" si="7"/>
        <v>0</v>
      </c>
      <c r="H46" s="160"/>
      <c r="I46" s="159">
        <f t="shared" si="8"/>
        <v>0</v>
      </c>
      <c r="J46" s="160"/>
      <c r="K46" s="159">
        <f t="shared" si="9"/>
        <v>0</v>
      </c>
      <c r="L46" s="159">
        <v>21</v>
      </c>
      <c r="M46" s="159">
        <f t="shared" si="10"/>
        <v>0</v>
      </c>
      <c r="N46" s="159">
        <v>0</v>
      </c>
      <c r="O46" s="159">
        <f t="shared" si="11"/>
        <v>0</v>
      </c>
      <c r="P46" s="159">
        <v>0</v>
      </c>
      <c r="Q46" s="159">
        <f t="shared" si="12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13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38</v>
      </c>
      <c r="B47" s="175" t="s">
        <v>395</v>
      </c>
      <c r="C47" s="183" t="s">
        <v>396</v>
      </c>
      <c r="D47" s="176" t="s">
        <v>208</v>
      </c>
      <c r="E47" s="177">
        <v>1</v>
      </c>
      <c r="F47" s="178"/>
      <c r="G47" s="179">
        <f t="shared" si="7"/>
        <v>0</v>
      </c>
      <c r="H47" s="160"/>
      <c r="I47" s="159">
        <f t="shared" si="8"/>
        <v>0</v>
      </c>
      <c r="J47" s="160"/>
      <c r="K47" s="159">
        <f t="shared" si="9"/>
        <v>0</v>
      </c>
      <c r="L47" s="159">
        <v>21</v>
      </c>
      <c r="M47" s="159">
        <f t="shared" si="10"/>
        <v>0</v>
      </c>
      <c r="N47" s="159">
        <v>0</v>
      </c>
      <c r="O47" s="159">
        <f t="shared" si="11"/>
        <v>0</v>
      </c>
      <c r="P47" s="159">
        <v>0</v>
      </c>
      <c r="Q47" s="159">
        <f t="shared" si="12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13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39</v>
      </c>
      <c r="B48" s="175" t="s">
        <v>397</v>
      </c>
      <c r="C48" s="183" t="s">
        <v>398</v>
      </c>
      <c r="D48" s="176" t="s">
        <v>208</v>
      </c>
      <c r="E48" s="177">
        <v>1</v>
      </c>
      <c r="F48" s="178"/>
      <c r="G48" s="179">
        <f t="shared" si="7"/>
        <v>0</v>
      </c>
      <c r="H48" s="160"/>
      <c r="I48" s="159">
        <f t="shared" si="8"/>
        <v>0</v>
      </c>
      <c r="J48" s="160"/>
      <c r="K48" s="159">
        <f t="shared" si="9"/>
        <v>0</v>
      </c>
      <c r="L48" s="159">
        <v>21</v>
      </c>
      <c r="M48" s="159">
        <f t="shared" si="10"/>
        <v>0</v>
      </c>
      <c r="N48" s="159">
        <v>0</v>
      </c>
      <c r="O48" s="159">
        <f t="shared" si="11"/>
        <v>0</v>
      </c>
      <c r="P48" s="159">
        <v>0</v>
      </c>
      <c r="Q48" s="159">
        <f t="shared" si="12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13"/>
        <v>0</v>
      </c>
      <c r="W48" s="159"/>
      <c r="X48" s="159" t="s">
        <v>162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163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40</v>
      </c>
      <c r="B49" s="175" t="s">
        <v>381</v>
      </c>
      <c r="C49" s="183" t="s">
        <v>399</v>
      </c>
      <c r="D49" s="176" t="s">
        <v>208</v>
      </c>
      <c r="E49" s="177">
        <v>1</v>
      </c>
      <c r="F49" s="178"/>
      <c r="G49" s="179">
        <f t="shared" si="7"/>
        <v>0</v>
      </c>
      <c r="H49" s="160"/>
      <c r="I49" s="159">
        <f t="shared" si="8"/>
        <v>0</v>
      </c>
      <c r="J49" s="160"/>
      <c r="K49" s="159">
        <f t="shared" si="9"/>
        <v>0</v>
      </c>
      <c r="L49" s="159">
        <v>21</v>
      </c>
      <c r="M49" s="159">
        <f t="shared" si="10"/>
        <v>0</v>
      </c>
      <c r="N49" s="159">
        <v>0</v>
      </c>
      <c r="O49" s="159">
        <f t="shared" si="11"/>
        <v>0</v>
      </c>
      <c r="P49" s="159">
        <v>0</v>
      </c>
      <c r="Q49" s="159">
        <f t="shared" si="12"/>
        <v>0</v>
      </c>
      <c r="R49" s="159"/>
      <c r="S49" s="159" t="s">
        <v>146</v>
      </c>
      <c r="T49" s="159" t="s">
        <v>147</v>
      </c>
      <c r="U49" s="159">
        <v>0</v>
      </c>
      <c r="V49" s="159">
        <f t="shared" si="13"/>
        <v>0</v>
      </c>
      <c r="W49" s="159"/>
      <c r="X49" s="159" t="s">
        <v>192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400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8">
        <v>41</v>
      </c>
      <c r="B50" s="169" t="s">
        <v>401</v>
      </c>
      <c r="C50" s="184" t="s">
        <v>402</v>
      </c>
      <c r="D50" s="170" t="s">
        <v>208</v>
      </c>
      <c r="E50" s="171">
        <v>1</v>
      </c>
      <c r="F50" s="172"/>
      <c r="G50" s="173">
        <f t="shared" si="7"/>
        <v>0</v>
      </c>
      <c r="H50" s="160"/>
      <c r="I50" s="159">
        <f t="shared" si="8"/>
        <v>0</v>
      </c>
      <c r="J50" s="160"/>
      <c r="K50" s="159">
        <f t="shared" si="9"/>
        <v>0</v>
      </c>
      <c r="L50" s="159">
        <v>21</v>
      </c>
      <c r="M50" s="159">
        <f t="shared" si="10"/>
        <v>0</v>
      </c>
      <c r="N50" s="159">
        <v>0</v>
      </c>
      <c r="O50" s="159">
        <f t="shared" si="11"/>
        <v>0</v>
      </c>
      <c r="P50" s="159">
        <v>0</v>
      </c>
      <c r="Q50" s="159">
        <f t="shared" si="12"/>
        <v>0</v>
      </c>
      <c r="R50" s="159"/>
      <c r="S50" s="159" t="s">
        <v>146</v>
      </c>
      <c r="T50" s="159" t="s">
        <v>147</v>
      </c>
      <c r="U50" s="159">
        <v>0</v>
      </c>
      <c r="V50" s="159">
        <f t="shared" si="13"/>
        <v>0</v>
      </c>
      <c r="W50" s="159"/>
      <c r="X50" s="159" t="s">
        <v>162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163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128</v>
      </c>
    </row>
    <row r="52" spans="1:60" x14ac:dyDescent="0.2">
      <c r="A52" s="153"/>
      <c r="B52" s="154" t="s">
        <v>31</v>
      </c>
      <c r="C52" s="186"/>
      <c r="D52" s="155"/>
      <c r="E52" s="156"/>
      <c r="F52" s="156"/>
      <c r="G52" s="181">
        <f>G8+G39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327</v>
      </c>
    </row>
    <row r="53" spans="1:60" x14ac:dyDescent="0.2">
      <c r="A53" s="3"/>
      <c r="B53" s="4"/>
      <c r="C53" s="18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43" t="s">
        <v>328</v>
      </c>
      <c r="B55" s="243"/>
      <c r="C55" s="24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45"/>
      <c r="B56" s="246"/>
      <c r="C56" s="247"/>
      <c r="D56" s="246"/>
      <c r="E56" s="246"/>
      <c r="F56" s="246"/>
      <c r="G56" s="24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329</v>
      </c>
    </row>
    <row r="57" spans="1:60" x14ac:dyDescent="0.2">
      <c r="A57" s="249"/>
      <c r="B57" s="250"/>
      <c r="C57" s="251"/>
      <c r="D57" s="250"/>
      <c r="E57" s="250"/>
      <c r="F57" s="250"/>
      <c r="G57" s="25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49"/>
      <c r="B58" s="250"/>
      <c r="C58" s="251"/>
      <c r="D58" s="250"/>
      <c r="E58" s="250"/>
      <c r="F58" s="250"/>
      <c r="G58" s="25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49"/>
      <c r="B59" s="250"/>
      <c r="C59" s="251"/>
      <c r="D59" s="250"/>
      <c r="E59" s="250"/>
      <c r="F59" s="250"/>
      <c r="G59" s="25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85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87"/>
      <c r="D62" s="10"/>
      <c r="AG62" t="s">
        <v>330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2692-C7EE-404F-986B-B32D441C52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49</v>
      </c>
      <c r="C4" s="265" t="s">
        <v>55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10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480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22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11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11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102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11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11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419</v>
      </c>
      <c r="C17" s="183" t="s">
        <v>420</v>
      </c>
      <c r="D17" s="176" t="s">
        <v>145</v>
      </c>
      <c r="E17" s="177">
        <v>11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421</v>
      </c>
      <c r="C18" s="183" t="s">
        <v>422</v>
      </c>
      <c r="D18" s="176" t="s">
        <v>201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141</v>
      </c>
      <c r="B19" s="163" t="s">
        <v>96</v>
      </c>
      <c r="C19" s="182" t="s">
        <v>98</v>
      </c>
      <c r="D19" s="164"/>
      <c r="E19" s="165"/>
      <c r="F19" s="166"/>
      <c r="G19" s="167">
        <f>SUMIF(AG20:AG25,"&lt;&gt;NOR",G20:G25)</f>
        <v>0</v>
      </c>
      <c r="H19" s="161"/>
      <c r="I19" s="161">
        <f>SUM(I20:I25)</f>
        <v>0</v>
      </c>
      <c r="J19" s="161"/>
      <c r="K19" s="161">
        <f>SUM(K20:K25)</f>
        <v>0</v>
      </c>
      <c r="L19" s="161"/>
      <c r="M19" s="161">
        <f>SUM(M20:M25)</f>
        <v>0</v>
      </c>
      <c r="N19" s="161"/>
      <c r="O19" s="161">
        <f>SUM(O20:O25)</f>
        <v>0</v>
      </c>
      <c r="P19" s="161"/>
      <c r="Q19" s="161">
        <f>SUM(Q20:Q25)</f>
        <v>0</v>
      </c>
      <c r="R19" s="161"/>
      <c r="S19" s="161"/>
      <c r="T19" s="161"/>
      <c r="U19" s="161"/>
      <c r="V19" s="161">
        <f>SUM(V20:V25)</f>
        <v>0</v>
      </c>
      <c r="W19" s="161"/>
      <c r="X19" s="161"/>
      <c r="AG19" t="s">
        <v>142</v>
      </c>
    </row>
    <row r="20" spans="1:60" outlineLevel="1" x14ac:dyDescent="0.2">
      <c r="A20" s="174">
        <v>11</v>
      </c>
      <c r="B20" s="175" t="s">
        <v>423</v>
      </c>
      <c r="C20" s="183" t="s">
        <v>408</v>
      </c>
      <c r="D20" s="176" t="s">
        <v>211</v>
      </c>
      <c r="E20" s="177">
        <v>22</v>
      </c>
      <c r="F20" s="178"/>
      <c r="G20" s="179">
        <f t="shared" ref="G20:G25" si="7">ROUND(E20*F20,2)</f>
        <v>0</v>
      </c>
      <c r="H20" s="160"/>
      <c r="I20" s="159">
        <f t="shared" ref="I20:I25" si="8">ROUND(E20*H20,2)</f>
        <v>0</v>
      </c>
      <c r="J20" s="160"/>
      <c r="K20" s="159">
        <f t="shared" ref="K20:K25" si="9">ROUND(E20*J20,2)</f>
        <v>0</v>
      </c>
      <c r="L20" s="159">
        <v>21</v>
      </c>
      <c r="M20" s="159">
        <f t="shared" ref="M20:M25" si="10">G20*(1+L20/100)</f>
        <v>0</v>
      </c>
      <c r="N20" s="159">
        <v>0</v>
      </c>
      <c r="O20" s="159">
        <f t="shared" ref="O20:O25" si="11">ROUND(E20*N20,2)</f>
        <v>0</v>
      </c>
      <c r="P20" s="159">
        <v>0</v>
      </c>
      <c r="Q20" s="159">
        <f t="shared" ref="Q20:Q25" si="12"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 t="shared" ref="V20:V25" si="13">ROUND(E20*U20,2)</f>
        <v>0</v>
      </c>
      <c r="W20" s="159"/>
      <c r="X20" s="159" t="s">
        <v>148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424</v>
      </c>
      <c r="C21" s="183" t="s">
        <v>425</v>
      </c>
      <c r="D21" s="176" t="s">
        <v>145</v>
      </c>
      <c r="E21" s="177">
        <v>14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146</v>
      </c>
      <c r="T21" s="159" t="s">
        <v>147</v>
      </c>
      <c r="U21" s="159">
        <v>0</v>
      </c>
      <c r="V21" s="159">
        <f t="shared" si="13"/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426</v>
      </c>
      <c r="C22" s="183" t="s">
        <v>420</v>
      </c>
      <c r="D22" s="176" t="s">
        <v>145</v>
      </c>
      <c r="E22" s="177">
        <v>22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146</v>
      </c>
      <c r="T22" s="159" t="s">
        <v>147</v>
      </c>
      <c r="U22" s="159">
        <v>0</v>
      </c>
      <c r="V22" s="159">
        <f t="shared" si="13"/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427</v>
      </c>
      <c r="C23" s="183" t="s">
        <v>428</v>
      </c>
      <c r="D23" s="176" t="s">
        <v>145</v>
      </c>
      <c r="E23" s="177">
        <v>36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146</v>
      </c>
      <c r="T23" s="159" t="s">
        <v>147</v>
      </c>
      <c r="U23" s="159">
        <v>0</v>
      </c>
      <c r="V23" s="159">
        <f t="shared" si="13"/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429</v>
      </c>
      <c r="C24" s="183" t="s">
        <v>422</v>
      </c>
      <c r="D24" s="176" t="s">
        <v>201</v>
      </c>
      <c r="E24" s="177">
        <v>1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146</v>
      </c>
      <c r="T24" s="159" t="s">
        <v>147</v>
      </c>
      <c r="U24" s="159">
        <v>0</v>
      </c>
      <c r="V24" s="159">
        <f t="shared" si="13"/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16</v>
      </c>
      <c r="B25" s="175" t="s">
        <v>421</v>
      </c>
      <c r="C25" s="183" t="s">
        <v>430</v>
      </c>
      <c r="D25" s="176" t="s">
        <v>211</v>
      </c>
      <c r="E25" s="177">
        <v>160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146</v>
      </c>
      <c r="T25" s="159" t="s">
        <v>147</v>
      </c>
      <c r="U25" s="159">
        <v>0</v>
      </c>
      <c r="V25" s="159">
        <f t="shared" si="13"/>
        <v>0</v>
      </c>
      <c r="W25" s="159"/>
      <c r="X25" s="159" t="s">
        <v>192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400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2" t="s">
        <v>141</v>
      </c>
      <c r="B26" s="163" t="s">
        <v>100</v>
      </c>
      <c r="C26" s="182" t="s">
        <v>102</v>
      </c>
      <c r="D26" s="164"/>
      <c r="E26" s="165"/>
      <c r="F26" s="166"/>
      <c r="G26" s="167">
        <f>SUMIF(AG27:AG41,"&lt;&gt;NOR",G27:G41)</f>
        <v>0</v>
      </c>
      <c r="H26" s="161"/>
      <c r="I26" s="161">
        <f>SUM(I27:I41)</f>
        <v>0</v>
      </c>
      <c r="J26" s="161"/>
      <c r="K26" s="161">
        <f>SUM(K27:K41)</f>
        <v>0</v>
      </c>
      <c r="L26" s="161"/>
      <c r="M26" s="161">
        <f>SUM(M27:M41)</f>
        <v>0</v>
      </c>
      <c r="N26" s="161"/>
      <c r="O26" s="161">
        <f>SUM(O27:O41)</f>
        <v>0</v>
      </c>
      <c r="P26" s="161"/>
      <c r="Q26" s="161">
        <f>SUM(Q27:Q41)</f>
        <v>0</v>
      </c>
      <c r="R26" s="161"/>
      <c r="S26" s="161"/>
      <c r="T26" s="161"/>
      <c r="U26" s="161"/>
      <c r="V26" s="161">
        <f>SUM(V27:V41)</f>
        <v>0</v>
      </c>
      <c r="W26" s="161"/>
      <c r="X26" s="161"/>
      <c r="AG26" t="s">
        <v>142</v>
      </c>
    </row>
    <row r="27" spans="1:60" ht="22.5" outlineLevel="1" x14ac:dyDescent="0.2">
      <c r="A27" s="174">
        <v>17</v>
      </c>
      <c r="B27" s="175" t="s">
        <v>431</v>
      </c>
      <c r="C27" s="183" t="s">
        <v>432</v>
      </c>
      <c r="D27" s="176" t="s">
        <v>211</v>
      </c>
      <c r="E27" s="177">
        <v>120</v>
      </c>
      <c r="F27" s="178"/>
      <c r="G27" s="179">
        <f t="shared" ref="G27:G41" si="14">ROUND(E27*F27,2)</f>
        <v>0</v>
      </c>
      <c r="H27" s="160"/>
      <c r="I27" s="159">
        <f t="shared" ref="I27:I41" si="15">ROUND(E27*H27,2)</f>
        <v>0</v>
      </c>
      <c r="J27" s="160"/>
      <c r="K27" s="159">
        <f t="shared" ref="K27:K41" si="16">ROUND(E27*J27,2)</f>
        <v>0</v>
      </c>
      <c r="L27" s="159">
        <v>21</v>
      </c>
      <c r="M27" s="159">
        <f t="shared" ref="M27:M41" si="17">G27*(1+L27/100)</f>
        <v>0</v>
      </c>
      <c r="N27" s="159">
        <v>0</v>
      </c>
      <c r="O27" s="159">
        <f t="shared" ref="O27:O41" si="18">ROUND(E27*N27,2)</f>
        <v>0</v>
      </c>
      <c r="P27" s="159">
        <v>0</v>
      </c>
      <c r="Q27" s="159">
        <f t="shared" ref="Q27:Q41" si="19">ROUND(E27*P27,2)</f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ref="V27:V41" si="20">ROUND(E27*U27,2)</f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433</v>
      </c>
      <c r="C28" s="183" t="s">
        <v>434</v>
      </c>
      <c r="D28" s="176" t="s">
        <v>435</v>
      </c>
      <c r="E28" s="177">
        <v>80</v>
      </c>
      <c r="F28" s="178"/>
      <c r="G28" s="179">
        <f t="shared" si="14"/>
        <v>0</v>
      </c>
      <c r="H28" s="160"/>
      <c r="I28" s="159">
        <f t="shared" si="15"/>
        <v>0</v>
      </c>
      <c r="J28" s="160"/>
      <c r="K28" s="159">
        <f t="shared" si="16"/>
        <v>0</v>
      </c>
      <c r="L28" s="159">
        <v>21</v>
      </c>
      <c r="M28" s="159">
        <f t="shared" si="17"/>
        <v>0</v>
      </c>
      <c r="N28" s="159">
        <v>0</v>
      </c>
      <c r="O28" s="159">
        <f t="shared" si="18"/>
        <v>0</v>
      </c>
      <c r="P28" s="159">
        <v>0</v>
      </c>
      <c r="Q28" s="159">
        <f t="shared" si="19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20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436</v>
      </c>
      <c r="C29" s="183" t="s">
        <v>437</v>
      </c>
      <c r="D29" s="176" t="s">
        <v>211</v>
      </c>
      <c r="E29" s="177">
        <v>40</v>
      </c>
      <c r="F29" s="178"/>
      <c r="G29" s="179">
        <f t="shared" si="14"/>
        <v>0</v>
      </c>
      <c r="H29" s="160"/>
      <c r="I29" s="159">
        <f t="shared" si="15"/>
        <v>0</v>
      </c>
      <c r="J29" s="160"/>
      <c r="K29" s="159">
        <f t="shared" si="16"/>
        <v>0</v>
      </c>
      <c r="L29" s="159">
        <v>21</v>
      </c>
      <c r="M29" s="159">
        <f t="shared" si="17"/>
        <v>0</v>
      </c>
      <c r="N29" s="159">
        <v>0</v>
      </c>
      <c r="O29" s="159">
        <f t="shared" si="18"/>
        <v>0</v>
      </c>
      <c r="P29" s="159">
        <v>0</v>
      </c>
      <c r="Q29" s="159">
        <f t="shared" si="19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20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438</v>
      </c>
      <c r="C30" s="183" t="s">
        <v>439</v>
      </c>
      <c r="D30" s="176" t="s">
        <v>440</v>
      </c>
      <c r="E30" s="177">
        <v>0.3</v>
      </c>
      <c r="F30" s="178"/>
      <c r="G30" s="179">
        <f t="shared" si="14"/>
        <v>0</v>
      </c>
      <c r="H30" s="160"/>
      <c r="I30" s="159">
        <f t="shared" si="15"/>
        <v>0</v>
      </c>
      <c r="J30" s="160"/>
      <c r="K30" s="159">
        <f t="shared" si="16"/>
        <v>0</v>
      </c>
      <c r="L30" s="159">
        <v>21</v>
      </c>
      <c r="M30" s="159">
        <f t="shared" si="17"/>
        <v>0</v>
      </c>
      <c r="N30" s="159">
        <v>0</v>
      </c>
      <c r="O30" s="159">
        <f t="shared" si="18"/>
        <v>0</v>
      </c>
      <c r="P30" s="159">
        <v>0</v>
      </c>
      <c r="Q30" s="159">
        <f t="shared" si="19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20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184</v>
      </c>
      <c r="C31" s="183" t="s">
        <v>441</v>
      </c>
      <c r="D31" s="176" t="s">
        <v>440</v>
      </c>
      <c r="E31" s="177">
        <v>0.64</v>
      </c>
      <c r="F31" s="178"/>
      <c r="G31" s="179">
        <f t="shared" si="14"/>
        <v>0</v>
      </c>
      <c r="H31" s="160"/>
      <c r="I31" s="159">
        <f t="shared" si="15"/>
        <v>0</v>
      </c>
      <c r="J31" s="160"/>
      <c r="K31" s="159">
        <f t="shared" si="16"/>
        <v>0</v>
      </c>
      <c r="L31" s="159">
        <v>21</v>
      </c>
      <c r="M31" s="159">
        <f t="shared" si="17"/>
        <v>0</v>
      </c>
      <c r="N31" s="159">
        <v>0</v>
      </c>
      <c r="O31" s="159">
        <f t="shared" si="18"/>
        <v>0</v>
      </c>
      <c r="P31" s="159">
        <v>0</v>
      </c>
      <c r="Q31" s="159">
        <f t="shared" si="19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20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442</v>
      </c>
      <c r="C32" s="183" t="s">
        <v>443</v>
      </c>
      <c r="D32" s="176" t="s">
        <v>440</v>
      </c>
      <c r="E32" s="177">
        <v>0.88</v>
      </c>
      <c r="F32" s="178"/>
      <c r="G32" s="179">
        <f t="shared" si="14"/>
        <v>0</v>
      </c>
      <c r="H32" s="160"/>
      <c r="I32" s="159">
        <f t="shared" si="15"/>
        <v>0</v>
      </c>
      <c r="J32" s="160"/>
      <c r="K32" s="159">
        <f t="shared" si="16"/>
        <v>0</v>
      </c>
      <c r="L32" s="159">
        <v>21</v>
      </c>
      <c r="M32" s="159">
        <f t="shared" si="17"/>
        <v>0</v>
      </c>
      <c r="N32" s="159">
        <v>0</v>
      </c>
      <c r="O32" s="159">
        <f t="shared" si="18"/>
        <v>0</v>
      </c>
      <c r="P32" s="159">
        <v>0</v>
      </c>
      <c r="Q32" s="159">
        <f t="shared" si="19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20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444</v>
      </c>
      <c r="C33" s="183" t="s">
        <v>445</v>
      </c>
      <c r="D33" s="176" t="s">
        <v>145</v>
      </c>
      <c r="E33" s="177">
        <v>1</v>
      </c>
      <c r="F33" s="178"/>
      <c r="G33" s="179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9">
        <v>0</v>
      </c>
      <c r="O33" s="159">
        <f t="shared" si="18"/>
        <v>0</v>
      </c>
      <c r="P33" s="159">
        <v>0</v>
      </c>
      <c r="Q33" s="159">
        <f t="shared" si="19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20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24</v>
      </c>
      <c r="B34" s="175" t="s">
        <v>446</v>
      </c>
      <c r="C34" s="183" t="s">
        <v>447</v>
      </c>
      <c r="D34" s="176" t="s">
        <v>435</v>
      </c>
      <c r="E34" s="177">
        <v>2.4</v>
      </c>
      <c r="F34" s="178"/>
      <c r="G34" s="179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20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25</v>
      </c>
      <c r="B35" s="175" t="s">
        <v>448</v>
      </c>
      <c r="C35" s="183" t="s">
        <v>449</v>
      </c>
      <c r="D35" s="176" t="s">
        <v>211</v>
      </c>
      <c r="E35" s="177">
        <v>20</v>
      </c>
      <c r="F35" s="178"/>
      <c r="G35" s="179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0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20"/>
        <v>0</v>
      </c>
      <c r="W35" s="159"/>
      <c r="X35" s="159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26</v>
      </c>
      <c r="B36" s="175" t="s">
        <v>450</v>
      </c>
      <c r="C36" s="183" t="s">
        <v>451</v>
      </c>
      <c r="D36" s="176" t="s">
        <v>435</v>
      </c>
      <c r="E36" s="177">
        <v>3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20"/>
        <v>0</v>
      </c>
      <c r="W36" s="159"/>
      <c r="X36" s="159" t="s">
        <v>148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4">
        <v>27</v>
      </c>
      <c r="B37" s="175" t="s">
        <v>452</v>
      </c>
      <c r="C37" s="183" t="s">
        <v>453</v>
      </c>
      <c r="D37" s="176" t="s">
        <v>435</v>
      </c>
      <c r="E37" s="177">
        <v>3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20"/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28</v>
      </c>
      <c r="B38" s="175" t="s">
        <v>454</v>
      </c>
      <c r="C38" s="183" t="s">
        <v>455</v>
      </c>
      <c r="D38" s="176" t="s">
        <v>440</v>
      </c>
      <c r="E38" s="177">
        <v>0.5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148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29</v>
      </c>
      <c r="B39" s="175" t="s">
        <v>456</v>
      </c>
      <c r="C39" s="183" t="s">
        <v>457</v>
      </c>
      <c r="D39" s="176" t="s">
        <v>435</v>
      </c>
      <c r="E39" s="177">
        <v>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30</v>
      </c>
      <c r="B40" s="175" t="s">
        <v>458</v>
      </c>
      <c r="C40" s="183" t="s">
        <v>459</v>
      </c>
      <c r="D40" s="176" t="s">
        <v>460</v>
      </c>
      <c r="E40" s="177">
        <v>9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31</v>
      </c>
      <c r="B41" s="175" t="s">
        <v>429</v>
      </c>
      <c r="C41" s="183" t="s">
        <v>461</v>
      </c>
      <c r="D41" s="176" t="s">
        <v>462</v>
      </c>
      <c r="E41" s="177">
        <v>0.2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192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400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2" t="s">
        <v>141</v>
      </c>
      <c r="B42" s="163" t="s">
        <v>103</v>
      </c>
      <c r="C42" s="182" t="s">
        <v>105</v>
      </c>
      <c r="D42" s="164"/>
      <c r="E42" s="165"/>
      <c r="F42" s="166"/>
      <c r="G42" s="167">
        <f>SUMIF(AG43:AG56,"&lt;&gt;NOR",G43:G56)</f>
        <v>0</v>
      </c>
      <c r="H42" s="161"/>
      <c r="I42" s="161">
        <f>SUM(I43:I56)</f>
        <v>0</v>
      </c>
      <c r="J42" s="161"/>
      <c r="K42" s="161">
        <f>SUM(K43:K56)</f>
        <v>0</v>
      </c>
      <c r="L42" s="161"/>
      <c r="M42" s="161">
        <f>SUM(M43:M56)</f>
        <v>0</v>
      </c>
      <c r="N42" s="161"/>
      <c r="O42" s="161">
        <f>SUM(O43:O56)</f>
        <v>0</v>
      </c>
      <c r="P42" s="161"/>
      <c r="Q42" s="161">
        <f>SUM(Q43:Q56)</f>
        <v>0</v>
      </c>
      <c r="R42" s="161"/>
      <c r="S42" s="161"/>
      <c r="T42" s="161"/>
      <c r="U42" s="161"/>
      <c r="V42" s="161">
        <f>SUM(V43:V56)</f>
        <v>0</v>
      </c>
      <c r="W42" s="161"/>
      <c r="X42" s="161"/>
      <c r="AG42" t="s">
        <v>142</v>
      </c>
    </row>
    <row r="43" spans="1:60" outlineLevel="1" x14ac:dyDescent="0.2">
      <c r="A43" s="174">
        <v>32</v>
      </c>
      <c r="B43" s="175" t="s">
        <v>199</v>
      </c>
      <c r="C43" s="183" t="s">
        <v>463</v>
      </c>
      <c r="D43" s="176" t="s">
        <v>464</v>
      </c>
      <c r="E43" s="177">
        <v>1</v>
      </c>
      <c r="F43" s="178"/>
      <c r="G43" s="179">
        <f t="shared" ref="G43:G56" si="21">ROUND(E43*F43,2)</f>
        <v>0</v>
      </c>
      <c r="H43" s="160"/>
      <c r="I43" s="159">
        <f t="shared" ref="I43:I56" si="22">ROUND(E43*H43,2)</f>
        <v>0</v>
      </c>
      <c r="J43" s="160"/>
      <c r="K43" s="159">
        <f t="shared" ref="K43:K56" si="23">ROUND(E43*J43,2)</f>
        <v>0</v>
      </c>
      <c r="L43" s="159">
        <v>21</v>
      </c>
      <c r="M43" s="159">
        <f t="shared" ref="M43:M56" si="24">G43*(1+L43/100)</f>
        <v>0</v>
      </c>
      <c r="N43" s="159">
        <v>0</v>
      </c>
      <c r="O43" s="159">
        <f t="shared" ref="O43:O56" si="25">ROUND(E43*N43,2)</f>
        <v>0</v>
      </c>
      <c r="P43" s="159">
        <v>0</v>
      </c>
      <c r="Q43" s="159">
        <f t="shared" ref="Q43:Q56" si="26">ROUND(E43*P43,2)</f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ref="V43:V56" si="27">ROUND(E43*U43,2)</f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202</v>
      </c>
      <c r="C44" s="183" t="s">
        <v>465</v>
      </c>
      <c r="D44" s="176" t="s">
        <v>464</v>
      </c>
      <c r="E44" s="177">
        <v>1</v>
      </c>
      <c r="F44" s="178"/>
      <c r="G44" s="179">
        <f t="shared" si="21"/>
        <v>0</v>
      </c>
      <c r="H44" s="160"/>
      <c r="I44" s="159">
        <f t="shared" si="22"/>
        <v>0</v>
      </c>
      <c r="J44" s="160"/>
      <c r="K44" s="159">
        <f t="shared" si="23"/>
        <v>0</v>
      </c>
      <c r="L44" s="159">
        <v>21</v>
      </c>
      <c r="M44" s="159">
        <f t="shared" si="24"/>
        <v>0</v>
      </c>
      <c r="N44" s="159">
        <v>0</v>
      </c>
      <c r="O44" s="159">
        <f t="shared" si="25"/>
        <v>0</v>
      </c>
      <c r="P44" s="159">
        <v>0</v>
      </c>
      <c r="Q44" s="159">
        <f t="shared" si="26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7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206</v>
      </c>
      <c r="C45" s="183" t="s">
        <v>466</v>
      </c>
      <c r="D45" s="176" t="s">
        <v>464</v>
      </c>
      <c r="E45" s="177">
        <v>1</v>
      </c>
      <c r="F45" s="178"/>
      <c r="G45" s="179">
        <f t="shared" si="21"/>
        <v>0</v>
      </c>
      <c r="H45" s="160"/>
      <c r="I45" s="159">
        <f t="shared" si="22"/>
        <v>0</v>
      </c>
      <c r="J45" s="160"/>
      <c r="K45" s="159">
        <f t="shared" si="23"/>
        <v>0</v>
      </c>
      <c r="L45" s="159">
        <v>21</v>
      </c>
      <c r="M45" s="159">
        <f t="shared" si="24"/>
        <v>0</v>
      </c>
      <c r="N45" s="159">
        <v>0</v>
      </c>
      <c r="O45" s="159">
        <f t="shared" si="25"/>
        <v>0</v>
      </c>
      <c r="P45" s="159">
        <v>0</v>
      </c>
      <c r="Q45" s="159">
        <f t="shared" si="26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7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33.75" outlineLevel="1" x14ac:dyDescent="0.2">
      <c r="A46" s="174">
        <v>35</v>
      </c>
      <c r="B46" s="175" t="s">
        <v>209</v>
      </c>
      <c r="C46" s="183" t="s">
        <v>467</v>
      </c>
      <c r="D46" s="176" t="s">
        <v>284</v>
      </c>
      <c r="E46" s="177">
        <v>5</v>
      </c>
      <c r="F46" s="178"/>
      <c r="G46" s="179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9">
        <v>0</v>
      </c>
      <c r="O46" s="159">
        <f t="shared" si="25"/>
        <v>0</v>
      </c>
      <c r="P46" s="159">
        <v>0</v>
      </c>
      <c r="Q46" s="159">
        <f t="shared" si="26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7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36</v>
      </c>
      <c r="B47" s="175" t="s">
        <v>212</v>
      </c>
      <c r="C47" s="183" t="s">
        <v>468</v>
      </c>
      <c r="D47" s="176" t="s">
        <v>284</v>
      </c>
      <c r="E47" s="177">
        <v>64</v>
      </c>
      <c r="F47" s="178"/>
      <c r="G47" s="179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21</v>
      </c>
      <c r="M47" s="159">
        <f t="shared" si="24"/>
        <v>0</v>
      </c>
      <c r="N47" s="159">
        <v>0</v>
      </c>
      <c r="O47" s="159">
        <f t="shared" si="25"/>
        <v>0</v>
      </c>
      <c r="P47" s="159">
        <v>0</v>
      </c>
      <c r="Q47" s="159">
        <f t="shared" si="26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7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37</v>
      </c>
      <c r="B48" s="175" t="s">
        <v>214</v>
      </c>
      <c r="C48" s="183" t="s">
        <v>469</v>
      </c>
      <c r="D48" s="176" t="s">
        <v>145</v>
      </c>
      <c r="E48" s="177">
        <v>1</v>
      </c>
      <c r="F48" s="178"/>
      <c r="G48" s="179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9">
        <v>0</v>
      </c>
      <c r="O48" s="159">
        <f t="shared" si="25"/>
        <v>0</v>
      </c>
      <c r="P48" s="159">
        <v>0</v>
      </c>
      <c r="Q48" s="159">
        <f t="shared" si="26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27"/>
        <v>0</v>
      </c>
      <c r="W48" s="159"/>
      <c r="X48" s="159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38</v>
      </c>
      <c r="B49" s="175" t="s">
        <v>216</v>
      </c>
      <c r="C49" s="183" t="s">
        <v>470</v>
      </c>
      <c r="D49" s="176" t="s">
        <v>464</v>
      </c>
      <c r="E49" s="177">
        <v>1</v>
      </c>
      <c r="F49" s="178"/>
      <c r="G49" s="179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9">
        <v>0</v>
      </c>
      <c r="O49" s="159">
        <f t="shared" si="25"/>
        <v>0</v>
      </c>
      <c r="P49" s="159">
        <v>0</v>
      </c>
      <c r="Q49" s="159">
        <f t="shared" si="26"/>
        <v>0</v>
      </c>
      <c r="R49" s="159"/>
      <c r="S49" s="159" t="s">
        <v>146</v>
      </c>
      <c r="T49" s="159" t="s">
        <v>147</v>
      </c>
      <c r="U49" s="159">
        <v>0</v>
      </c>
      <c r="V49" s="159">
        <f t="shared" si="27"/>
        <v>0</v>
      </c>
      <c r="W49" s="159"/>
      <c r="X49" s="159" t="s">
        <v>148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149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4">
        <v>39</v>
      </c>
      <c r="B50" s="175" t="s">
        <v>218</v>
      </c>
      <c r="C50" s="183" t="s">
        <v>471</v>
      </c>
      <c r="D50" s="176" t="s">
        <v>284</v>
      </c>
      <c r="E50" s="177">
        <v>5</v>
      </c>
      <c r="F50" s="178"/>
      <c r="G50" s="179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9">
        <v>0</v>
      </c>
      <c r="O50" s="159">
        <f t="shared" si="25"/>
        <v>0</v>
      </c>
      <c r="P50" s="159">
        <v>0</v>
      </c>
      <c r="Q50" s="159">
        <f t="shared" si="26"/>
        <v>0</v>
      </c>
      <c r="R50" s="159"/>
      <c r="S50" s="159" t="s">
        <v>146</v>
      </c>
      <c r="T50" s="159" t="s">
        <v>147</v>
      </c>
      <c r="U50" s="159">
        <v>0</v>
      </c>
      <c r="V50" s="159">
        <f t="shared" si="27"/>
        <v>0</v>
      </c>
      <c r="W50" s="159"/>
      <c r="X50" s="159" t="s">
        <v>148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4">
        <v>40</v>
      </c>
      <c r="B51" s="175" t="s">
        <v>220</v>
      </c>
      <c r="C51" s="183" t="s">
        <v>472</v>
      </c>
      <c r="D51" s="176" t="s">
        <v>464</v>
      </c>
      <c r="E51" s="177">
        <v>1</v>
      </c>
      <c r="F51" s="178"/>
      <c r="G51" s="179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9">
        <v>0</v>
      </c>
      <c r="O51" s="159">
        <f t="shared" si="25"/>
        <v>0</v>
      </c>
      <c r="P51" s="159">
        <v>0</v>
      </c>
      <c r="Q51" s="159">
        <f t="shared" si="26"/>
        <v>0</v>
      </c>
      <c r="R51" s="159"/>
      <c r="S51" s="159" t="s">
        <v>146</v>
      </c>
      <c r="T51" s="159" t="s">
        <v>147</v>
      </c>
      <c r="U51" s="159">
        <v>0</v>
      </c>
      <c r="V51" s="159">
        <f t="shared" si="27"/>
        <v>0</v>
      </c>
      <c r="W51" s="159"/>
      <c r="X51" s="159" t="s">
        <v>148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149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4">
        <v>41</v>
      </c>
      <c r="B52" s="175" t="s">
        <v>222</v>
      </c>
      <c r="C52" s="183" t="s">
        <v>473</v>
      </c>
      <c r="D52" s="176" t="s">
        <v>464</v>
      </c>
      <c r="E52" s="177">
        <v>1</v>
      </c>
      <c r="F52" s="178"/>
      <c r="G52" s="179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9">
        <v>0</v>
      </c>
      <c r="O52" s="159">
        <f t="shared" si="25"/>
        <v>0</v>
      </c>
      <c r="P52" s="159">
        <v>0</v>
      </c>
      <c r="Q52" s="159">
        <f t="shared" si="26"/>
        <v>0</v>
      </c>
      <c r="R52" s="159"/>
      <c r="S52" s="159" t="s">
        <v>146</v>
      </c>
      <c r="T52" s="159" t="s">
        <v>147</v>
      </c>
      <c r="U52" s="159">
        <v>0</v>
      </c>
      <c r="V52" s="159">
        <f t="shared" si="27"/>
        <v>0</v>
      </c>
      <c r="W52" s="159"/>
      <c r="X52" s="159" t="s">
        <v>148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149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42</v>
      </c>
      <c r="B53" s="175" t="s">
        <v>224</v>
      </c>
      <c r="C53" s="183" t="s">
        <v>474</v>
      </c>
      <c r="D53" s="176" t="s">
        <v>464</v>
      </c>
      <c r="E53" s="177">
        <v>1</v>
      </c>
      <c r="F53" s="178"/>
      <c r="G53" s="179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9">
        <v>0</v>
      </c>
      <c r="O53" s="159">
        <f t="shared" si="25"/>
        <v>0</v>
      </c>
      <c r="P53" s="159">
        <v>0</v>
      </c>
      <c r="Q53" s="159">
        <f t="shared" si="26"/>
        <v>0</v>
      </c>
      <c r="R53" s="159"/>
      <c r="S53" s="159" t="s">
        <v>146</v>
      </c>
      <c r="T53" s="159" t="s">
        <v>147</v>
      </c>
      <c r="U53" s="159">
        <v>0</v>
      </c>
      <c r="V53" s="159">
        <f t="shared" si="27"/>
        <v>0</v>
      </c>
      <c r="W53" s="159"/>
      <c r="X53" s="159" t="s">
        <v>148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4">
        <v>43</v>
      </c>
      <c r="B54" s="175" t="s">
        <v>226</v>
      </c>
      <c r="C54" s="183" t="s">
        <v>475</v>
      </c>
      <c r="D54" s="176" t="s">
        <v>464</v>
      </c>
      <c r="E54" s="177">
        <v>1</v>
      </c>
      <c r="F54" s="178"/>
      <c r="G54" s="179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9">
        <v>0</v>
      </c>
      <c r="O54" s="159">
        <f t="shared" si="25"/>
        <v>0</v>
      </c>
      <c r="P54" s="159">
        <v>0</v>
      </c>
      <c r="Q54" s="159">
        <f t="shared" si="26"/>
        <v>0</v>
      </c>
      <c r="R54" s="159"/>
      <c r="S54" s="159" t="s">
        <v>146</v>
      </c>
      <c r="T54" s="159" t="s">
        <v>147</v>
      </c>
      <c r="U54" s="159">
        <v>0</v>
      </c>
      <c r="V54" s="159">
        <f t="shared" si="27"/>
        <v>0</v>
      </c>
      <c r="W54" s="159"/>
      <c r="X54" s="159" t="s">
        <v>148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149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44</v>
      </c>
      <c r="B55" s="175" t="s">
        <v>228</v>
      </c>
      <c r="C55" s="183" t="s">
        <v>476</v>
      </c>
      <c r="D55" s="176" t="s">
        <v>464</v>
      </c>
      <c r="E55" s="177">
        <v>1</v>
      </c>
      <c r="F55" s="178"/>
      <c r="G55" s="179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9">
        <v>0</v>
      </c>
      <c r="O55" s="159">
        <f t="shared" si="25"/>
        <v>0</v>
      </c>
      <c r="P55" s="159">
        <v>0</v>
      </c>
      <c r="Q55" s="159">
        <f t="shared" si="26"/>
        <v>0</v>
      </c>
      <c r="R55" s="159"/>
      <c r="S55" s="159" t="s">
        <v>146</v>
      </c>
      <c r="T55" s="159" t="s">
        <v>147</v>
      </c>
      <c r="U55" s="159">
        <v>0</v>
      </c>
      <c r="V55" s="159">
        <f t="shared" si="27"/>
        <v>0</v>
      </c>
      <c r="W55" s="159"/>
      <c r="X55" s="159" t="s">
        <v>148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8">
        <v>45</v>
      </c>
      <c r="B56" s="169" t="s">
        <v>204</v>
      </c>
      <c r="C56" s="184" t="s">
        <v>477</v>
      </c>
      <c r="D56" s="170" t="s">
        <v>464</v>
      </c>
      <c r="E56" s="171">
        <v>1</v>
      </c>
      <c r="F56" s="172"/>
      <c r="G56" s="173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21</v>
      </c>
      <c r="M56" s="159">
        <f t="shared" si="24"/>
        <v>0</v>
      </c>
      <c r="N56" s="159">
        <v>0</v>
      </c>
      <c r="O56" s="159">
        <f t="shared" si="25"/>
        <v>0</v>
      </c>
      <c r="P56" s="159">
        <v>0</v>
      </c>
      <c r="Q56" s="159">
        <f t="shared" si="26"/>
        <v>0</v>
      </c>
      <c r="R56" s="159"/>
      <c r="S56" s="159" t="s">
        <v>146</v>
      </c>
      <c r="T56" s="159" t="s">
        <v>147</v>
      </c>
      <c r="U56" s="159">
        <v>0</v>
      </c>
      <c r="V56" s="159">
        <f t="shared" si="27"/>
        <v>0</v>
      </c>
      <c r="W56" s="159"/>
      <c r="X56" s="159" t="s">
        <v>192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400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">
      <c r="A57" s="3"/>
      <c r="B57" s="4"/>
      <c r="C57" s="18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128</v>
      </c>
    </row>
    <row r="58" spans="1:60" x14ac:dyDescent="0.2">
      <c r="A58" s="153"/>
      <c r="B58" s="154" t="s">
        <v>31</v>
      </c>
      <c r="C58" s="186"/>
      <c r="D58" s="155"/>
      <c r="E58" s="156"/>
      <c r="F58" s="156"/>
      <c r="G58" s="181">
        <f>G8+G19+G26+G42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327</v>
      </c>
    </row>
    <row r="59" spans="1:60" x14ac:dyDescent="0.2">
      <c r="A59" s="3"/>
      <c r="B59" s="4"/>
      <c r="C59" s="18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185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43" t="s">
        <v>328</v>
      </c>
      <c r="B61" s="243"/>
      <c r="C61" s="24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45"/>
      <c r="B62" s="246"/>
      <c r="C62" s="247"/>
      <c r="D62" s="246"/>
      <c r="E62" s="246"/>
      <c r="F62" s="246"/>
      <c r="G62" s="24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329</v>
      </c>
    </row>
    <row r="63" spans="1:60" x14ac:dyDescent="0.2">
      <c r="A63" s="249"/>
      <c r="B63" s="250"/>
      <c r="C63" s="251"/>
      <c r="D63" s="250"/>
      <c r="E63" s="250"/>
      <c r="F63" s="250"/>
      <c r="G63" s="25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49"/>
      <c r="B64" s="250"/>
      <c r="C64" s="251"/>
      <c r="D64" s="250"/>
      <c r="E64" s="250"/>
      <c r="F64" s="250"/>
      <c r="G64" s="25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49"/>
      <c r="B65" s="250"/>
      <c r="C65" s="251"/>
      <c r="D65" s="250"/>
      <c r="E65" s="250"/>
      <c r="F65" s="250"/>
      <c r="G65" s="25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18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C68" s="187"/>
      <c r="D68" s="10"/>
      <c r="AG68" t="s">
        <v>330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8FDE-3333-40B0-855F-406A330D10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51</v>
      </c>
      <c r="C4" s="265" t="s">
        <v>56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10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300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26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11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11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120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11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11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419</v>
      </c>
      <c r="C17" s="183" t="s">
        <v>478</v>
      </c>
      <c r="D17" s="176" t="s">
        <v>145</v>
      </c>
      <c r="E17" s="177">
        <v>3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421</v>
      </c>
      <c r="C18" s="183" t="s">
        <v>422</v>
      </c>
      <c r="D18" s="176" t="s">
        <v>201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141</v>
      </c>
      <c r="B19" s="163" t="s">
        <v>96</v>
      </c>
      <c r="C19" s="182" t="s">
        <v>98</v>
      </c>
      <c r="D19" s="164"/>
      <c r="E19" s="165"/>
      <c r="F19" s="166"/>
      <c r="G19" s="167">
        <f>SUMIF(AG20:AG24,"&lt;&gt;NOR",G20:G24)</f>
        <v>0</v>
      </c>
      <c r="H19" s="161"/>
      <c r="I19" s="161">
        <f>SUM(I20:I24)</f>
        <v>0</v>
      </c>
      <c r="J19" s="161"/>
      <c r="K19" s="161">
        <f>SUM(K20:K24)</f>
        <v>0</v>
      </c>
      <c r="L19" s="161"/>
      <c r="M19" s="161">
        <f>SUM(M20:M24)</f>
        <v>0</v>
      </c>
      <c r="N19" s="161"/>
      <c r="O19" s="161">
        <f>SUM(O20:O24)</f>
        <v>0</v>
      </c>
      <c r="P19" s="161"/>
      <c r="Q19" s="161">
        <f>SUM(Q20:Q24)</f>
        <v>0</v>
      </c>
      <c r="R19" s="161"/>
      <c r="S19" s="161"/>
      <c r="T19" s="161"/>
      <c r="U19" s="161"/>
      <c r="V19" s="161">
        <f>SUM(V20:V24)</f>
        <v>0</v>
      </c>
      <c r="W19" s="161"/>
      <c r="X19" s="161"/>
      <c r="AG19" t="s">
        <v>142</v>
      </c>
    </row>
    <row r="20" spans="1:60" outlineLevel="1" x14ac:dyDescent="0.2">
      <c r="A20" s="174">
        <v>11</v>
      </c>
      <c r="B20" s="175" t="s">
        <v>423</v>
      </c>
      <c r="C20" s="183" t="s">
        <v>408</v>
      </c>
      <c r="D20" s="176" t="s">
        <v>211</v>
      </c>
      <c r="E20" s="177">
        <v>24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148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424</v>
      </c>
      <c r="C21" s="183" t="s">
        <v>425</v>
      </c>
      <c r="D21" s="176" t="s">
        <v>145</v>
      </c>
      <c r="E21" s="177">
        <v>10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426</v>
      </c>
      <c r="C22" s="183" t="s">
        <v>420</v>
      </c>
      <c r="D22" s="176" t="s">
        <v>145</v>
      </c>
      <c r="E22" s="177">
        <v>24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427</v>
      </c>
      <c r="C23" s="183" t="s">
        <v>428</v>
      </c>
      <c r="D23" s="176" t="s">
        <v>145</v>
      </c>
      <c r="E23" s="177">
        <v>34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146</v>
      </c>
      <c r="T23" s="159" t="s">
        <v>147</v>
      </c>
      <c r="U23" s="159">
        <v>0</v>
      </c>
      <c r="V23" s="159">
        <f>ROUND(E23*U23,2)</f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421</v>
      </c>
      <c r="C24" s="183" t="s">
        <v>430</v>
      </c>
      <c r="D24" s="176" t="s">
        <v>211</v>
      </c>
      <c r="E24" s="177">
        <v>120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146</v>
      </c>
      <c r="T24" s="159" t="s">
        <v>147</v>
      </c>
      <c r="U24" s="159">
        <v>0</v>
      </c>
      <c r="V24" s="159">
        <f>ROUND(E24*U24,2)</f>
        <v>0</v>
      </c>
      <c r="W24" s="159"/>
      <c r="X24" s="159" t="s">
        <v>192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400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141</v>
      </c>
      <c r="B25" s="163" t="s">
        <v>100</v>
      </c>
      <c r="C25" s="182" t="s">
        <v>102</v>
      </c>
      <c r="D25" s="164"/>
      <c r="E25" s="165"/>
      <c r="F25" s="166"/>
      <c r="G25" s="167">
        <f>SUMIF(AG26:AG37,"&lt;&gt;NOR",G26:G37)</f>
        <v>0</v>
      </c>
      <c r="H25" s="161"/>
      <c r="I25" s="161">
        <f>SUM(I26:I37)</f>
        <v>0</v>
      </c>
      <c r="J25" s="161"/>
      <c r="K25" s="161">
        <f>SUM(K26:K37)</f>
        <v>0</v>
      </c>
      <c r="L25" s="161"/>
      <c r="M25" s="161">
        <f>SUM(M26:M37)</f>
        <v>0</v>
      </c>
      <c r="N25" s="161"/>
      <c r="O25" s="161">
        <f>SUM(O26:O37)</f>
        <v>0</v>
      </c>
      <c r="P25" s="161"/>
      <c r="Q25" s="161">
        <f>SUM(Q26:Q37)</f>
        <v>0</v>
      </c>
      <c r="R25" s="161"/>
      <c r="S25" s="161"/>
      <c r="T25" s="161"/>
      <c r="U25" s="161"/>
      <c r="V25" s="161">
        <f>SUM(V26:V37)</f>
        <v>0</v>
      </c>
      <c r="W25" s="161"/>
      <c r="X25" s="161"/>
      <c r="AG25" t="s">
        <v>142</v>
      </c>
    </row>
    <row r="26" spans="1:60" ht="22.5" outlineLevel="1" x14ac:dyDescent="0.2">
      <c r="A26" s="174">
        <v>16</v>
      </c>
      <c r="B26" s="175" t="s">
        <v>431</v>
      </c>
      <c r="C26" s="183" t="s">
        <v>432</v>
      </c>
      <c r="D26" s="176" t="s">
        <v>211</v>
      </c>
      <c r="E26" s="177">
        <v>90</v>
      </c>
      <c r="F26" s="178"/>
      <c r="G26" s="179">
        <f t="shared" ref="G26:G37" si="7">ROUND(E26*F26,2)</f>
        <v>0</v>
      </c>
      <c r="H26" s="160"/>
      <c r="I26" s="159">
        <f t="shared" ref="I26:I37" si="8">ROUND(E26*H26,2)</f>
        <v>0</v>
      </c>
      <c r="J26" s="160"/>
      <c r="K26" s="159">
        <f t="shared" ref="K26:K37" si="9">ROUND(E26*J26,2)</f>
        <v>0</v>
      </c>
      <c r="L26" s="159">
        <v>21</v>
      </c>
      <c r="M26" s="159">
        <f t="shared" ref="M26:M37" si="10">G26*(1+L26/100)</f>
        <v>0</v>
      </c>
      <c r="N26" s="159">
        <v>0</v>
      </c>
      <c r="O26" s="159">
        <f t="shared" ref="O26:O37" si="11">ROUND(E26*N26,2)</f>
        <v>0</v>
      </c>
      <c r="P26" s="159">
        <v>0</v>
      </c>
      <c r="Q26" s="159">
        <f t="shared" ref="Q26:Q37" si="12"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ref="V26:V37" si="13">ROUND(E26*U26,2)</f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429</v>
      </c>
      <c r="C27" s="183" t="s">
        <v>461</v>
      </c>
      <c r="D27" s="176" t="s">
        <v>462</v>
      </c>
      <c r="E27" s="177">
        <v>0.2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433</v>
      </c>
      <c r="C28" s="183" t="s">
        <v>434</v>
      </c>
      <c r="D28" s="176" t="s">
        <v>435</v>
      </c>
      <c r="E28" s="177">
        <v>60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436</v>
      </c>
      <c r="C29" s="183" t="s">
        <v>437</v>
      </c>
      <c r="D29" s="176" t="s">
        <v>211</v>
      </c>
      <c r="E29" s="177">
        <v>30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184</v>
      </c>
      <c r="C30" s="183" t="s">
        <v>441</v>
      </c>
      <c r="D30" s="176" t="s">
        <v>440</v>
      </c>
      <c r="E30" s="177">
        <v>0.64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444</v>
      </c>
      <c r="C31" s="183" t="s">
        <v>445</v>
      </c>
      <c r="D31" s="176" t="s">
        <v>145</v>
      </c>
      <c r="E31" s="177">
        <v>1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446</v>
      </c>
      <c r="C32" s="183" t="s">
        <v>447</v>
      </c>
      <c r="D32" s="176" t="s">
        <v>435</v>
      </c>
      <c r="E32" s="177">
        <v>4.8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13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448</v>
      </c>
      <c r="C33" s="183" t="s">
        <v>449</v>
      </c>
      <c r="D33" s="176" t="s">
        <v>211</v>
      </c>
      <c r="E33" s="177">
        <v>40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13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24</v>
      </c>
      <c r="B34" s="175" t="s">
        <v>450</v>
      </c>
      <c r="C34" s="183" t="s">
        <v>451</v>
      </c>
      <c r="D34" s="176" t="s">
        <v>435</v>
      </c>
      <c r="E34" s="177">
        <v>6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13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4">
        <v>25</v>
      </c>
      <c r="B35" s="175" t="s">
        <v>452</v>
      </c>
      <c r="C35" s="183" t="s">
        <v>453</v>
      </c>
      <c r="D35" s="176" t="s">
        <v>435</v>
      </c>
      <c r="E35" s="177">
        <v>6</v>
      </c>
      <c r="F35" s="178"/>
      <c r="G35" s="179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21</v>
      </c>
      <c r="M35" s="159">
        <f t="shared" si="10"/>
        <v>0</v>
      </c>
      <c r="N35" s="159">
        <v>0</v>
      </c>
      <c r="O35" s="159">
        <f t="shared" si="11"/>
        <v>0</v>
      </c>
      <c r="P35" s="159">
        <v>0</v>
      </c>
      <c r="Q35" s="159">
        <f t="shared" si="12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13"/>
        <v>0</v>
      </c>
      <c r="W35" s="159"/>
      <c r="X35" s="159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26</v>
      </c>
      <c r="B36" s="175" t="s">
        <v>454</v>
      </c>
      <c r="C36" s="183" t="s">
        <v>455</v>
      </c>
      <c r="D36" s="176" t="s">
        <v>440</v>
      </c>
      <c r="E36" s="177">
        <v>0.5</v>
      </c>
      <c r="F36" s="178"/>
      <c r="G36" s="179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21</v>
      </c>
      <c r="M36" s="159">
        <f t="shared" si="10"/>
        <v>0</v>
      </c>
      <c r="N36" s="159">
        <v>0</v>
      </c>
      <c r="O36" s="159">
        <f t="shared" si="11"/>
        <v>0</v>
      </c>
      <c r="P36" s="159">
        <v>0</v>
      </c>
      <c r="Q36" s="159">
        <f t="shared" si="12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13"/>
        <v>0</v>
      </c>
      <c r="W36" s="159"/>
      <c r="X36" s="159" t="s">
        <v>148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27</v>
      </c>
      <c r="B37" s="175" t="s">
        <v>456</v>
      </c>
      <c r="C37" s="183" t="s">
        <v>459</v>
      </c>
      <c r="D37" s="176" t="s">
        <v>460</v>
      </c>
      <c r="E37" s="177">
        <v>6.5</v>
      </c>
      <c r="F37" s="178"/>
      <c r="G37" s="179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21</v>
      </c>
      <c r="M37" s="159">
        <f t="shared" si="10"/>
        <v>0</v>
      </c>
      <c r="N37" s="159">
        <v>0</v>
      </c>
      <c r="O37" s="159">
        <f t="shared" si="11"/>
        <v>0</v>
      </c>
      <c r="P37" s="159">
        <v>0</v>
      </c>
      <c r="Q37" s="159">
        <f t="shared" si="12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13"/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2" t="s">
        <v>141</v>
      </c>
      <c r="B38" s="163" t="s">
        <v>103</v>
      </c>
      <c r="C38" s="182" t="s">
        <v>105</v>
      </c>
      <c r="D38" s="164"/>
      <c r="E38" s="165"/>
      <c r="F38" s="166"/>
      <c r="G38" s="167">
        <f>SUMIF(AG39:AG52,"&lt;&gt;NOR",G39:G52)</f>
        <v>0</v>
      </c>
      <c r="H38" s="161"/>
      <c r="I38" s="161">
        <f>SUM(I39:I52)</f>
        <v>0</v>
      </c>
      <c r="J38" s="161"/>
      <c r="K38" s="161">
        <f>SUM(K39:K52)</f>
        <v>0</v>
      </c>
      <c r="L38" s="161"/>
      <c r="M38" s="161">
        <f>SUM(M39:M52)</f>
        <v>0</v>
      </c>
      <c r="N38" s="161"/>
      <c r="O38" s="161">
        <f>SUM(O39:O52)</f>
        <v>0</v>
      </c>
      <c r="P38" s="161"/>
      <c r="Q38" s="161">
        <f>SUM(Q39:Q52)</f>
        <v>0</v>
      </c>
      <c r="R38" s="161"/>
      <c r="S38" s="161"/>
      <c r="T38" s="161"/>
      <c r="U38" s="161"/>
      <c r="V38" s="161">
        <f>SUM(V39:V52)</f>
        <v>0</v>
      </c>
      <c r="W38" s="161"/>
      <c r="X38" s="161"/>
      <c r="AG38" t="s">
        <v>142</v>
      </c>
    </row>
    <row r="39" spans="1:60" outlineLevel="1" x14ac:dyDescent="0.2">
      <c r="A39" s="174">
        <v>28</v>
      </c>
      <c r="B39" s="175" t="s">
        <v>458</v>
      </c>
      <c r="C39" s="183" t="s">
        <v>463</v>
      </c>
      <c r="D39" s="176" t="s">
        <v>464</v>
      </c>
      <c r="E39" s="177">
        <v>1</v>
      </c>
      <c r="F39" s="178"/>
      <c r="G39" s="179">
        <f t="shared" ref="G39:G52" si="14">ROUND(E39*F39,2)</f>
        <v>0</v>
      </c>
      <c r="H39" s="160"/>
      <c r="I39" s="159">
        <f t="shared" ref="I39:I52" si="15">ROUND(E39*H39,2)</f>
        <v>0</v>
      </c>
      <c r="J39" s="160"/>
      <c r="K39" s="159">
        <f t="shared" ref="K39:K52" si="16">ROUND(E39*J39,2)</f>
        <v>0</v>
      </c>
      <c r="L39" s="159">
        <v>21</v>
      </c>
      <c r="M39" s="159">
        <f t="shared" ref="M39:M52" si="17">G39*(1+L39/100)</f>
        <v>0</v>
      </c>
      <c r="N39" s="159">
        <v>0</v>
      </c>
      <c r="O39" s="159">
        <f t="shared" ref="O39:O52" si="18">ROUND(E39*N39,2)</f>
        <v>0</v>
      </c>
      <c r="P39" s="159">
        <v>0</v>
      </c>
      <c r="Q39" s="159">
        <f t="shared" ref="Q39:Q52" si="19">ROUND(E39*P39,2)</f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ref="V39:V52" si="20">ROUND(E39*U39,2)</f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202</v>
      </c>
      <c r="C40" s="183" t="s">
        <v>477</v>
      </c>
      <c r="D40" s="176" t="s">
        <v>464</v>
      </c>
      <c r="E40" s="177">
        <v>1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30</v>
      </c>
      <c r="B41" s="175" t="s">
        <v>204</v>
      </c>
      <c r="C41" s="183" t="s">
        <v>466</v>
      </c>
      <c r="D41" s="176" t="s">
        <v>464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 x14ac:dyDescent="0.2">
      <c r="A42" s="174">
        <v>31</v>
      </c>
      <c r="B42" s="175" t="s">
        <v>206</v>
      </c>
      <c r="C42" s="183" t="s">
        <v>467</v>
      </c>
      <c r="D42" s="176" t="s">
        <v>284</v>
      </c>
      <c r="E42" s="177">
        <v>5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212</v>
      </c>
      <c r="C43" s="183" t="s">
        <v>469</v>
      </c>
      <c r="D43" s="176" t="s">
        <v>145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214</v>
      </c>
      <c r="C44" s="183" t="s">
        <v>470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216</v>
      </c>
      <c r="C45" s="183" t="s">
        <v>471</v>
      </c>
      <c r="D45" s="176" t="s">
        <v>284</v>
      </c>
      <c r="E45" s="177">
        <v>5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35</v>
      </c>
      <c r="B46" s="175" t="s">
        <v>218</v>
      </c>
      <c r="C46" s="183" t="s">
        <v>472</v>
      </c>
      <c r="D46" s="176" t="s">
        <v>464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36</v>
      </c>
      <c r="B47" s="175" t="s">
        <v>212</v>
      </c>
      <c r="C47" s="183" t="s">
        <v>468</v>
      </c>
      <c r="D47" s="176" t="s">
        <v>284</v>
      </c>
      <c r="E47" s="177">
        <v>48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0"/>
        <v>0</v>
      </c>
      <c r="W47" s="159"/>
      <c r="X47" s="159" t="s">
        <v>192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400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37</v>
      </c>
      <c r="B48" s="175" t="s">
        <v>220</v>
      </c>
      <c r="C48" s="183" t="s">
        <v>473</v>
      </c>
      <c r="D48" s="176" t="s">
        <v>464</v>
      </c>
      <c r="E48" s="177">
        <v>1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20"/>
        <v>0</v>
      </c>
      <c r="W48" s="159"/>
      <c r="X48" s="159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38</v>
      </c>
      <c r="B49" s="175" t="s">
        <v>222</v>
      </c>
      <c r="C49" s="183" t="s">
        <v>474</v>
      </c>
      <c r="D49" s="176" t="s">
        <v>464</v>
      </c>
      <c r="E49" s="177">
        <v>1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21</v>
      </c>
      <c r="M49" s="159">
        <f t="shared" si="17"/>
        <v>0</v>
      </c>
      <c r="N49" s="159">
        <v>0</v>
      </c>
      <c r="O49" s="159">
        <f t="shared" si="18"/>
        <v>0</v>
      </c>
      <c r="P49" s="159">
        <v>0</v>
      </c>
      <c r="Q49" s="159">
        <f t="shared" si="19"/>
        <v>0</v>
      </c>
      <c r="R49" s="159"/>
      <c r="S49" s="159" t="s">
        <v>146</v>
      </c>
      <c r="T49" s="159" t="s">
        <v>147</v>
      </c>
      <c r="U49" s="159">
        <v>0</v>
      </c>
      <c r="V49" s="159">
        <f t="shared" si="20"/>
        <v>0</v>
      </c>
      <c r="W49" s="159"/>
      <c r="X49" s="159" t="s">
        <v>148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149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4">
        <v>39</v>
      </c>
      <c r="B50" s="175" t="s">
        <v>224</v>
      </c>
      <c r="C50" s="183" t="s">
        <v>475</v>
      </c>
      <c r="D50" s="176" t="s">
        <v>464</v>
      </c>
      <c r="E50" s="177">
        <v>1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21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</v>
      </c>
      <c r="Q50" s="159">
        <f t="shared" si="19"/>
        <v>0</v>
      </c>
      <c r="R50" s="159"/>
      <c r="S50" s="159" t="s">
        <v>146</v>
      </c>
      <c r="T50" s="159" t="s">
        <v>147</v>
      </c>
      <c r="U50" s="159">
        <v>0</v>
      </c>
      <c r="V50" s="159">
        <f t="shared" si="20"/>
        <v>0</v>
      </c>
      <c r="W50" s="159"/>
      <c r="X50" s="159" t="s">
        <v>148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4">
        <v>40</v>
      </c>
      <c r="B51" s="175" t="s">
        <v>226</v>
      </c>
      <c r="C51" s="183" t="s">
        <v>476</v>
      </c>
      <c r="D51" s="176" t="s">
        <v>464</v>
      </c>
      <c r="E51" s="177">
        <v>1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21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</v>
      </c>
      <c r="Q51" s="159">
        <f t="shared" si="19"/>
        <v>0</v>
      </c>
      <c r="R51" s="159"/>
      <c r="S51" s="159" t="s">
        <v>146</v>
      </c>
      <c r="T51" s="159" t="s">
        <v>147</v>
      </c>
      <c r="U51" s="159">
        <v>0</v>
      </c>
      <c r="V51" s="159">
        <f t="shared" si="20"/>
        <v>0</v>
      </c>
      <c r="W51" s="159"/>
      <c r="X51" s="159" t="s">
        <v>148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149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8">
        <v>41</v>
      </c>
      <c r="B52" s="169" t="s">
        <v>199</v>
      </c>
      <c r="C52" s="184" t="s">
        <v>465</v>
      </c>
      <c r="D52" s="170" t="s">
        <v>464</v>
      </c>
      <c r="E52" s="171">
        <v>1</v>
      </c>
      <c r="F52" s="172"/>
      <c r="G52" s="173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21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146</v>
      </c>
      <c r="T52" s="159" t="s">
        <v>147</v>
      </c>
      <c r="U52" s="159">
        <v>0</v>
      </c>
      <c r="V52" s="159">
        <f t="shared" si="20"/>
        <v>0</v>
      </c>
      <c r="W52" s="159"/>
      <c r="X52" s="159" t="s">
        <v>192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400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3"/>
      <c r="B53" s="4"/>
      <c r="C53" s="18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128</v>
      </c>
    </row>
    <row r="54" spans="1:60" x14ac:dyDescent="0.2">
      <c r="A54" s="153"/>
      <c r="B54" s="154" t="s">
        <v>31</v>
      </c>
      <c r="C54" s="186"/>
      <c r="D54" s="155"/>
      <c r="E54" s="156"/>
      <c r="F54" s="156"/>
      <c r="G54" s="181">
        <f>G8+G19+G25+G38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327</v>
      </c>
    </row>
    <row r="55" spans="1:60" x14ac:dyDescent="0.2">
      <c r="A55" s="3"/>
      <c r="B55" s="4"/>
      <c r="C55" s="18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3"/>
      <c r="B56" s="4"/>
      <c r="C56" s="18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43" t="s">
        <v>328</v>
      </c>
      <c r="B57" s="243"/>
      <c r="C57" s="24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45"/>
      <c r="B58" s="246"/>
      <c r="C58" s="247"/>
      <c r="D58" s="246"/>
      <c r="E58" s="246"/>
      <c r="F58" s="246"/>
      <c r="G58" s="2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329</v>
      </c>
    </row>
    <row r="59" spans="1:60" x14ac:dyDescent="0.2">
      <c r="A59" s="249"/>
      <c r="B59" s="250"/>
      <c r="C59" s="251"/>
      <c r="D59" s="250"/>
      <c r="E59" s="250"/>
      <c r="F59" s="250"/>
      <c r="G59" s="25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49"/>
      <c r="B60" s="250"/>
      <c r="C60" s="251"/>
      <c r="D60" s="250"/>
      <c r="E60" s="250"/>
      <c r="F60" s="250"/>
      <c r="G60" s="25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49"/>
      <c r="B61" s="250"/>
      <c r="C61" s="251"/>
      <c r="D61" s="250"/>
      <c r="E61" s="250"/>
      <c r="F61" s="250"/>
      <c r="G61" s="25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53"/>
      <c r="B62" s="254"/>
      <c r="C62" s="255"/>
      <c r="D62" s="254"/>
      <c r="E62" s="254"/>
      <c r="F62" s="254"/>
      <c r="G62" s="25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3"/>
      <c r="B63" s="4"/>
      <c r="C63" s="185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C64" s="187"/>
      <c r="D64" s="10"/>
      <c r="AG64" t="s">
        <v>330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49ED-A43E-49F4-B5F9-3D0084E7D7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57</v>
      </c>
      <c r="C4" s="265" t="s">
        <v>58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1"/>
      <c r="U8" s="161"/>
      <c r="V8" s="161">
        <f>SUM(V9:V16)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8</v>
      </c>
      <c r="F9" s="178"/>
      <c r="G9" s="179">
        <f t="shared" ref="G9:G16" si="0">ROUND(E9*F9,2)</f>
        <v>0</v>
      </c>
      <c r="H9" s="160"/>
      <c r="I9" s="159">
        <f t="shared" ref="I9:I16" si="1">ROUND(E9*H9,2)</f>
        <v>0</v>
      </c>
      <c r="J9" s="160"/>
      <c r="K9" s="159">
        <f t="shared" ref="K9:K16" si="2">ROUND(E9*J9,2)</f>
        <v>0</v>
      </c>
      <c r="L9" s="159">
        <v>21</v>
      </c>
      <c r="M9" s="159">
        <f t="shared" ref="M9:M16" si="3">G9*(1+L9/100)</f>
        <v>0</v>
      </c>
      <c r="N9" s="159">
        <v>0</v>
      </c>
      <c r="O9" s="159">
        <f t="shared" ref="O9:O16" si="4">ROUND(E9*N9,2)</f>
        <v>0</v>
      </c>
      <c r="P9" s="159">
        <v>0</v>
      </c>
      <c r="Q9" s="159">
        <f t="shared" ref="Q9:Q16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6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200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409</v>
      </c>
      <c r="C11" s="183" t="s">
        <v>410</v>
      </c>
      <c r="D11" s="176" t="s">
        <v>145</v>
      </c>
      <c r="E11" s="177">
        <v>7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411</v>
      </c>
      <c r="C12" s="183" t="s">
        <v>412</v>
      </c>
      <c r="D12" s="176" t="s">
        <v>145</v>
      </c>
      <c r="E12" s="177">
        <v>7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413</v>
      </c>
      <c r="C13" s="183" t="s">
        <v>414</v>
      </c>
      <c r="D13" s="176" t="s">
        <v>145</v>
      </c>
      <c r="E13" s="177">
        <v>66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415</v>
      </c>
      <c r="C14" s="183" t="s">
        <v>416</v>
      </c>
      <c r="D14" s="176" t="s">
        <v>145</v>
      </c>
      <c r="E14" s="177">
        <v>7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417</v>
      </c>
      <c r="C15" s="183" t="s">
        <v>418</v>
      </c>
      <c r="D15" s="176" t="s">
        <v>145</v>
      </c>
      <c r="E15" s="177">
        <v>7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421</v>
      </c>
      <c r="C16" s="183" t="s">
        <v>422</v>
      </c>
      <c r="D16" s="176" t="s">
        <v>201</v>
      </c>
      <c r="E16" s="177">
        <v>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62" t="s">
        <v>141</v>
      </c>
      <c r="B17" s="163" t="s">
        <v>96</v>
      </c>
      <c r="C17" s="182" t="s">
        <v>98</v>
      </c>
      <c r="D17" s="164"/>
      <c r="E17" s="165"/>
      <c r="F17" s="166"/>
      <c r="G17" s="167">
        <f>SUMIF(AG18:AG22,"&lt;&gt;NOR",G18:G22)</f>
        <v>0</v>
      </c>
      <c r="H17" s="161"/>
      <c r="I17" s="161">
        <f>SUM(I18:I22)</f>
        <v>0</v>
      </c>
      <c r="J17" s="161"/>
      <c r="K17" s="161">
        <f>SUM(K18:K22)</f>
        <v>0</v>
      </c>
      <c r="L17" s="161"/>
      <c r="M17" s="161">
        <f>SUM(M18:M22)</f>
        <v>0</v>
      </c>
      <c r="N17" s="161"/>
      <c r="O17" s="161">
        <f>SUM(O18:O22)</f>
        <v>0</v>
      </c>
      <c r="P17" s="161"/>
      <c r="Q17" s="161">
        <f>SUM(Q18:Q22)</f>
        <v>0</v>
      </c>
      <c r="R17" s="161"/>
      <c r="S17" s="161"/>
      <c r="T17" s="161"/>
      <c r="U17" s="161"/>
      <c r="V17" s="161">
        <f>SUM(V18:V22)</f>
        <v>0</v>
      </c>
      <c r="W17" s="161"/>
      <c r="X17" s="161"/>
      <c r="AG17" t="s">
        <v>142</v>
      </c>
    </row>
    <row r="18" spans="1:60" outlineLevel="1" x14ac:dyDescent="0.2">
      <c r="A18" s="174">
        <v>9</v>
      </c>
      <c r="B18" s="175" t="s">
        <v>421</v>
      </c>
      <c r="C18" s="183" t="s">
        <v>430</v>
      </c>
      <c r="D18" s="176" t="s">
        <v>211</v>
      </c>
      <c r="E18" s="177">
        <v>105</v>
      </c>
      <c r="F18" s="178"/>
      <c r="G18" s="179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146</v>
      </c>
      <c r="T18" s="159" t="s">
        <v>147</v>
      </c>
      <c r="U18" s="159">
        <v>0</v>
      </c>
      <c r="V18" s="159">
        <f>ROUND(E18*U18,2)</f>
        <v>0</v>
      </c>
      <c r="W18" s="159"/>
      <c r="X18" s="159" t="s">
        <v>192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400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423</v>
      </c>
      <c r="C19" s="183" t="s">
        <v>408</v>
      </c>
      <c r="D19" s="176" t="s">
        <v>211</v>
      </c>
      <c r="E19" s="177">
        <v>14</v>
      </c>
      <c r="F19" s="178"/>
      <c r="G19" s="179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146</v>
      </c>
      <c r="T19" s="159" t="s">
        <v>147</v>
      </c>
      <c r="U19" s="159">
        <v>0</v>
      </c>
      <c r="V19" s="159">
        <f>ROUND(E19*U19,2)</f>
        <v>0</v>
      </c>
      <c r="W19" s="159"/>
      <c r="X19" s="159" t="s">
        <v>148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424</v>
      </c>
      <c r="C20" s="183" t="s">
        <v>425</v>
      </c>
      <c r="D20" s="176" t="s">
        <v>145</v>
      </c>
      <c r="E20" s="177">
        <v>10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148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426</v>
      </c>
      <c r="C21" s="183" t="s">
        <v>420</v>
      </c>
      <c r="D21" s="176" t="s">
        <v>145</v>
      </c>
      <c r="E21" s="177">
        <v>14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427</v>
      </c>
      <c r="C22" s="183" t="s">
        <v>428</v>
      </c>
      <c r="D22" s="176" t="s">
        <v>145</v>
      </c>
      <c r="E22" s="177">
        <v>24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2" t="s">
        <v>141</v>
      </c>
      <c r="B23" s="163" t="s">
        <v>100</v>
      </c>
      <c r="C23" s="182" t="s">
        <v>102</v>
      </c>
      <c r="D23" s="164"/>
      <c r="E23" s="165"/>
      <c r="F23" s="166"/>
      <c r="G23" s="167">
        <f>SUMIF(AG24:AG31,"&lt;&gt;NOR",G24:G31)</f>
        <v>0</v>
      </c>
      <c r="H23" s="161"/>
      <c r="I23" s="161">
        <f>SUM(I24:I31)</f>
        <v>0</v>
      </c>
      <c r="J23" s="161"/>
      <c r="K23" s="161">
        <f>SUM(K24:K31)</f>
        <v>0</v>
      </c>
      <c r="L23" s="161"/>
      <c r="M23" s="161">
        <f>SUM(M24:M31)</f>
        <v>0</v>
      </c>
      <c r="N23" s="161"/>
      <c r="O23" s="161">
        <f>SUM(O24:O31)</f>
        <v>0</v>
      </c>
      <c r="P23" s="161"/>
      <c r="Q23" s="161">
        <f>SUM(Q24:Q31)</f>
        <v>0</v>
      </c>
      <c r="R23" s="161"/>
      <c r="S23" s="161"/>
      <c r="T23" s="161"/>
      <c r="U23" s="161"/>
      <c r="V23" s="161">
        <f>SUM(V24:V31)</f>
        <v>0</v>
      </c>
      <c r="W23" s="161"/>
      <c r="X23" s="161"/>
      <c r="AG23" t="s">
        <v>142</v>
      </c>
    </row>
    <row r="24" spans="1:60" ht="22.5" outlineLevel="1" x14ac:dyDescent="0.2">
      <c r="A24" s="174">
        <v>14</v>
      </c>
      <c r="B24" s="175" t="s">
        <v>431</v>
      </c>
      <c r="C24" s="183" t="s">
        <v>432</v>
      </c>
      <c r="D24" s="176" t="s">
        <v>211</v>
      </c>
      <c r="E24" s="177">
        <v>85</v>
      </c>
      <c r="F24" s="178"/>
      <c r="G24" s="179">
        <f t="shared" ref="G24:G31" si="7">ROUND(E24*F24,2)</f>
        <v>0</v>
      </c>
      <c r="H24" s="160"/>
      <c r="I24" s="159">
        <f t="shared" ref="I24:I31" si="8">ROUND(E24*H24,2)</f>
        <v>0</v>
      </c>
      <c r="J24" s="160"/>
      <c r="K24" s="159">
        <f t="shared" ref="K24:K31" si="9">ROUND(E24*J24,2)</f>
        <v>0</v>
      </c>
      <c r="L24" s="159">
        <v>21</v>
      </c>
      <c r="M24" s="159">
        <f t="shared" ref="M24:M31" si="10">G24*(1+L24/100)</f>
        <v>0</v>
      </c>
      <c r="N24" s="159">
        <v>0</v>
      </c>
      <c r="O24" s="159">
        <f t="shared" ref="O24:O31" si="11">ROUND(E24*N24,2)</f>
        <v>0</v>
      </c>
      <c r="P24" s="159">
        <v>0</v>
      </c>
      <c r="Q24" s="159">
        <f t="shared" ref="Q24:Q31" si="12">ROUND(E24*P24,2)</f>
        <v>0</v>
      </c>
      <c r="R24" s="159"/>
      <c r="S24" s="159" t="s">
        <v>146</v>
      </c>
      <c r="T24" s="159" t="s">
        <v>147</v>
      </c>
      <c r="U24" s="159">
        <v>0</v>
      </c>
      <c r="V24" s="159">
        <f t="shared" ref="V24:V31" si="13">ROUND(E24*U24,2)</f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15</v>
      </c>
      <c r="B25" s="175" t="s">
        <v>429</v>
      </c>
      <c r="C25" s="183" t="s">
        <v>461</v>
      </c>
      <c r="D25" s="176" t="s">
        <v>462</v>
      </c>
      <c r="E25" s="177">
        <v>0.1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146</v>
      </c>
      <c r="T25" s="159" t="s">
        <v>147</v>
      </c>
      <c r="U25" s="159">
        <v>0</v>
      </c>
      <c r="V25" s="159">
        <f t="shared" si="13"/>
        <v>0</v>
      </c>
      <c r="W25" s="159"/>
      <c r="X25" s="159" t="s">
        <v>192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400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16</v>
      </c>
      <c r="B26" s="175" t="s">
        <v>433</v>
      </c>
      <c r="C26" s="183" t="s">
        <v>434</v>
      </c>
      <c r="D26" s="176" t="s">
        <v>435</v>
      </c>
      <c r="E26" s="177">
        <v>50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si="13"/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436</v>
      </c>
      <c r="C27" s="183" t="s">
        <v>437</v>
      </c>
      <c r="D27" s="176" t="s">
        <v>211</v>
      </c>
      <c r="E27" s="177">
        <v>20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438</v>
      </c>
      <c r="C28" s="183" t="s">
        <v>445</v>
      </c>
      <c r="D28" s="176" t="s">
        <v>145</v>
      </c>
      <c r="E28" s="177">
        <v>1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184</v>
      </c>
      <c r="C29" s="183" t="s">
        <v>447</v>
      </c>
      <c r="D29" s="176" t="s">
        <v>435</v>
      </c>
      <c r="E29" s="177">
        <v>0.3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442</v>
      </c>
      <c r="C30" s="183" t="s">
        <v>455</v>
      </c>
      <c r="D30" s="176" t="s">
        <v>440</v>
      </c>
      <c r="E30" s="177">
        <v>0.5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444</v>
      </c>
      <c r="C31" s="183" t="s">
        <v>459</v>
      </c>
      <c r="D31" s="176" t="s">
        <v>460</v>
      </c>
      <c r="E31" s="177">
        <v>6.5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2" t="s">
        <v>141</v>
      </c>
      <c r="B32" s="163" t="s">
        <v>103</v>
      </c>
      <c r="C32" s="182" t="s">
        <v>105</v>
      </c>
      <c r="D32" s="164"/>
      <c r="E32" s="165"/>
      <c r="F32" s="166"/>
      <c r="G32" s="167">
        <f>SUMIF(AG33:AG46,"&lt;&gt;NOR",G33:G46)</f>
        <v>0</v>
      </c>
      <c r="H32" s="161"/>
      <c r="I32" s="161">
        <f>SUM(I33:I46)</f>
        <v>0</v>
      </c>
      <c r="J32" s="161"/>
      <c r="K32" s="161">
        <f>SUM(K33:K46)</f>
        <v>0</v>
      </c>
      <c r="L32" s="161"/>
      <c r="M32" s="161">
        <f>SUM(M33:M46)</f>
        <v>0</v>
      </c>
      <c r="N32" s="161"/>
      <c r="O32" s="161">
        <f>SUM(O33:O46)</f>
        <v>0</v>
      </c>
      <c r="P32" s="161"/>
      <c r="Q32" s="161">
        <f>SUM(Q33:Q46)</f>
        <v>0</v>
      </c>
      <c r="R32" s="161"/>
      <c r="S32" s="161"/>
      <c r="T32" s="161"/>
      <c r="U32" s="161"/>
      <c r="V32" s="161">
        <f>SUM(V33:V46)</f>
        <v>0</v>
      </c>
      <c r="W32" s="161"/>
      <c r="X32" s="161"/>
      <c r="AG32" t="s">
        <v>142</v>
      </c>
    </row>
    <row r="33" spans="1:60" outlineLevel="1" x14ac:dyDescent="0.2">
      <c r="A33" s="174">
        <v>22</v>
      </c>
      <c r="B33" s="175" t="s">
        <v>446</v>
      </c>
      <c r="C33" s="183" t="s">
        <v>463</v>
      </c>
      <c r="D33" s="176" t="s">
        <v>464</v>
      </c>
      <c r="E33" s="177">
        <v>1</v>
      </c>
      <c r="F33" s="178"/>
      <c r="G33" s="179">
        <f t="shared" ref="G33:G46" si="14">ROUND(E33*F33,2)</f>
        <v>0</v>
      </c>
      <c r="H33" s="160"/>
      <c r="I33" s="159">
        <f t="shared" ref="I33:I46" si="15">ROUND(E33*H33,2)</f>
        <v>0</v>
      </c>
      <c r="J33" s="160"/>
      <c r="K33" s="159">
        <f t="shared" ref="K33:K46" si="16">ROUND(E33*J33,2)</f>
        <v>0</v>
      </c>
      <c r="L33" s="159">
        <v>21</v>
      </c>
      <c r="M33" s="159">
        <f t="shared" ref="M33:M46" si="17">G33*(1+L33/100)</f>
        <v>0</v>
      </c>
      <c r="N33" s="159">
        <v>0</v>
      </c>
      <c r="O33" s="159">
        <f t="shared" ref="O33:O46" si="18">ROUND(E33*N33,2)</f>
        <v>0</v>
      </c>
      <c r="P33" s="159">
        <v>0</v>
      </c>
      <c r="Q33" s="159">
        <f t="shared" ref="Q33:Q46" si="19">ROUND(E33*P33,2)</f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ref="V33:V46" si="20">ROUND(E33*U33,2)</f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23</v>
      </c>
      <c r="B34" s="175" t="s">
        <v>448</v>
      </c>
      <c r="C34" s="183" t="s">
        <v>465</v>
      </c>
      <c r="D34" s="176" t="s">
        <v>464</v>
      </c>
      <c r="E34" s="177">
        <v>1</v>
      </c>
      <c r="F34" s="178"/>
      <c r="G34" s="179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20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24</v>
      </c>
      <c r="B35" s="175" t="s">
        <v>450</v>
      </c>
      <c r="C35" s="183" t="s">
        <v>477</v>
      </c>
      <c r="D35" s="176" t="s">
        <v>464</v>
      </c>
      <c r="E35" s="177">
        <v>1</v>
      </c>
      <c r="F35" s="178"/>
      <c r="G35" s="179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0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20"/>
        <v>0</v>
      </c>
      <c r="W35" s="159"/>
      <c r="X35" s="159" t="s">
        <v>192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400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25</v>
      </c>
      <c r="B36" s="175" t="s">
        <v>452</v>
      </c>
      <c r="C36" s="183" t="s">
        <v>466</v>
      </c>
      <c r="D36" s="176" t="s">
        <v>464</v>
      </c>
      <c r="E36" s="177">
        <v>1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20"/>
        <v>0</v>
      </c>
      <c r="W36" s="159"/>
      <c r="X36" s="159" t="s">
        <v>148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74">
        <v>26</v>
      </c>
      <c r="B37" s="175" t="s">
        <v>454</v>
      </c>
      <c r="C37" s="183" t="s">
        <v>467</v>
      </c>
      <c r="D37" s="176" t="s">
        <v>284</v>
      </c>
      <c r="E37" s="177">
        <v>5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20"/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27</v>
      </c>
      <c r="B38" s="175" t="s">
        <v>458</v>
      </c>
      <c r="C38" s="183" t="s">
        <v>469</v>
      </c>
      <c r="D38" s="176" t="s">
        <v>145</v>
      </c>
      <c r="E38" s="177">
        <v>1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148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28</v>
      </c>
      <c r="B39" s="175" t="s">
        <v>199</v>
      </c>
      <c r="C39" s="183" t="s">
        <v>470</v>
      </c>
      <c r="D39" s="176" t="s">
        <v>464</v>
      </c>
      <c r="E39" s="177">
        <v>1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202</v>
      </c>
      <c r="C40" s="183" t="s">
        <v>471</v>
      </c>
      <c r="D40" s="176" t="s">
        <v>284</v>
      </c>
      <c r="E40" s="177">
        <v>5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30</v>
      </c>
      <c r="B41" s="175" t="s">
        <v>204</v>
      </c>
      <c r="C41" s="183" t="s">
        <v>472</v>
      </c>
      <c r="D41" s="176" t="s">
        <v>464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31</v>
      </c>
      <c r="B42" s="175" t="s">
        <v>212</v>
      </c>
      <c r="C42" s="183" t="s">
        <v>468</v>
      </c>
      <c r="D42" s="176" t="s">
        <v>284</v>
      </c>
      <c r="E42" s="177">
        <v>48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192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400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206</v>
      </c>
      <c r="C43" s="183" t="s">
        <v>473</v>
      </c>
      <c r="D43" s="176" t="s">
        <v>464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209</v>
      </c>
      <c r="C44" s="183" t="s">
        <v>474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4">
        <v>34</v>
      </c>
      <c r="B45" s="175" t="s">
        <v>212</v>
      </c>
      <c r="C45" s="183" t="s">
        <v>475</v>
      </c>
      <c r="D45" s="176" t="s">
        <v>464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8">
        <v>35</v>
      </c>
      <c r="B46" s="169" t="s">
        <v>214</v>
      </c>
      <c r="C46" s="184" t="s">
        <v>476</v>
      </c>
      <c r="D46" s="170" t="s">
        <v>464</v>
      </c>
      <c r="E46" s="171">
        <v>1</v>
      </c>
      <c r="F46" s="172"/>
      <c r="G46" s="173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3"/>
      <c r="B47" s="4"/>
      <c r="C47" s="18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128</v>
      </c>
    </row>
    <row r="48" spans="1:60" x14ac:dyDescent="0.2">
      <c r="A48" s="153"/>
      <c r="B48" s="154" t="s">
        <v>31</v>
      </c>
      <c r="C48" s="186"/>
      <c r="D48" s="155"/>
      <c r="E48" s="156"/>
      <c r="F48" s="156"/>
      <c r="G48" s="181">
        <f>G8+G17+G23+G32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327</v>
      </c>
    </row>
    <row r="49" spans="1:33" x14ac:dyDescent="0.2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8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43" t="s">
        <v>328</v>
      </c>
      <c r="B51" s="243"/>
      <c r="C51" s="24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45"/>
      <c r="B52" s="246"/>
      <c r="C52" s="247"/>
      <c r="D52" s="246"/>
      <c r="E52" s="246"/>
      <c r="F52" s="246"/>
      <c r="G52" s="24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329</v>
      </c>
    </row>
    <row r="53" spans="1:33" x14ac:dyDescent="0.2">
      <c r="A53" s="249"/>
      <c r="B53" s="250"/>
      <c r="C53" s="251"/>
      <c r="D53" s="250"/>
      <c r="E53" s="250"/>
      <c r="F53" s="250"/>
      <c r="G53" s="25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49"/>
      <c r="B54" s="250"/>
      <c r="C54" s="251"/>
      <c r="D54" s="250"/>
      <c r="E54" s="250"/>
      <c r="F54" s="250"/>
      <c r="G54" s="25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49"/>
      <c r="B55" s="250"/>
      <c r="C55" s="251"/>
      <c r="D55" s="250"/>
      <c r="E55" s="250"/>
      <c r="F55" s="250"/>
      <c r="G55" s="25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53"/>
      <c r="B56" s="254"/>
      <c r="C56" s="255"/>
      <c r="D56" s="254"/>
      <c r="E56" s="254"/>
      <c r="F56" s="254"/>
      <c r="G56" s="25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8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87"/>
      <c r="D58" s="10"/>
      <c r="AG58" t="s">
        <v>330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C2C-D9B3-497A-9FAE-62A87689BC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59</v>
      </c>
      <c r="C4" s="265" t="s">
        <v>60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4</v>
      </c>
      <c r="F9" s="178"/>
      <c r="G9" s="179">
        <f t="shared" ref="G9:G17" si="0">ROUND(E9*F9,2)</f>
        <v>0</v>
      </c>
      <c r="H9" s="160"/>
      <c r="I9" s="159">
        <f t="shared" ref="I9:I17" si="1">ROUND(E9*H9,2)</f>
        <v>0</v>
      </c>
      <c r="J9" s="160"/>
      <c r="K9" s="159">
        <f t="shared" ref="K9:K17" si="2">ROUND(E9*J9,2)</f>
        <v>0</v>
      </c>
      <c r="L9" s="159">
        <v>21</v>
      </c>
      <c r="M9" s="159">
        <f t="shared" ref="M9:M17" si="3">G9*(1+L9/100)</f>
        <v>0</v>
      </c>
      <c r="N9" s="159">
        <v>0</v>
      </c>
      <c r="O9" s="159">
        <f t="shared" ref="O9:O17" si="4">ROUND(E9*N9,2)</f>
        <v>0</v>
      </c>
      <c r="P9" s="159">
        <v>0</v>
      </c>
      <c r="Q9" s="159">
        <f t="shared" ref="Q9:Q17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7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95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8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5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2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42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5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5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421</v>
      </c>
      <c r="C17" s="183" t="s">
        <v>422</v>
      </c>
      <c r="D17" s="176" t="s">
        <v>201</v>
      </c>
      <c r="E17" s="177">
        <v>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2" t="s">
        <v>141</v>
      </c>
      <c r="B18" s="163" t="s">
        <v>103</v>
      </c>
      <c r="C18" s="182" t="s">
        <v>105</v>
      </c>
      <c r="D18" s="164"/>
      <c r="E18" s="165"/>
      <c r="F18" s="166"/>
      <c r="G18" s="167">
        <f>SUMIF(AG19:AG29,"&lt;&gt;NOR",G19:G29)</f>
        <v>0</v>
      </c>
      <c r="H18" s="161"/>
      <c r="I18" s="161">
        <f>SUM(I19:I29)</f>
        <v>0</v>
      </c>
      <c r="J18" s="161"/>
      <c r="K18" s="161">
        <f>SUM(K19:K29)</f>
        <v>0</v>
      </c>
      <c r="L18" s="161"/>
      <c r="M18" s="161">
        <f>SUM(M19:M29)</f>
        <v>0</v>
      </c>
      <c r="N18" s="161"/>
      <c r="O18" s="161">
        <f>SUM(O19:O29)</f>
        <v>0</v>
      </c>
      <c r="P18" s="161"/>
      <c r="Q18" s="161">
        <f>SUM(Q19:Q29)</f>
        <v>0</v>
      </c>
      <c r="R18" s="161"/>
      <c r="S18" s="161"/>
      <c r="T18" s="161"/>
      <c r="U18" s="161"/>
      <c r="V18" s="161">
        <f>SUM(V19:V29)</f>
        <v>0</v>
      </c>
      <c r="W18" s="161"/>
      <c r="X18" s="161"/>
      <c r="AG18" t="s">
        <v>142</v>
      </c>
    </row>
    <row r="19" spans="1:60" outlineLevel="1" x14ac:dyDescent="0.2">
      <c r="A19" s="174">
        <v>10</v>
      </c>
      <c r="B19" s="175" t="s">
        <v>444</v>
      </c>
      <c r="C19" s="183" t="s">
        <v>463</v>
      </c>
      <c r="D19" s="176" t="s">
        <v>464</v>
      </c>
      <c r="E19" s="177">
        <v>1</v>
      </c>
      <c r="F19" s="178"/>
      <c r="G19" s="179">
        <f t="shared" ref="G19:G29" si="7">ROUND(E19*F19,2)</f>
        <v>0</v>
      </c>
      <c r="H19" s="160"/>
      <c r="I19" s="159">
        <f t="shared" ref="I19:I29" si="8">ROUND(E19*H19,2)</f>
        <v>0</v>
      </c>
      <c r="J19" s="160"/>
      <c r="K19" s="159">
        <f t="shared" ref="K19:K29" si="9">ROUND(E19*J19,2)</f>
        <v>0</v>
      </c>
      <c r="L19" s="159">
        <v>21</v>
      </c>
      <c r="M19" s="159">
        <f t="shared" ref="M19:M29" si="10">G19*(1+L19/100)</f>
        <v>0</v>
      </c>
      <c r="N19" s="159">
        <v>0</v>
      </c>
      <c r="O19" s="159">
        <f t="shared" ref="O19:O29" si="11">ROUND(E19*N19,2)</f>
        <v>0</v>
      </c>
      <c r="P19" s="159">
        <v>0</v>
      </c>
      <c r="Q19" s="159">
        <f t="shared" ref="Q19:Q29" si="12">ROUND(E19*P19,2)</f>
        <v>0</v>
      </c>
      <c r="R19" s="159"/>
      <c r="S19" s="159" t="s">
        <v>146</v>
      </c>
      <c r="T19" s="159" t="s">
        <v>147</v>
      </c>
      <c r="U19" s="159">
        <v>0</v>
      </c>
      <c r="V19" s="159">
        <f t="shared" ref="V19:V29" si="13">ROUND(E19*U19,2)</f>
        <v>0</v>
      </c>
      <c r="W19" s="159"/>
      <c r="X19" s="159" t="s">
        <v>148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448</v>
      </c>
      <c r="C20" s="183" t="s">
        <v>466</v>
      </c>
      <c r="D20" s="176" t="s">
        <v>464</v>
      </c>
      <c r="E20" s="177">
        <v>1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21</v>
      </c>
      <c r="M20" s="159">
        <f t="shared" si="10"/>
        <v>0</v>
      </c>
      <c r="N20" s="159">
        <v>0</v>
      </c>
      <c r="O20" s="159">
        <f t="shared" si="11"/>
        <v>0</v>
      </c>
      <c r="P20" s="159">
        <v>0</v>
      </c>
      <c r="Q20" s="159">
        <f t="shared" si="12"/>
        <v>0</v>
      </c>
      <c r="R20" s="159"/>
      <c r="S20" s="159" t="s">
        <v>146</v>
      </c>
      <c r="T20" s="159" t="s">
        <v>147</v>
      </c>
      <c r="U20" s="159">
        <v>0</v>
      </c>
      <c r="V20" s="159">
        <f t="shared" si="13"/>
        <v>0</v>
      </c>
      <c r="W20" s="159"/>
      <c r="X20" s="159" t="s">
        <v>192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400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452</v>
      </c>
      <c r="C21" s="183" t="s">
        <v>469</v>
      </c>
      <c r="D21" s="176" t="s">
        <v>145</v>
      </c>
      <c r="E21" s="177">
        <v>1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146</v>
      </c>
      <c r="T21" s="159" t="s">
        <v>147</v>
      </c>
      <c r="U21" s="159">
        <v>0</v>
      </c>
      <c r="V21" s="159">
        <f t="shared" si="13"/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454</v>
      </c>
      <c r="C22" s="183" t="s">
        <v>470</v>
      </c>
      <c r="D22" s="176" t="s">
        <v>464</v>
      </c>
      <c r="E22" s="177">
        <v>1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146</v>
      </c>
      <c r="T22" s="159" t="s">
        <v>147</v>
      </c>
      <c r="U22" s="159">
        <v>0</v>
      </c>
      <c r="V22" s="159">
        <f t="shared" si="13"/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456</v>
      </c>
      <c r="C23" s="183" t="s">
        <v>471</v>
      </c>
      <c r="D23" s="176" t="s">
        <v>284</v>
      </c>
      <c r="E23" s="177">
        <v>2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146</v>
      </c>
      <c r="T23" s="159" t="s">
        <v>147</v>
      </c>
      <c r="U23" s="159">
        <v>0</v>
      </c>
      <c r="V23" s="159">
        <f t="shared" si="13"/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212</v>
      </c>
      <c r="C24" s="183" t="s">
        <v>468</v>
      </c>
      <c r="D24" s="176" t="s">
        <v>284</v>
      </c>
      <c r="E24" s="177">
        <v>24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146</v>
      </c>
      <c r="T24" s="159" t="s">
        <v>147</v>
      </c>
      <c r="U24" s="159">
        <v>0</v>
      </c>
      <c r="V24" s="159">
        <f t="shared" si="13"/>
        <v>0</v>
      </c>
      <c r="W24" s="159"/>
      <c r="X24" s="159" t="s">
        <v>192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400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16</v>
      </c>
      <c r="B25" s="175" t="s">
        <v>458</v>
      </c>
      <c r="C25" s="183" t="s">
        <v>472</v>
      </c>
      <c r="D25" s="176" t="s">
        <v>464</v>
      </c>
      <c r="E25" s="177">
        <v>1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146</v>
      </c>
      <c r="T25" s="159" t="s">
        <v>147</v>
      </c>
      <c r="U25" s="159">
        <v>0</v>
      </c>
      <c r="V25" s="159">
        <f t="shared" si="13"/>
        <v>0</v>
      </c>
      <c r="W25" s="159"/>
      <c r="X25" s="159" t="s">
        <v>148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149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17</v>
      </c>
      <c r="B26" s="175" t="s">
        <v>199</v>
      </c>
      <c r="C26" s="183" t="s">
        <v>473</v>
      </c>
      <c r="D26" s="176" t="s">
        <v>464</v>
      </c>
      <c r="E26" s="177">
        <v>1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si="13"/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18</v>
      </c>
      <c r="B27" s="175" t="s">
        <v>202</v>
      </c>
      <c r="C27" s="183" t="s">
        <v>474</v>
      </c>
      <c r="D27" s="176" t="s">
        <v>464</v>
      </c>
      <c r="E27" s="177">
        <v>1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4">
        <v>19</v>
      </c>
      <c r="B28" s="175" t="s">
        <v>204</v>
      </c>
      <c r="C28" s="183" t="s">
        <v>475</v>
      </c>
      <c r="D28" s="176" t="s">
        <v>464</v>
      </c>
      <c r="E28" s="177">
        <v>1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8">
        <v>20</v>
      </c>
      <c r="B29" s="169" t="s">
        <v>226</v>
      </c>
      <c r="C29" s="184" t="s">
        <v>476</v>
      </c>
      <c r="D29" s="170" t="s">
        <v>464</v>
      </c>
      <c r="E29" s="171">
        <v>1</v>
      </c>
      <c r="F29" s="172"/>
      <c r="G29" s="173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3"/>
      <c r="B30" s="4"/>
      <c r="C30" s="18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128</v>
      </c>
    </row>
    <row r="31" spans="1:60" x14ac:dyDescent="0.2">
      <c r="A31" s="153"/>
      <c r="B31" s="154" t="s">
        <v>31</v>
      </c>
      <c r="C31" s="186"/>
      <c r="D31" s="155"/>
      <c r="E31" s="156"/>
      <c r="F31" s="156"/>
      <c r="G31" s="181">
        <f>G8+G18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327</v>
      </c>
    </row>
    <row r="32" spans="1:60" x14ac:dyDescent="0.2">
      <c r="A32" s="3"/>
      <c r="B32" s="4"/>
      <c r="C32" s="18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8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43" t="s">
        <v>328</v>
      </c>
      <c r="B34" s="243"/>
      <c r="C34" s="24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45"/>
      <c r="B35" s="246"/>
      <c r="C35" s="247"/>
      <c r="D35" s="246"/>
      <c r="E35" s="246"/>
      <c r="F35" s="246"/>
      <c r="G35" s="24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329</v>
      </c>
    </row>
    <row r="36" spans="1:33" x14ac:dyDescent="0.2">
      <c r="A36" s="249"/>
      <c r="B36" s="250"/>
      <c r="C36" s="251"/>
      <c r="D36" s="250"/>
      <c r="E36" s="250"/>
      <c r="F36" s="250"/>
      <c r="G36" s="25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9"/>
      <c r="B37" s="250"/>
      <c r="C37" s="251"/>
      <c r="D37" s="250"/>
      <c r="E37" s="250"/>
      <c r="F37" s="250"/>
      <c r="G37" s="25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49"/>
      <c r="B38" s="250"/>
      <c r="C38" s="251"/>
      <c r="D38" s="250"/>
      <c r="E38" s="250"/>
      <c r="F38" s="250"/>
      <c r="G38" s="25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3"/>
      <c r="B40" s="4"/>
      <c r="C40" s="18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C41" s="187"/>
      <c r="D41" s="10"/>
      <c r="AG41" t="s">
        <v>330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F8C4-FDCA-4D85-B12E-F0A7F8E8CB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61</v>
      </c>
      <c r="C4" s="265" t="s">
        <v>62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11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480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28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14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14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60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14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14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419</v>
      </c>
      <c r="C17" s="183" t="s">
        <v>478</v>
      </c>
      <c r="D17" s="176" t="s">
        <v>145</v>
      </c>
      <c r="E17" s="177">
        <v>28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421</v>
      </c>
      <c r="C18" s="183" t="s">
        <v>422</v>
      </c>
      <c r="D18" s="176" t="s">
        <v>201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141</v>
      </c>
      <c r="B19" s="163" t="s">
        <v>96</v>
      </c>
      <c r="C19" s="182" t="s">
        <v>98</v>
      </c>
      <c r="D19" s="164"/>
      <c r="E19" s="165"/>
      <c r="F19" s="166"/>
      <c r="G19" s="167">
        <f>SUMIF(AG20:AG24,"&lt;&gt;NOR",G20:G24)</f>
        <v>0</v>
      </c>
      <c r="H19" s="161"/>
      <c r="I19" s="161">
        <f>SUM(I20:I24)</f>
        <v>0</v>
      </c>
      <c r="J19" s="161"/>
      <c r="K19" s="161">
        <f>SUM(K20:K24)</f>
        <v>0</v>
      </c>
      <c r="L19" s="161"/>
      <c r="M19" s="161">
        <f>SUM(M20:M24)</f>
        <v>0</v>
      </c>
      <c r="N19" s="161"/>
      <c r="O19" s="161">
        <f>SUM(O20:O24)</f>
        <v>0</v>
      </c>
      <c r="P19" s="161"/>
      <c r="Q19" s="161">
        <f>SUM(Q20:Q24)</f>
        <v>0</v>
      </c>
      <c r="R19" s="161"/>
      <c r="S19" s="161"/>
      <c r="T19" s="161"/>
      <c r="U19" s="161"/>
      <c r="V19" s="161">
        <f>SUM(V20:V24)</f>
        <v>0</v>
      </c>
      <c r="W19" s="161"/>
      <c r="X19" s="161"/>
      <c r="AG19" t="s">
        <v>142</v>
      </c>
    </row>
    <row r="20" spans="1:60" outlineLevel="1" x14ac:dyDescent="0.2">
      <c r="A20" s="174">
        <v>11</v>
      </c>
      <c r="B20" s="175" t="s">
        <v>421</v>
      </c>
      <c r="C20" s="183" t="s">
        <v>430</v>
      </c>
      <c r="D20" s="176" t="s">
        <v>211</v>
      </c>
      <c r="E20" s="177">
        <v>140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192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400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423</v>
      </c>
      <c r="C21" s="183" t="s">
        <v>408</v>
      </c>
      <c r="D21" s="176" t="s">
        <v>211</v>
      </c>
      <c r="E21" s="177">
        <v>28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424</v>
      </c>
      <c r="C22" s="183" t="s">
        <v>425</v>
      </c>
      <c r="D22" s="176" t="s">
        <v>145</v>
      </c>
      <c r="E22" s="177">
        <v>12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426</v>
      </c>
      <c r="C23" s="183" t="s">
        <v>420</v>
      </c>
      <c r="D23" s="176" t="s">
        <v>145</v>
      </c>
      <c r="E23" s="177">
        <v>28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146</v>
      </c>
      <c r="T23" s="159" t="s">
        <v>147</v>
      </c>
      <c r="U23" s="159">
        <v>0</v>
      </c>
      <c r="V23" s="159">
        <f>ROUND(E23*U23,2)</f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427</v>
      </c>
      <c r="C24" s="183" t="s">
        <v>428</v>
      </c>
      <c r="D24" s="176" t="s">
        <v>145</v>
      </c>
      <c r="E24" s="177">
        <v>40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146</v>
      </c>
      <c r="T24" s="159" t="s">
        <v>147</v>
      </c>
      <c r="U24" s="159">
        <v>0</v>
      </c>
      <c r="V24" s="159">
        <f>ROUND(E24*U24,2)</f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141</v>
      </c>
      <c r="B25" s="163" t="s">
        <v>100</v>
      </c>
      <c r="C25" s="182" t="s">
        <v>102</v>
      </c>
      <c r="D25" s="164"/>
      <c r="E25" s="165"/>
      <c r="F25" s="166"/>
      <c r="G25" s="167">
        <f>SUMIF(AG26:AG34,"&lt;&gt;NOR",G26:G34)</f>
        <v>0</v>
      </c>
      <c r="H25" s="161"/>
      <c r="I25" s="161">
        <f>SUM(I26:I34)</f>
        <v>0</v>
      </c>
      <c r="J25" s="161"/>
      <c r="K25" s="161">
        <f>SUM(K26:K34)</f>
        <v>0</v>
      </c>
      <c r="L25" s="161"/>
      <c r="M25" s="161">
        <f>SUM(M26:M34)</f>
        <v>0</v>
      </c>
      <c r="N25" s="161"/>
      <c r="O25" s="161">
        <f>SUM(O26:O34)</f>
        <v>0</v>
      </c>
      <c r="P25" s="161"/>
      <c r="Q25" s="161">
        <f>SUM(Q26:Q34)</f>
        <v>0</v>
      </c>
      <c r="R25" s="161"/>
      <c r="S25" s="161"/>
      <c r="T25" s="161"/>
      <c r="U25" s="161"/>
      <c r="V25" s="161">
        <f>SUM(V26:V34)</f>
        <v>0</v>
      </c>
      <c r="W25" s="161"/>
      <c r="X25" s="161"/>
      <c r="AG25" t="s">
        <v>142</v>
      </c>
    </row>
    <row r="26" spans="1:60" ht="22.5" outlineLevel="1" x14ac:dyDescent="0.2">
      <c r="A26" s="174">
        <v>16</v>
      </c>
      <c r="B26" s="175" t="s">
        <v>431</v>
      </c>
      <c r="C26" s="183" t="s">
        <v>432</v>
      </c>
      <c r="D26" s="176" t="s">
        <v>211</v>
      </c>
      <c r="E26" s="177">
        <v>90</v>
      </c>
      <c r="F26" s="178"/>
      <c r="G26" s="179">
        <f t="shared" ref="G26:G34" si="7">ROUND(E26*F26,2)</f>
        <v>0</v>
      </c>
      <c r="H26" s="160"/>
      <c r="I26" s="159">
        <f t="shared" ref="I26:I34" si="8">ROUND(E26*H26,2)</f>
        <v>0</v>
      </c>
      <c r="J26" s="160"/>
      <c r="K26" s="159">
        <f t="shared" ref="K26:K34" si="9">ROUND(E26*J26,2)</f>
        <v>0</v>
      </c>
      <c r="L26" s="159">
        <v>21</v>
      </c>
      <c r="M26" s="159">
        <f t="shared" ref="M26:M34" si="10">G26*(1+L26/100)</f>
        <v>0</v>
      </c>
      <c r="N26" s="159">
        <v>0</v>
      </c>
      <c r="O26" s="159">
        <f t="shared" ref="O26:O34" si="11">ROUND(E26*N26,2)</f>
        <v>0</v>
      </c>
      <c r="P26" s="159">
        <v>0</v>
      </c>
      <c r="Q26" s="159">
        <f t="shared" ref="Q26:Q34" si="12"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ref="V26:V34" si="13">ROUND(E26*U26,2)</f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429</v>
      </c>
      <c r="C27" s="183" t="s">
        <v>461</v>
      </c>
      <c r="D27" s="176" t="s">
        <v>462</v>
      </c>
      <c r="E27" s="177">
        <v>0.2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192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400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433</v>
      </c>
      <c r="C28" s="183" t="s">
        <v>434</v>
      </c>
      <c r="D28" s="176" t="s">
        <v>435</v>
      </c>
      <c r="E28" s="177">
        <v>70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436</v>
      </c>
      <c r="C29" s="183" t="s">
        <v>437</v>
      </c>
      <c r="D29" s="176" t="s">
        <v>211</v>
      </c>
      <c r="E29" s="177">
        <v>50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438</v>
      </c>
      <c r="C30" s="183" t="s">
        <v>439</v>
      </c>
      <c r="D30" s="176" t="s">
        <v>440</v>
      </c>
      <c r="E30" s="177">
        <v>0.8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184</v>
      </c>
      <c r="C31" s="183" t="s">
        <v>443</v>
      </c>
      <c r="D31" s="176" t="s">
        <v>440</v>
      </c>
      <c r="E31" s="177">
        <v>0.8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442</v>
      </c>
      <c r="C32" s="183" t="s">
        <v>445</v>
      </c>
      <c r="D32" s="176" t="s">
        <v>145</v>
      </c>
      <c r="E32" s="177">
        <v>1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13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444</v>
      </c>
      <c r="C33" s="183" t="s">
        <v>455</v>
      </c>
      <c r="D33" s="176" t="s">
        <v>440</v>
      </c>
      <c r="E33" s="177">
        <v>0.5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13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24</v>
      </c>
      <c r="B34" s="175" t="s">
        <v>446</v>
      </c>
      <c r="C34" s="183" t="s">
        <v>459</v>
      </c>
      <c r="D34" s="176" t="s">
        <v>460</v>
      </c>
      <c r="E34" s="177">
        <v>8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13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2" t="s">
        <v>141</v>
      </c>
      <c r="B35" s="163" t="s">
        <v>103</v>
      </c>
      <c r="C35" s="182" t="s">
        <v>105</v>
      </c>
      <c r="D35" s="164"/>
      <c r="E35" s="165"/>
      <c r="F35" s="166"/>
      <c r="G35" s="167">
        <f>SUMIF(AG36:AG48,"&lt;&gt;NOR",G36:G48)</f>
        <v>0</v>
      </c>
      <c r="H35" s="161"/>
      <c r="I35" s="161">
        <f>SUM(I36:I48)</f>
        <v>0</v>
      </c>
      <c r="J35" s="161"/>
      <c r="K35" s="161">
        <f>SUM(K36:K48)</f>
        <v>0</v>
      </c>
      <c r="L35" s="161"/>
      <c r="M35" s="161">
        <f>SUM(M36:M48)</f>
        <v>0</v>
      </c>
      <c r="N35" s="161"/>
      <c r="O35" s="161">
        <f>SUM(O36:O48)</f>
        <v>0</v>
      </c>
      <c r="P35" s="161"/>
      <c r="Q35" s="161">
        <f>SUM(Q36:Q48)</f>
        <v>0</v>
      </c>
      <c r="R35" s="161"/>
      <c r="S35" s="161"/>
      <c r="T35" s="161"/>
      <c r="U35" s="161"/>
      <c r="V35" s="161">
        <f>SUM(V36:V48)</f>
        <v>0</v>
      </c>
      <c r="W35" s="161"/>
      <c r="X35" s="161"/>
      <c r="AG35" t="s">
        <v>142</v>
      </c>
    </row>
    <row r="36" spans="1:60" outlineLevel="1" x14ac:dyDescent="0.2">
      <c r="A36" s="174">
        <v>25</v>
      </c>
      <c r="B36" s="175" t="s">
        <v>448</v>
      </c>
      <c r="C36" s="183" t="s">
        <v>463</v>
      </c>
      <c r="D36" s="176" t="s">
        <v>464</v>
      </c>
      <c r="E36" s="177">
        <v>1</v>
      </c>
      <c r="F36" s="178"/>
      <c r="G36" s="179">
        <f t="shared" ref="G36:G48" si="14">ROUND(E36*F36,2)</f>
        <v>0</v>
      </c>
      <c r="H36" s="160"/>
      <c r="I36" s="159">
        <f t="shared" ref="I36:I48" si="15">ROUND(E36*H36,2)</f>
        <v>0</v>
      </c>
      <c r="J36" s="160"/>
      <c r="K36" s="159">
        <f t="shared" ref="K36:K48" si="16">ROUND(E36*J36,2)</f>
        <v>0</v>
      </c>
      <c r="L36" s="159">
        <v>21</v>
      </c>
      <c r="M36" s="159">
        <f t="shared" ref="M36:M48" si="17">G36*(1+L36/100)</f>
        <v>0</v>
      </c>
      <c r="N36" s="159">
        <v>0</v>
      </c>
      <c r="O36" s="159">
        <f t="shared" ref="O36:O48" si="18">ROUND(E36*N36,2)</f>
        <v>0</v>
      </c>
      <c r="P36" s="159">
        <v>0</v>
      </c>
      <c r="Q36" s="159">
        <f t="shared" ref="Q36:Q48" si="19">ROUND(E36*P36,2)</f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ref="V36:V48" si="20">ROUND(E36*U36,2)</f>
        <v>0</v>
      </c>
      <c r="W36" s="159"/>
      <c r="X36" s="159" t="s">
        <v>148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26</v>
      </c>
      <c r="B37" s="175" t="s">
        <v>450</v>
      </c>
      <c r="C37" s="183" t="s">
        <v>465</v>
      </c>
      <c r="D37" s="176" t="s">
        <v>464</v>
      </c>
      <c r="E37" s="177">
        <v>1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20"/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27</v>
      </c>
      <c r="B38" s="175" t="s">
        <v>452</v>
      </c>
      <c r="C38" s="183" t="s">
        <v>477</v>
      </c>
      <c r="D38" s="176" t="s">
        <v>464</v>
      </c>
      <c r="E38" s="177">
        <v>1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192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400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28</v>
      </c>
      <c r="B39" s="175" t="s">
        <v>454</v>
      </c>
      <c r="C39" s="183" t="s">
        <v>466</v>
      </c>
      <c r="D39" s="176" t="s">
        <v>464</v>
      </c>
      <c r="E39" s="177">
        <v>1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458</v>
      </c>
      <c r="C40" s="183" t="s">
        <v>468</v>
      </c>
      <c r="D40" s="176" t="s">
        <v>284</v>
      </c>
      <c r="E40" s="177">
        <v>60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30</v>
      </c>
      <c r="B41" s="175" t="s">
        <v>199</v>
      </c>
      <c r="C41" s="183" t="s">
        <v>469</v>
      </c>
      <c r="D41" s="176" t="s">
        <v>145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31</v>
      </c>
      <c r="B42" s="175" t="s">
        <v>202</v>
      </c>
      <c r="C42" s="183" t="s">
        <v>470</v>
      </c>
      <c r="D42" s="176" t="s">
        <v>464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204</v>
      </c>
      <c r="C43" s="183" t="s">
        <v>471</v>
      </c>
      <c r="D43" s="176" t="s">
        <v>284</v>
      </c>
      <c r="E43" s="177">
        <v>5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206</v>
      </c>
      <c r="C44" s="183" t="s">
        <v>472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209</v>
      </c>
      <c r="C45" s="183" t="s">
        <v>473</v>
      </c>
      <c r="D45" s="176" t="s">
        <v>464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35</v>
      </c>
      <c r="B46" s="175" t="s">
        <v>212</v>
      </c>
      <c r="C46" s="183" t="s">
        <v>474</v>
      </c>
      <c r="D46" s="176" t="s">
        <v>464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4">
        <v>36</v>
      </c>
      <c r="B47" s="175" t="s">
        <v>214</v>
      </c>
      <c r="C47" s="183" t="s">
        <v>475</v>
      </c>
      <c r="D47" s="176" t="s">
        <v>464</v>
      </c>
      <c r="E47" s="177">
        <v>1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0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8">
        <v>37</v>
      </c>
      <c r="B48" s="169" t="s">
        <v>216</v>
      </c>
      <c r="C48" s="184" t="s">
        <v>476</v>
      </c>
      <c r="D48" s="170" t="s">
        <v>464</v>
      </c>
      <c r="E48" s="171">
        <v>1</v>
      </c>
      <c r="F48" s="172"/>
      <c r="G48" s="173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20"/>
        <v>0</v>
      </c>
      <c r="W48" s="159"/>
      <c r="X48" s="159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128</v>
      </c>
    </row>
    <row r="50" spans="1:33" x14ac:dyDescent="0.2">
      <c r="A50" s="153"/>
      <c r="B50" s="154" t="s">
        <v>31</v>
      </c>
      <c r="C50" s="186"/>
      <c r="D50" s="155"/>
      <c r="E50" s="156"/>
      <c r="F50" s="156"/>
      <c r="G50" s="181">
        <f>G8+G19+G25+G35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327</v>
      </c>
    </row>
    <row r="51" spans="1:33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43" t="s">
        <v>328</v>
      </c>
      <c r="B53" s="243"/>
      <c r="C53" s="24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45"/>
      <c r="B54" s="246"/>
      <c r="C54" s="247"/>
      <c r="D54" s="246"/>
      <c r="E54" s="246"/>
      <c r="F54" s="246"/>
      <c r="G54" s="24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329</v>
      </c>
    </row>
    <row r="55" spans="1:33" x14ac:dyDescent="0.2">
      <c r="A55" s="249"/>
      <c r="B55" s="250"/>
      <c r="C55" s="251"/>
      <c r="D55" s="250"/>
      <c r="E55" s="250"/>
      <c r="F55" s="250"/>
      <c r="G55" s="25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49"/>
      <c r="B56" s="250"/>
      <c r="C56" s="251"/>
      <c r="D56" s="250"/>
      <c r="E56" s="250"/>
      <c r="F56" s="250"/>
      <c r="G56" s="25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49"/>
      <c r="B57" s="250"/>
      <c r="C57" s="251"/>
      <c r="D57" s="250"/>
      <c r="E57" s="250"/>
      <c r="F57" s="250"/>
      <c r="G57" s="25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53"/>
      <c r="B58" s="254"/>
      <c r="C58" s="255"/>
      <c r="D58" s="254"/>
      <c r="E58" s="254"/>
      <c r="F58" s="254"/>
      <c r="G58" s="25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18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187"/>
      <c r="D60" s="10"/>
      <c r="AG60" t="s">
        <v>330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2764-A56E-4152-A2CD-2F810ECD15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63</v>
      </c>
      <c r="C4" s="265" t="s">
        <v>64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19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820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46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23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23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294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479</v>
      </c>
      <c r="D15" s="176" t="s">
        <v>145</v>
      </c>
      <c r="E15" s="177">
        <v>23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480</v>
      </c>
      <c r="D16" s="176" t="s">
        <v>145</v>
      </c>
      <c r="E16" s="177">
        <v>23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419</v>
      </c>
      <c r="C17" s="183" t="s">
        <v>481</v>
      </c>
      <c r="D17" s="176" t="s">
        <v>145</v>
      </c>
      <c r="E17" s="177">
        <v>9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421</v>
      </c>
      <c r="C18" s="183" t="s">
        <v>422</v>
      </c>
      <c r="D18" s="176" t="s">
        <v>201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141</v>
      </c>
      <c r="B19" s="163" t="s">
        <v>96</v>
      </c>
      <c r="C19" s="182" t="s">
        <v>98</v>
      </c>
      <c r="D19" s="164"/>
      <c r="E19" s="165"/>
      <c r="F19" s="166"/>
      <c r="G19" s="167">
        <f>SUMIF(AG20:AG24,"&lt;&gt;NOR",G20:G24)</f>
        <v>0</v>
      </c>
      <c r="H19" s="161"/>
      <c r="I19" s="161">
        <f>SUM(I20:I24)</f>
        <v>0</v>
      </c>
      <c r="J19" s="161"/>
      <c r="K19" s="161">
        <f>SUM(K20:K24)</f>
        <v>0</v>
      </c>
      <c r="L19" s="161"/>
      <c r="M19" s="161">
        <f>SUM(M20:M24)</f>
        <v>0</v>
      </c>
      <c r="N19" s="161"/>
      <c r="O19" s="161">
        <f>SUM(O20:O24)</f>
        <v>0</v>
      </c>
      <c r="P19" s="161"/>
      <c r="Q19" s="161">
        <f>SUM(Q20:Q24)</f>
        <v>0</v>
      </c>
      <c r="R19" s="161"/>
      <c r="S19" s="161"/>
      <c r="T19" s="161"/>
      <c r="U19" s="161"/>
      <c r="V19" s="161">
        <f>SUM(V20:V24)</f>
        <v>0</v>
      </c>
      <c r="W19" s="161"/>
      <c r="X19" s="161"/>
      <c r="AG19" t="s">
        <v>142</v>
      </c>
    </row>
    <row r="20" spans="1:60" outlineLevel="1" x14ac:dyDescent="0.2">
      <c r="A20" s="174">
        <v>11</v>
      </c>
      <c r="B20" s="175" t="s">
        <v>421</v>
      </c>
      <c r="C20" s="183" t="s">
        <v>430</v>
      </c>
      <c r="D20" s="176" t="s">
        <v>211</v>
      </c>
      <c r="E20" s="177">
        <v>220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192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400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423</v>
      </c>
      <c r="C21" s="183" t="s">
        <v>408</v>
      </c>
      <c r="D21" s="176" t="s">
        <v>211</v>
      </c>
      <c r="E21" s="177">
        <v>46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424</v>
      </c>
      <c r="C22" s="183" t="s">
        <v>482</v>
      </c>
      <c r="D22" s="176" t="s">
        <v>145</v>
      </c>
      <c r="E22" s="177">
        <v>18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426</v>
      </c>
      <c r="C23" s="183" t="s">
        <v>483</v>
      </c>
      <c r="D23" s="176" t="s">
        <v>145</v>
      </c>
      <c r="E23" s="177">
        <v>46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146</v>
      </c>
      <c r="T23" s="159" t="s">
        <v>147</v>
      </c>
      <c r="U23" s="159">
        <v>0</v>
      </c>
      <c r="V23" s="159">
        <f>ROUND(E23*U23,2)</f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427</v>
      </c>
      <c r="C24" s="183" t="s">
        <v>428</v>
      </c>
      <c r="D24" s="176" t="s">
        <v>145</v>
      </c>
      <c r="E24" s="177">
        <v>64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146</v>
      </c>
      <c r="T24" s="159" t="s">
        <v>147</v>
      </c>
      <c r="U24" s="159">
        <v>0</v>
      </c>
      <c r="V24" s="159">
        <f>ROUND(E24*U24,2)</f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141</v>
      </c>
      <c r="B25" s="163" t="s">
        <v>100</v>
      </c>
      <c r="C25" s="182" t="s">
        <v>102</v>
      </c>
      <c r="D25" s="164"/>
      <c r="E25" s="165"/>
      <c r="F25" s="166"/>
      <c r="G25" s="167">
        <f>SUMIF(AG26:AG32,"&lt;&gt;NOR",G26:G32)</f>
        <v>0</v>
      </c>
      <c r="H25" s="161"/>
      <c r="I25" s="161">
        <f>SUM(I26:I32)</f>
        <v>0</v>
      </c>
      <c r="J25" s="161"/>
      <c r="K25" s="161">
        <f>SUM(K26:K32)</f>
        <v>0</v>
      </c>
      <c r="L25" s="161"/>
      <c r="M25" s="161">
        <f>SUM(M26:M32)</f>
        <v>0</v>
      </c>
      <c r="N25" s="161"/>
      <c r="O25" s="161">
        <f>SUM(O26:O32)</f>
        <v>0</v>
      </c>
      <c r="P25" s="161"/>
      <c r="Q25" s="161">
        <f>SUM(Q26:Q32)</f>
        <v>0</v>
      </c>
      <c r="R25" s="161"/>
      <c r="S25" s="161"/>
      <c r="T25" s="161"/>
      <c r="U25" s="161"/>
      <c r="V25" s="161">
        <f>SUM(V26:V32)</f>
        <v>0</v>
      </c>
      <c r="W25" s="161"/>
      <c r="X25" s="161"/>
      <c r="AG25" t="s">
        <v>142</v>
      </c>
    </row>
    <row r="26" spans="1:60" ht="22.5" outlineLevel="1" x14ac:dyDescent="0.2">
      <c r="A26" s="174">
        <v>16</v>
      </c>
      <c r="B26" s="175" t="s">
        <v>431</v>
      </c>
      <c r="C26" s="183" t="s">
        <v>432</v>
      </c>
      <c r="D26" s="176" t="s">
        <v>211</v>
      </c>
      <c r="E26" s="177">
        <v>90</v>
      </c>
      <c r="F26" s="178"/>
      <c r="G26" s="179">
        <f t="shared" ref="G26:G32" si="7">ROUND(E26*F26,2)</f>
        <v>0</v>
      </c>
      <c r="H26" s="160"/>
      <c r="I26" s="159">
        <f t="shared" ref="I26:I32" si="8">ROUND(E26*H26,2)</f>
        <v>0</v>
      </c>
      <c r="J26" s="160"/>
      <c r="K26" s="159">
        <f t="shared" ref="K26:K32" si="9">ROUND(E26*J26,2)</f>
        <v>0</v>
      </c>
      <c r="L26" s="159">
        <v>21</v>
      </c>
      <c r="M26" s="159">
        <f t="shared" ref="M26:M32" si="10">G26*(1+L26/100)</f>
        <v>0</v>
      </c>
      <c r="N26" s="159">
        <v>0</v>
      </c>
      <c r="O26" s="159">
        <f t="shared" ref="O26:O32" si="11">ROUND(E26*N26,2)</f>
        <v>0</v>
      </c>
      <c r="P26" s="159">
        <v>0</v>
      </c>
      <c r="Q26" s="159">
        <f t="shared" ref="Q26:Q32" si="12"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ref="V26:V32" si="13">ROUND(E26*U26,2)</f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429</v>
      </c>
      <c r="C27" s="183" t="s">
        <v>461</v>
      </c>
      <c r="D27" s="176" t="s">
        <v>462</v>
      </c>
      <c r="E27" s="177">
        <v>0.2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192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400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433</v>
      </c>
      <c r="C28" s="183" t="s">
        <v>434</v>
      </c>
      <c r="D28" s="176" t="s">
        <v>435</v>
      </c>
      <c r="E28" s="177">
        <v>100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436</v>
      </c>
      <c r="C29" s="183" t="s">
        <v>437</v>
      </c>
      <c r="D29" s="176" t="s">
        <v>211</v>
      </c>
      <c r="E29" s="177">
        <v>120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442</v>
      </c>
      <c r="C30" s="183" t="s">
        <v>445</v>
      </c>
      <c r="D30" s="176" t="s">
        <v>145</v>
      </c>
      <c r="E30" s="177">
        <v>2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444</v>
      </c>
      <c r="C31" s="183" t="s">
        <v>455</v>
      </c>
      <c r="D31" s="176" t="s">
        <v>440</v>
      </c>
      <c r="E31" s="177">
        <v>0.5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446</v>
      </c>
      <c r="C32" s="183" t="s">
        <v>459</v>
      </c>
      <c r="D32" s="176" t="s">
        <v>460</v>
      </c>
      <c r="E32" s="177">
        <v>12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13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2" t="s">
        <v>141</v>
      </c>
      <c r="B33" s="163" t="s">
        <v>103</v>
      </c>
      <c r="C33" s="182" t="s">
        <v>105</v>
      </c>
      <c r="D33" s="164"/>
      <c r="E33" s="165"/>
      <c r="F33" s="166"/>
      <c r="G33" s="167">
        <f>SUMIF(AG34:AG47,"&lt;&gt;NOR",G34:G47)</f>
        <v>0</v>
      </c>
      <c r="H33" s="161"/>
      <c r="I33" s="161">
        <f>SUM(I34:I47)</f>
        <v>0</v>
      </c>
      <c r="J33" s="161"/>
      <c r="K33" s="161">
        <f>SUM(K34:K47)</f>
        <v>0</v>
      </c>
      <c r="L33" s="161"/>
      <c r="M33" s="161">
        <f>SUM(M34:M47)</f>
        <v>0</v>
      </c>
      <c r="N33" s="161"/>
      <c r="O33" s="161">
        <f>SUM(O34:O47)</f>
        <v>0</v>
      </c>
      <c r="P33" s="161"/>
      <c r="Q33" s="161">
        <f>SUM(Q34:Q47)</f>
        <v>0</v>
      </c>
      <c r="R33" s="161"/>
      <c r="S33" s="161"/>
      <c r="T33" s="161"/>
      <c r="U33" s="161"/>
      <c r="V33" s="161">
        <f>SUM(V34:V47)</f>
        <v>0</v>
      </c>
      <c r="W33" s="161"/>
      <c r="X33" s="161"/>
      <c r="AG33" t="s">
        <v>142</v>
      </c>
    </row>
    <row r="34" spans="1:60" outlineLevel="1" x14ac:dyDescent="0.2">
      <c r="A34" s="174">
        <v>23</v>
      </c>
      <c r="B34" s="175" t="s">
        <v>448</v>
      </c>
      <c r="C34" s="183" t="s">
        <v>463</v>
      </c>
      <c r="D34" s="176" t="s">
        <v>464</v>
      </c>
      <c r="E34" s="177">
        <v>1</v>
      </c>
      <c r="F34" s="178"/>
      <c r="G34" s="179">
        <f t="shared" ref="G34:G47" si="14">ROUND(E34*F34,2)</f>
        <v>0</v>
      </c>
      <c r="H34" s="160"/>
      <c r="I34" s="159">
        <f t="shared" ref="I34:I47" si="15">ROUND(E34*H34,2)</f>
        <v>0</v>
      </c>
      <c r="J34" s="160"/>
      <c r="K34" s="159">
        <f t="shared" ref="K34:K47" si="16">ROUND(E34*J34,2)</f>
        <v>0</v>
      </c>
      <c r="L34" s="159">
        <v>21</v>
      </c>
      <c r="M34" s="159">
        <f t="shared" ref="M34:M47" si="17">G34*(1+L34/100)</f>
        <v>0</v>
      </c>
      <c r="N34" s="159">
        <v>0</v>
      </c>
      <c r="O34" s="159">
        <f t="shared" ref="O34:O47" si="18">ROUND(E34*N34,2)</f>
        <v>0</v>
      </c>
      <c r="P34" s="159">
        <v>0</v>
      </c>
      <c r="Q34" s="159">
        <f t="shared" ref="Q34:Q47" si="19">ROUND(E34*P34,2)</f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ref="V34:V47" si="20">ROUND(E34*U34,2)</f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24</v>
      </c>
      <c r="B35" s="175" t="s">
        <v>450</v>
      </c>
      <c r="C35" s="183" t="s">
        <v>465</v>
      </c>
      <c r="D35" s="176" t="s">
        <v>464</v>
      </c>
      <c r="E35" s="177">
        <v>1</v>
      </c>
      <c r="F35" s="178"/>
      <c r="G35" s="179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0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20"/>
        <v>0</v>
      </c>
      <c r="W35" s="159"/>
      <c r="X35" s="159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25</v>
      </c>
      <c r="B36" s="175" t="s">
        <v>452</v>
      </c>
      <c r="C36" s="183" t="s">
        <v>477</v>
      </c>
      <c r="D36" s="176" t="s">
        <v>464</v>
      </c>
      <c r="E36" s="177">
        <v>1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20"/>
        <v>0</v>
      </c>
      <c r="W36" s="159"/>
      <c r="X36" s="159" t="s">
        <v>192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400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26</v>
      </c>
      <c r="B37" s="175" t="s">
        <v>454</v>
      </c>
      <c r="C37" s="183" t="s">
        <v>466</v>
      </c>
      <c r="D37" s="176" t="s">
        <v>464</v>
      </c>
      <c r="E37" s="177">
        <v>1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20"/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33.75" outlineLevel="1" x14ac:dyDescent="0.2">
      <c r="A38" s="174">
        <v>27</v>
      </c>
      <c r="B38" s="175" t="s">
        <v>456</v>
      </c>
      <c r="C38" s="183" t="s">
        <v>467</v>
      </c>
      <c r="D38" s="176" t="s">
        <v>284</v>
      </c>
      <c r="E38" s="177">
        <v>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148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28</v>
      </c>
      <c r="B39" s="175" t="s">
        <v>458</v>
      </c>
      <c r="C39" s="183" t="s">
        <v>468</v>
      </c>
      <c r="D39" s="176" t="s">
        <v>284</v>
      </c>
      <c r="E39" s="177">
        <v>60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199</v>
      </c>
      <c r="C40" s="183" t="s">
        <v>469</v>
      </c>
      <c r="D40" s="176" t="s">
        <v>145</v>
      </c>
      <c r="E40" s="177">
        <v>1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30</v>
      </c>
      <c r="B41" s="175" t="s">
        <v>202</v>
      </c>
      <c r="C41" s="183" t="s">
        <v>470</v>
      </c>
      <c r="D41" s="176" t="s">
        <v>464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31</v>
      </c>
      <c r="B42" s="175" t="s">
        <v>204</v>
      </c>
      <c r="C42" s="183" t="s">
        <v>471</v>
      </c>
      <c r="D42" s="176" t="s">
        <v>284</v>
      </c>
      <c r="E42" s="177">
        <v>5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206</v>
      </c>
      <c r="C43" s="183" t="s">
        <v>472</v>
      </c>
      <c r="D43" s="176" t="s">
        <v>464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209</v>
      </c>
      <c r="C44" s="183" t="s">
        <v>473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212</v>
      </c>
      <c r="C45" s="183" t="s">
        <v>474</v>
      </c>
      <c r="D45" s="176" t="s">
        <v>464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4">
        <v>35</v>
      </c>
      <c r="B46" s="175" t="s">
        <v>214</v>
      </c>
      <c r="C46" s="183" t="s">
        <v>475</v>
      </c>
      <c r="D46" s="176" t="s">
        <v>464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8">
        <v>36</v>
      </c>
      <c r="B47" s="169" t="s">
        <v>216</v>
      </c>
      <c r="C47" s="184" t="s">
        <v>476</v>
      </c>
      <c r="D47" s="170" t="s">
        <v>464</v>
      </c>
      <c r="E47" s="171">
        <v>1</v>
      </c>
      <c r="F47" s="172"/>
      <c r="G47" s="173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0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3"/>
      <c r="B48" s="4"/>
      <c r="C48" s="18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128</v>
      </c>
    </row>
    <row r="49" spans="1:33" x14ac:dyDescent="0.2">
      <c r="A49" s="153"/>
      <c r="B49" s="154" t="s">
        <v>31</v>
      </c>
      <c r="C49" s="186"/>
      <c r="D49" s="155"/>
      <c r="E49" s="156"/>
      <c r="F49" s="156"/>
      <c r="G49" s="181">
        <f>G8+G19+G25+G33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327</v>
      </c>
    </row>
    <row r="50" spans="1:33" x14ac:dyDescent="0.2">
      <c r="A50" s="3"/>
      <c r="B50" s="4"/>
      <c r="C50" s="18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43" t="s">
        <v>328</v>
      </c>
      <c r="B52" s="243"/>
      <c r="C52" s="24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45"/>
      <c r="B53" s="246"/>
      <c r="C53" s="247"/>
      <c r="D53" s="246"/>
      <c r="E53" s="246"/>
      <c r="F53" s="246"/>
      <c r="G53" s="24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G53" t="s">
        <v>329</v>
      </c>
    </row>
    <row r="54" spans="1:33" x14ac:dyDescent="0.2">
      <c r="A54" s="249"/>
      <c r="B54" s="250"/>
      <c r="C54" s="251"/>
      <c r="D54" s="250"/>
      <c r="E54" s="250"/>
      <c r="F54" s="250"/>
      <c r="G54" s="25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49"/>
      <c r="B55" s="250"/>
      <c r="C55" s="251"/>
      <c r="D55" s="250"/>
      <c r="E55" s="250"/>
      <c r="F55" s="250"/>
      <c r="G55" s="25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49"/>
      <c r="B56" s="250"/>
      <c r="C56" s="251"/>
      <c r="D56" s="250"/>
      <c r="E56" s="250"/>
      <c r="F56" s="250"/>
      <c r="G56" s="25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53"/>
      <c r="B57" s="254"/>
      <c r="C57" s="255"/>
      <c r="D57" s="254"/>
      <c r="E57" s="254"/>
      <c r="F57" s="254"/>
      <c r="G57" s="25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3"/>
      <c r="B58" s="4"/>
      <c r="C58" s="185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C59" s="187"/>
      <c r="D59" s="10"/>
      <c r="AG59" t="s">
        <v>330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3:G5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2767-C434-4AD4-9E72-BEA2793954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65</v>
      </c>
      <c r="C4" s="265" t="s">
        <v>66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20</v>
      </c>
      <c r="F9" s="178"/>
      <c r="G9" s="179">
        <f t="shared" ref="G9:G17" si="0">ROUND(E9*F9,2)</f>
        <v>0</v>
      </c>
      <c r="H9" s="160"/>
      <c r="I9" s="159">
        <f t="shared" ref="I9:I17" si="1">ROUND(E9*H9,2)</f>
        <v>0</v>
      </c>
      <c r="J9" s="160"/>
      <c r="K9" s="159">
        <f t="shared" ref="K9:K17" si="2">ROUND(E9*J9,2)</f>
        <v>0</v>
      </c>
      <c r="L9" s="159">
        <v>21</v>
      </c>
      <c r="M9" s="159">
        <f t="shared" ref="M9:M17" si="3">G9*(1+L9/100)</f>
        <v>0</v>
      </c>
      <c r="N9" s="159">
        <v>0</v>
      </c>
      <c r="O9" s="159">
        <f t="shared" ref="O9:O17" si="4">ROUND(E9*N9,2)</f>
        <v>0</v>
      </c>
      <c r="P9" s="159">
        <v>0</v>
      </c>
      <c r="Q9" s="159">
        <f t="shared" ref="Q9:Q17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7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500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28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14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14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110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21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14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421</v>
      </c>
      <c r="C17" s="183" t="s">
        <v>422</v>
      </c>
      <c r="D17" s="176" t="s">
        <v>201</v>
      </c>
      <c r="E17" s="177">
        <v>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2" t="s">
        <v>141</v>
      </c>
      <c r="B18" s="163" t="s">
        <v>96</v>
      </c>
      <c r="C18" s="182" t="s">
        <v>98</v>
      </c>
      <c r="D18" s="164"/>
      <c r="E18" s="165"/>
      <c r="F18" s="166"/>
      <c r="G18" s="167">
        <f>SUMIF(AG19:AG23,"&lt;&gt;NOR",G19:G23)</f>
        <v>0</v>
      </c>
      <c r="H18" s="161"/>
      <c r="I18" s="161">
        <f>SUM(I19:I23)</f>
        <v>0</v>
      </c>
      <c r="J18" s="161"/>
      <c r="K18" s="161">
        <f>SUM(K19:K23)</f>
        <v>0</v>
      </c>
      <c r="L18" s="161"/>
      <c r="M18" s="161">
        <f>SUM(M19:M23)</f>
        <v>0</v>
      </c>
      <c r="N18" s="161"/>
      <c r="O18" s="161">
        <f>SUM(O19:O23)</f>
        <v>0</v>
      </c>
      <c r="P18" s="161"/>
      <c r="Q18" s="161">
        <f>SUM(Q19:Q23)</f>
        <v>0</v>
      </c>
      <c r="R18" s="161"/>
      <c r="S18" s="161"/>
      <c r="T18" s="161"/>
      <c r="U18" s="161"/>
      <c r="V18" s="161">
        <f>SUM(V19:V23)</f>
        <v>0</v>
      </c>
      <c r="W18" s="161"/>
      <c r="X18" s="161"/>
      <c r="AG18" t="s">
        <v>142</v>
      </c>
    </row>
    <row r="19" spans="1:60" outlineLevel="1" x14ac:dyDescent="0.2">
      <c r="A19" s="174">
        <v>10</v>
      </c>
      <c r="B19" s="175" t="s">
        <v>421</v>
      </c>
      <c r="C19" s="183" t="s">
        <v>430</v>
      </c>
      <c r="D19" s="176" t="s">
        <v>211</v>
      </c>
      <c r="E19" s="177">
        <v>150</v>
      </c>
      <c r="F19" s="178"/>
      <c r="G19" s="179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146</v>
      </c>
      <c r="T19" s="159" t="s">
        <v>147</v>
      </c>
      <c r="U19" s="159">
        <v>0</v>
      </c>
      <c r="V19" s="159">
        <f>ROUND(E19*U19,2)</f>
        <v>0</v>
      </c>
      <c r="W19" s="159"/>
      <c r="X19" s="159" t="s">
        <v>192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400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423</v>
      </c>
      <c r="C20" s="183" t="s">
        <v>408</v>
      </c>
      <c r="D20" s="176" t="s">
        <v>211</v>
      </c>
      <c r="E20" s="177">
        <v>44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148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424</v>
      </c>
      <c r="C21" s="183" t="s">
        <v>425</v>
      </c>
      <c r="D21" s="176" t="s">
        <v>145</v>
      </c>
      <c r="E21" s="177">
        <v>22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426</v>
      </c>
      <c r="C22" s="183" t="s">
        <v>420</v>
      </c>
      <c r="D22" s="176" t="s">
        <v>145</v>
      </c>
      <c r="E22" s="177">
        <v>28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427</v>
      </c>
      <c r="C23" s="183" t="s">
        <v>428</v>
      </c>
      <c r="D23" s="176" t="s">
        <v>145</v>
      </c>
      <c r="E23" s="177">
        <v>50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146</v>
      </c>
      <c r="T23" s="159" t="s">
        <v>147</v>
      </c>
      <c r="U23" s="159">
        <v>0</v>
      </c>
      <c r="V23" s="159">
        <f>ROUND(E23*U23,2)</f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2" t="s">
        <v>141</v>
      </c>
      <c r="B24" s="163" t="s">
        <v>100</v>
      </c>
      <c r="C24" s="182" t="s">
        <v>102</v>
      </c>
      <c r="D24" s="164"/>
      <c r="E24" s="165"/>
      <c r="F24" s="166"/>
      <c r="G24" s="167">
        <f>SUMIF(AG25:AG33,"&lt;&gt;NOR",G25:G33)</f>
        <v>0</v>
      </c>
      <c r="H24" s="161"/>
      <c r="I24" s="161">
        <f>SUM(I25:I33)</f>
        <v>0</v>
      </c>
      <c r="J24" s="161"/>
      <c r="K24" s="161">
        <f>SUM(K25:K33)</f>
        <v>0</v>
      </c>
      <c r="L24" s="161"/>
      <c r="M24" s="161">
        <f>SUM(M25:M33)</f>
        <v>0</v>
      </c>
      <c r="N24" s="161"/>
      <c r="O24" s="161">
        <f>SUM(O25:O33)</f>
        <v>0</v>
      </c>
      <c r="P24" s="161"/>
      <c r="Q24" s="161">
        <f>SUM(Q25:Q33)</f>
        <v>0</v>
      </c>
      <c r="R24" s="161"/>
      <c r="S24" s="161"/>
      <c r="T24" s="161"/>
      <c r="U24" s="161"/>
      <c r="V24" s="161">
        <f>SUM(V25:V33)</f>
        <v>0</v>
      </c>
      <c r="W24" s="161"/>
      <c r="X24" s="161"/>
      <c r="AG24" t="s">
        <v>142</v>
      </c>
    </row>
    <row r="25" spans="1:60" ht="22.5" outlineLevel="1" x14ac:dyDescent="0.2">
      <c r="A25" s="174">
        <v>15</v>
      </c>
      <c r="B25" s="175" t="s">
        <v>431</v>
      </c>
      <c r="C25" s="183" t="s">
        <v>432</v>
      </c>
      <c r="D25" s="176" t="s">
        <v>211</v>
      </c>
      <c r="E25" s="177">
        <v>100</v>
      </c>
      <c r="F25" s="178"/>
      <c r="G25" s="179">
        <f t="shared" ref="G25:G33" si="7">ROUND(E25*F25,2)</f>
        <v>0</v>
      </c>
      <c r="H25" s="160"/>
      <c r="I25" s="159">
        <f t="shared" ref="I25:I33" si="8">ROUND(E25*H25,2)</f>
        <v>0</v>
      </c>
      <c r="J25" s="160"/>
      <c r="K25" s="159">
        <f t="shared" ref="K25:K33" si="9">ROUND(E25*J25,2)</f>
        <v>0</v>
      </c>
      <c r="L25" s="159">
        <v>21</v>
      </c>
      <c r="M25" s="159">
        <f t="shared" ref="M25:M33" si="10">G25*(1+L25/100)</f>
        <v>0</v>
      </c>
      <c r="N25" s="159">
        <v>0</v>
      </c>
      <c r="O25" s="159">
        <f t="shared" ref="O25:O33" si="11">ROUND(E25*N25,2)</f>
        <v>0</v>
      </c>
      <c r="P25" s="159">
        <v>0</v>
      </c>
      <c r="Q25" s="159">
        <f t="shared" ref="Q25:Q33" si="12">ROUND(E25*P25,2)</f>
        <v>0</v>
      </c>
      <c r="R25" s="159"/>
      <c r="S25" s="159" t="s">
        <v>146</v>
      </c>
      <c r="T25" s="159" t="s">
        <v>147</v>
      </c>
      <c r="U25" s="159">
        <v>0</v>
      </c>
      <c r="V25" s="159">
        <f t="shared" ref="V25:V33" si="13">ROUND(E25*U25,2)</f>
        <v>0</v>
      </c>
      <c r="W25" s="159"/>
      <c r="X25" s="159" t="s">
        <v>148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149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16</v>
      </c>
      <c r="B26" s="175" t="s">
        <v>429</v>
      </c>
      <c r="C26" s="183" t="s">
        <v>461</v>
      </c>
      <c r="D26" s="176" t="s">
        <v>462</v>
      </c>
      <c r="E26" s="177">
        <v>0.3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si="13"/>
        <v>0</v>
      </c>
      <c r="W26" s="159"/>
      <c r="X26" s="159" t="s">
        <v>192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400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433</v>
      </c>
      <c r="C27" s="183" t="s">
        <v>434</v>
      </c>
      <c r="D27" s="176" t="s">
        <v>435</v>
      </c>
      <c r="E27" s="177">
        <v>70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436</v>
      </c>
      <c r="C28" s="183" t="s">
        <v>437</v>
      </c>
      <c r="D28" s="176" t="s">
        <v>211</v>
      </c>
      <c r="E28" s="177">
        <v>40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438</v>
      </c>
      <c r="C29" s="183" t="s">
        <v>439</v>
      </c>
      <c r="D29" s="176" t="s">
        <v>440</v>
      </c>
      <c r="E29" s="177">
        <v>1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184</v>
      </c>
      <c r="C30" s="183" t="s">
        <v>443</v>
      </c>
      <c r="D30" s="176" t="s">
        <v>440</v>
      </c>
      <c r="E30" s="177">
        <v>1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442</v>
      </c>
      <c r="C31" s="183" t="s">
        <v>445</v>
      </c>
      <c r="D31" s="176" t="s">
        <v>145</v>
      </c>
      <c r="E31" s="177">
        <v>1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444</v>
      </c>
      <c r="C32" s="183" t="s">
        <v>455</v>
      </c>
      <c r="D32" s="176" t="s">
        <v>440</v>
      </c>
      <c r="E32" s="177">
        <v>0.5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13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446</v>
      </c>
      <c r="C33" s="183" t="s">
        <v>459</v>
      </c>
      <c r="D33" s="176" t="s">
        <v>460</v>
      </c>
      <c r="E33" s="177">
        <v>8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13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2" t="s">
        <v>141</v>
      </c>
      <c r="B34" s="163" t="s">
        <v>103</v>
      </c>
      <c r="C34" s="182" t="s">
        <v>105</v>
      </c>
      <c r="D34" s="164"/>
      <c r="E34" s="165"/>
      <c r="F34" s="166"/>
      <c r="G34" s="167">
        <f>SUMIF(AG35:AG48,"&lt;&gt;NOR",G35:G48)</f>
        <v>0</v>
      </c>
      <c r="H34" s="161"/>
      <c r="I34" s="161">
        <f>SUM(I35:I48)</f>
        <v>0</v>
      </c>
      <c r="J34" s="161"/>
      <c r="K34" s="161">
        <f>SUM(K35:K48)</f>
        <v>0</v>
      </c>
      <c r="L34" s="161"/>
      <c r="M34" s="161">
        <f>SUM(M35:M48)</f>
        <v>0</v>
      </c>
      <c r="N34" s="161"/>
      <c r="O34" s="161">
        <f>SUM(O35:O48)</f>
        <v>0</v>
      </c>
      <c r="P34" s="161"/>
      <c r="Q34" s="161">
        <f>SUM(Q35:Q48)</f>
        <v>0</v>
      </c>
      <c r="R34" s="161"/>
      <c r="S34" s="161"/>
      <c r="T34" s="161"/>
      <c r="U34" s="161"/>
      <c r="V34" s="161">
        <f>SUM(V35:V48)</f>
        <v>0</v>
      </c>
      <c r="W34" s="161"/>
      <c r="X34" s="161"/>
      <c r="AG34" t="s">
        <v>142</v>
      </c>
    </row>
    <row r="35" spans="1:60" outlineLevel="1" x14ac:dyDescent="0.2">
      <c r="A35" s="174">
        <v>24</v>
      </c>
      <c r="B35" s="175" t="s">
        <v>448</v>
      </c>
      <c r="C35" s="183" t="s">
        <v>463</v>
      </c>
      <c r="D35" s="176" t="s">
        <v>464</v>
      </c>
      <c r="E35" s="177">
        <v>1</v>
      </c>
      <c r="F35" s="178"/>
      <c r="G35" s="179">
        <f t="shared" ref="G35:G48" si="14">ROUND(E35*F35,2)</f>
        <v>0</v>
      </c>
      <c r="H35" s="160"/>
      <c r="I35" s="159">
        <f t="shared" ref="I35:I48" si="15">ROUND(E35*H35,2)</f>
        <v>0</v>
      </c>
      <c r="J35" s="160"/>
      <c r="K35" s="159">
        <f t="shared" ref="K35:K48" si="16">ROUND(E35*J35,2)</f>
        <v>0</v>
      </c>
      <c r="L35" s="159">
        <v>21</v>
      </c>
      <c r="M35" s="159">
        <f t="shared" ref="M35:M48" si="17">G35*(1+L35/100)</f>
        <v>0</v>
      </c>
      <c r="N35" s="159">
        <v>0</v>
      </c>
      <c r="O35" s="159">
        <f t="shared" ref="O35:O48" si="18">ROUND(E35*N35,2)</f>
        <v>0</v>
      </c>
      <c r="P35" s="159">
        <v>0</v>
      </c>
      <c r="Q35" s="159">
        <f t="shared" ref="Q35:Q48" si="19">ROUND(E35*P35,2)</f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ref="V35:V48" si="20">ROUND(E35*U35,2)</f>
        <v>0</v>
      </c>
      <c r="W35" s="159"/>
      <c r="X35" s="159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25</v>
      </c>
      <c r="B36" s="175" t="s">
        <v>450</v>
      </c>
      <c r="C36" s="183" t="s">
        <v>465</v>
      </c>
      <c r="D36" s="176" t="s">
        <v>464</v>
      </c>
      <c r="E36" s="177">
        <v>1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146</v>
      </c>
      <c r="T36" s="159" t="s">
        <v>147</v>
      </c>
      <c r="U36" s="159">
        <v>0</v>
      </c>
      <c r="V36" s="159">
        <f t="shared" si="20"/>
        <v>0</v>
      </c>
      <c r="W36" s="159"/>
      <c r="X36" s="159" t="s">
        <v>148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26</v>
      </c>
      <c r="B37" s="175" t="s">
        <v>452</v>
      </c>
      <c r="C37" s="183" t="s">
        <v>477</v>
      </c>
      <c r="D37" s="176" t="s">
        <v>464</v>
      </c>
      <c r="E37" s="177">
        <v>1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si="20"/>
        <v>0</v>
      </c>
      <c r="W37" s="159"/>
      <c r="X37" s="159" t="s">
        <v>192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400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27</v>
      </c>
      <c r="B38" s="175" t="s">
        <v>454</v>
      </c>
      <c r="C38" s="183" t="s">
        <v>466</v>
      </c>
      <c r="D38" s="176" t="s">
        <v>464</v>
      </c>
      <c r="E38" s="177">
        <v>1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148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33.75" outlineLevel="1" x14ac:dyDescent="0.2">
      <c r="A39" s="174">
        <v>28</v>
      </c>
      <c r="B39" s="175" t="s">
        <v>456</v>
      </c>
      <c r="C39" s="183" t="s">
        <v>467</v>
      </c>
      <c r="D39" s="176" t="s">
        <v>284</v>
      </c>
      <c r="E39" s="177">
        <v>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148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458</v>
      </c>
      <c r="C40" s="183" t="s">
        <v>468</v>
      </c>
      <c r="D40" s="176" t="s">
        <v>284</v>
      </c>
      <c r="E40" s="177">
        <v>88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30</v>
      </c>
      <c r="B41" s="175" t="s">
        <v>199</v>
      </c>
      <c r="C41" s="183" t="s">
        <v>469</v>
      </c>
      <c r="D41" s="176" t="s">
        <v>145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31</v>
      </c>
      <c r="B42" s="175" t="s">
        <v>202</v>
      </c>
      <c r="C42" s="183" t="s">
        <v>470</v>
      </c>
      <c r="D42" s="176" t="s">
        <v>464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204</v>
      </c>
      <c r="C43" s="183" t="s">
        <v>471</v>
      </c>
      <c r="D43" s="176" t="s">
        <v>284</v>
      </c>
      <c r="E43" s="177">
        <v>5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206</v>
      </c>
      <c r="C44" s="183" t="s">
        <v>472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209</v>
      </c>
      <c r="C45" s="183" t="s">
        <v>473</v>
      </c>
      <c r="D45" s="176" t="s">
        <v>464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35</v>
      </c>
      <c r="B46" s="175" t="s">
        <v>212</v>
      </c>
      <c r="C46" s="183" t="s">
        <v>474</v>
      </c>
      <c r="D46" s="176" t="s">
        <v>464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4">
        <v>36</v>
      </c>
      <c r="B47" s="175" t="s">
        <v>214</v>
      </c>
      <c r="C47" s="183" t="s">
        <v>475</v>
      </c>
      <c r="D47" s="176" t="s">
        <v>464</v>
      </c>
      <c r="E47" s="177">
        <v>1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0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8">
        <v>37</v>
      </c>
      <c r="B48" s="169" t="s">
        <v>216</v>
      </c>
      <c r="C48" s="184" t="s">
        <v>476</v>
      </c>
      <c r="D48" s="170" t="s">
        <v>464</v>
      </c>
      <c r="E48" s="171">
        <v>1</v>
      </c>
      <c r="F48" s="172"/>
      <c r="G48" s="173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20"/>
        <v>0</v>
      </c>
      <c r="W48" s="159"/>
      <c r="X48" s="159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128</v>
      </c>
    </row>
    <row r="50" spans="1:33" x14ac:dyDescent="0.2">
      <c r="A50" s="153"/>
      <c r="B50" s="154" t="s">
        <v>31</v>
      </c>
      <c r="C50" s="186"/>
      <c r="D50" s="155"/>
      <c r="E50" s="156"/>
      <c r="F50" s="156"/>
      <c r="G50" s="181">
        <f>G8+G18+G24+G34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327</v>
      </c>
    </row>
    <row r="51" spans="1:33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43" t="s">
        <v>328</v>
      </c>
      <c r="B53" s="243"/>
      <c r="C53" s="24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45"/>
      <c r="B54" s="246"/>
      <c r="C54" s="247"/>
      <c r="D54" s="246"/>
      <c r="E54" s="246"/>
      <c r="F54" s="246"/>
      <c r="G54" s="24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329</v>
      </c>
    </row>
    <row r="55" spans="1:33" x14ac:dyDescent="0.2">
      <c r="A55" s="249"/>
      <c r="B55" s="250"/>
      <c r="C55" s="251"/>
      <c r="D55" s="250"/>
      <c r="E55" s="250"/>
      <c r="F55" s="250"/>
      <c r="G55" s="25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49"/>
      <c r="B56" s="250"/>
      <c r="C56" s="251"/>
      <c r="D56" s="250"/>
      <c r="E56" s="250"/>
      <c r="F56" s="250"/>
      <c r="G56" s="25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49"/>
      <c r="B57" s="250"/>
      <c r="C57" s="251"/>
      <c r="D57" s="250"/>
      <c r="E57" s="250"/>
      <c r="F57" s="250"/>
      <c r="G57" s="25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53"/>
      <c r="B58" s="254"/>
      <c r="C58" s="255"/>
      <c r="D58" s="254"/>
      <c r="E58" s="254"/>
      <c r="F58" s="254"/>
      <c r="G58" s="25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18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187"/>
      <c r="D60" s="10"/>
      <c r="AG60" t="s">
        <v>330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8F4-9CB9-42BF-A0EA-610AF29FFA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67</v>
      </c>
      <c r="C4" s="265" t="s">
        <v>68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95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430</v>
      </c>
      <c r="D9" s="176" t="s">
        <v>211</v>
      </c>
      <c r="E9" s="177">
        <v>175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21</v>
      </c>
      <c r="M9" s="159">
        <f t="shared" ref="M9:M14" si="3">G9*(1+L9/100)</f>
        <v>0</v>
      </c>
      <c r="N9" s="159">
        <v>0</v>
      </c>
      <c r="O9" s="159">
        <f t="shared" ref="O9:O14" si="4">ROUND(E9*N9,2)</f>
        <v>0</v>
      </c>
      <c r="P9" s="159">
        <v>0</v>
      </c>
      <c r="Q9" s="159">
        <f t="shared" ref="Q9:Q14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4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408</v>
      </c>
      <c r="D10" s="176" t="s">
        <v>211</v>
      </c>
      <c r="E10" s="177">
        <v>44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425</v>
      </c>
      <c r="D11" s="176" t="s">
        <v>145</v>
      </c>
      <c r="E11" s="177">
        <v>22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420</v>
      </c>
      <c r="D12" s="176" t="s">
        <v>145</v>
      </c>
      <c r="E12" s="177">
        <v>12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428</v>
      </c>
      <c r="D13" s="176" t="s">
        <v>145</v>
      </c>
      <c r="E13" s="177">
        <v>34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422</v>
      </c>
      <c r="D14" s="176" t="s">
        <v>201</v>
      </c>
      <c r="E14" s="177">
        <v>1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2" t="s">
        <v>141</v>
      </c>
      <c r="B15" s="163" t="s">
        <v>96</v>
      </c>
      <c r="C15" s="182" t="s">
        <v>99</v>
      </c>
      <c r="D15" s="164"/>
      <c r="E15" s="165"/>
      <c r="F15" s="166"/>
      <c r="G15" s="167">
        <f>SUMIF(AG16:AG24,"&lt;&gt;NOR",G16:G24)</f>
        <v>0</v>
      </c>
      <c r="H15" s="161"/>
      <c r="I15" s="161">
        <f>SUM(I16:I24)</f>
        <v>0</v>
      </c>
      <c r="J15" s="161"/>
      <c r="K15" s="161">
        <f>SUM(K16:K24)</f>
        <v>0</v>
      </c>
      <c r="L15" s="161"/>
      <c r="M15" s="161">
        <f>SUM(M16:M24)</f>
        <v>0</v>
      </c>
      <c r="N15" s="161"/>
      <c r="O15" s="161">
        <f>SUM(O16:O24)</f>
        <v>0</v>
      </c>
      <c r="P15" s="161"/>
      <c r="Q15" s="161">
        <f>SUM(Q16:Q24)</f>
        <v>0</v>
      </c>
      <c r="R15" s="161"/>
      <c r="S15" s="161"/>
      <c r="T15" s="161"/>
      <c r="U15" s="161"/>
      <c r="V15" s="161">
        <f>SUM(V16:V24)</f>
        <v>0</v>
      </c>
      <c r="W15" s="161"/>
      <c r="X15" s="161"/>
      <c r="AG15" t="s">
        <v>142</v>
      </c>
    </row>
    <row r="16" spans="1:60" ht="22.5" outlineLevel="1" x14ac:dyDescent="0.2">
      <c r="A16" s="174">
        <v>7</v>
      </c>
      <c r="B16" s="175" t="s">
        <v>413</v>
      </c>
      <c r="C16" s="183" t="s">
        <v>432</v>
      </c>
      <c r="D16" s="176" t="s">
        <v>211</v>
      </c>
      <c r="E16" s="177">
        <v>135</v>
      </c>
      <c r="F16" s="178"/>
      <c r="G16" s="179">
        <f t="shared" ref="G16:G24" si="7">ROUND(E16*F16,2)</f>
        <v>0</v>
      </c>
      <c r="H16" s="160"/>
      <c r="I16" s="159">
        <f t="shared" ref="I16:I24" si="8">ROUND(E16*H16,2)</f>
        <v>0</v>
      </c>
      <c r="J16" s="160"/>
      <c r="K16" s="159">
        <f t="shared" ref="K16:K24" si="9">ROUND(E16*J16,2)</f>
        <v>0</v>
      </c>
      <c r="L16" s="159">
        <v>21</v>
      </c>
      <c r="M16" s="159">
        <f t="shared" ref="M16:M24" si="10">G16*(1+L16/100)</f>
        <v>0</v>
      </c>
      <c r="N16" s="159">
        <v>0</v>
      </c>
      <c r="O16" s="159">
        <f t="shared" ref="O16:O24" si="11">ROUND(E16*N16,2)</f>
        <v>0</v>
      </c>
      <c r="P16" s="159">
        <v>0</v>
      </c>
      <c r="Q16" s="159">
        <f t="shared" ref="Q16:Q24" si="12">ROUND(E16*P16,2)</f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ref="V16:V24" si="13">ROUND(E16*U16,2)</f>
        <v>0</v>
      </c>
      <c r="W16" s="159"/>
      <c r="X16" s="159" t="s">
        <v>192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400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8</v>
      </c>
      <c r="B17" s="175" t="s">
        <v>415</v>
      </c>
      <c r="C17" s="183" t="s">
        <v>461</v>
      </c>
      <c r="D17" s="176" t="s">
        <v>462</v>
      </c>
      <c r="E17" s="177">
        <v>0.2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21</v>
      </c>
      <c r="M17" s="159">
        <f t="shared" si="10"/>
        <v>0</v>
      </c>
      <c r="N17" s="159">
        <v>0</v>
      </c>
      <c r="O17" s="159">
        <f t="shared" si="11"/>
        <v>0</v>
      </c>
      <c r="P17" s="159">
        <v>0</v>
      </c>
      <c r="Q17" s="159">
        <f t="shared" si="12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13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9</v>
      </c>
      <c r="B18" s="175" t="s">
        <v>417</v>
      </c>
      <c r="C18" s="183" t="s">
        <v>434</v>
      </c>
      <c r="D18" s="176" t="s">
        <v>435</v>
      </c>
      <c r="E18" s="177">
        <v>80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21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13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419</v>
      </c>
      <c r="C19" s="183" t="s">
        <v>437</v>
      </c>
      <c r="D19" s="176" t="s">
        <v>211</v>
      </c>
      <c r="E19" s="177">
        <v>40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21</v>
      </c>
      <c r="M19" s="159">
        <f t="shared" si="10"/>
        <v>0</v>
      </c>
      <c r="N19" s="159">
        <v>0</v>
      </c>
      <c r="O19" s="159">
        <f t="shared" si="11"/>
        <v>0</v>
      </c>
      <c r="P19" s="159">
        <v>0</v>
      </c>
      <c r="Q19" s="159">
        <f t="shared" si="12"/>
        <v>0</v>
      </c>
      <c r="R19" s="159"/>
      <c r="S19" s="159" t="s">
        <v>146</v>
      </c>
      <c r="T19" s="159" t="s">
        <v>147</v>
      </c>
      <c r="U19" s="159">
        <v>0</v>
      </c>
      <c r="V19" s="159">
        <f t="shared" si="13"/>
        <v>0</v>
      </c>
      <c r="W19" s="159"/>
      <c r="X19" s="159" t="s">
        <v>148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484</v>
      </c>
      <c r="C20" s="183" t="s">
        <v>445</v>
      </c>
      <c r="D20" s="176" t="s">
        <v>145</v>
      </c>
      <c r="E20" s="177">
        <v>1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21</v>
      </c>
      <c r="M20" s="159">
        <f t="shared" si="10"/>
        <v>0</v>
      </c>
      <c r="N20" s="159">
        <v>0</v>
      </c>
      <c r="O20" s="159">
        <f t="shared" si="11"/>
        <v>0</v>
      </c>
      <c r="P20" s="159">
        <v>0</v>
      </c>
      <c r="Q20" s="159">
        <f t="shared" si="12"/>
        <v>0</v>
      </c>
      <c r="R20" s="159"/>
      <c r="S20" s="159" t="s">
        <v>146</v>
      </c>
      <c r="T20" s="159" t="s">
        <v>147</v>
      </c>
      <c r="U20" s="159">
        <v>0</v>
      </c>
      <c r="V20" s="159">
        <f t="shared" si="13"/>
        <v>0</v>
      </c>
      <c r="W20" s="159"/>
      <c r="X20" s="159" t="s">
        <v>148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421</v>
      </c>
      <c r="C21" s="183" t="s">
        <v>449</v>
      </c>
      <c r="D21" s="176" t="s">
        <v>211</v>
      </c>
      <c r="E21" s="177">
        <v>48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146</v>
      </c>
      <c r="T21" s="159" t="s">
        <v>147</v>
      </c>
      <c r="U21" s="159">
        <v>0</v>
      </c>
      <c r="V21" s="159">
        <f t="shared" si="13"/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423</v>
      </c>
      <c r="C22" s="183" t="s">
        <v>451</v>
      </c>
      <c r="D22" s="176" t="s">
        <v>435</v>
      </c>
      <c r="E22" s="177">
        <v>6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146</v>
      </c>
      <c r="T22" s="159" t="s">
        <v>147</v>
      </c>
      <c r="U22" s="159">
        <v>0</v>
      </c>
      <c r="V22" s="159">
        <f t="shared" si="13"/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4">
        <v>14</v>
      </c>
      <c r="B23" s="175" t="s">
        <v>424</v>
      </c>
      <c r="C23" s="183" t="s">
        <v>453</v>
      </c>
      <c r="D23" s="176" t="s">
        <v>435</v>
      </c>
      <c r="E23" s="177">
        <v>6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146</v>
      </c>
      <c r="T23" s="159" t="s">
        <v>147</v>
      </c>
      <c r="U23" s="159">
        <v>0</v>
      </c>
      <c r="V23" s="159">
        <f t="shared" si="13"/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426</v>
      </c>
      <c r="C24" s="183" t="s">
        <v>459</v>
      </c>
      <c r="D24" s="176" t="s">
        <v>460</v>
      </c>
      <c r="E24" s="177">
        <v>8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146</v>
      </c>
      <c r="T24" s="159" t="s">
        <v>147</v>
      </c>
      <c r="U24" s="159">
        <v>0</v>
      </c>
      <c r="V24" s="159">
        <f t="shared" si="13"/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141</v>
      </c>
      <c r="B25" s="163" t="s">
        <v>103</v>
      </c>
      <c r="C25" s="182" t="s">
        <v>104</v>
      </c>
      <c r="D25" s="164"/>
      <c r="E25" s="165"/>
      <c r="F25" s="166"/>
      <c r="G25" s="167">
        <f>SUMIF(AG26:AG34,"&lt;&gt;NOR",G26:G34)</f>
        <v>0</v>
      </c>
      <c r="H25" s="161"/>
      <c r="I25" s="161">
        <f>SUM(I26:I34)</f>
        <v>0</v>
      </c>
      <c r="J25" s="161"/>
      <c r="K25" s="161">
        <f>SUM(K26:K34)</f>
        <v>0</v>
      </c>
      <c r="L25" s="161"/>
      <c r="M25" s="161">
        <f>SUM(M26:M34)</f>
        <v>0</v>
      </c>
      <c r="N25" s="161"/>
      <c r="O25" s="161">
        <f>SUM(O26:O34)</f>
        <v>0</v>
      </c>
      <c r="P25" s="161"/>
      <c r="Q25" s="161">
        <f>SUM(Q26:Q34)</f>
        <v>0</v>
      </c>
      <c r="R25" s="161"/>
      <c r="S25" s="161"/>
      <c r="T25" s="161"/>
      <c r="U25" s="161"/>
      <c r="V25" s="161">
        <f>SUM(V26:V34)</f>
        <v>0</v>
      </c>
      <c r="W25" s="161"/>
      <c r="X25" s="161"/>
      <c r="AG25" t="s">
        <v>142</v>
      </c>
    </row>
    <row r="26" spans="1:60" outlineLevel="1" x14ac:dyDescent="0.2">
      <c r="A26" s="174">
        <v>16</v>
      </c>
      <c r="B26" s="175" t="s">
        <v>427</v>
      </c>
      <c r="C26" s="183" t="s">
        <v>463</v>
      </c>
      <c r="D26" s="176" t="s">
        <v>464</v>
      </c>
      <c r="E26" s="177">
        <v>1</v>
      </c>
      <c r="F26" s="178"/>
      <c r="G26" s="179">
        <f t="shared" ref="G26:G34" si="14">ROUND(E26*F26,2)</f>
        <v>0</v>
      </c>
      <c r="H26" s="160"/>
      <c r="I26" s="159">
        <f t="shared" ref="I26:I34" si="15">ROUND(E26*H26,2)</f>
        <v>0</v>
      </c>
      <c r="J26" s="160"/>
      <c r="K26" s="159">
        <f t="shared" ref="K26:K34" si="16">ROUND(E26*J26,2)</f>
        <v>0</v>
      </c>
      <c r="L26" s="159">
        <v>21</v>
      </c>
      <c r="M26" s="159">
        <f t="shared" ref="M26:M34" si="17">G26*(1+L26/100)</f>
        <v>0</v>
      </c>
      <c r="N26" s="159">
        <v>0</v>
      </c>
      <c r="O26" s="159">
        <f t="shared" ref="O26:O34" si="18">ROUND(E26*N26,2)</f>
        <v>0</v>
      </c>
      <c r="P26" s="159">
        <v>0</v>
      </c>
      <c r="Q26" s="159">
        <f t="shared" ref="Q26:Q34" si="19"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ref="V26:V34" si="20">ROUND(E26*U26,2)</f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431</v>
      </c>
      <c r="C27" s="183" t="s">
        <v>465</v>
      </c>
      <c r="D27" s="176" t="s">
        <v>464</v>
      </c>
      <c r="E27" s="177">
        <v>1</v>
      </c>
      <c r="F27" s="178"/>
      <c r="G27" s="179">
        <f t="shared" si="14"/>
        <v>0</v>
      </c>
      <c r="H27" s="160"/>
      <c r="I27" s="159">
        <f t="shared" si="15"/>
        <v>0</v>
      </c>
      <c r="J27" s="160"/>
      <c r="K27" s="159">
        <f t="shared" si="16"/>
        <v>0</v>
      </c>
      <c r="L27" s="159">
        <v>21</v>
      </c>
      <c r="M27" s="159">
        <f t="shared" si="17"/>
        <v>0</v>
      </c>
      <c r="N27" s="159">
        <v>0</v>
      </c>
      <c r="O27" s="159">
        <f t="shared" si="18"/>
        <v>0</v>
      </c>
      <c r="P27" s="159">
        <v>0</v>
      </c>
      <c r="Q27" s="159">
        <f t="shared" si="19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20"/>
        <v>0</v>
      </c>
      <c r="W27" s="159"/>
      <c r="X27" s="159" t="s">
        <v>148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429</v>
      </c>
      <c r="C28" s="183" t="s">
        <v>477</v>
      </c>
      <c r="D28" s="176" t="s">
        <v>464</v>
      </c>
      <c r="E28" s="177">
        <v>1</v>
      </c>
      <c r="F28" s="178"/>
      <c r="G28" s="179">
        <f t="shared" si="14"/>
        <v>0</v>
      </c>
      <c r="H28" s="160"/>
      <c r="I28" s="159">
        <f t="shared" si="15"/>
        <v>0</v>
      </c>
      <c r="J28" s="160"/>
      <c r="K28" s="159">
        <f t="shared" si="16"/>
        <v>0</v>
      </c>
      <c r="L28" s="159">
        <v>21</v>
      </c>
      <c r="M28" s="159">
        <f t="shared" si="17"/>
        <v>0</v>
      </c>
      <c r="N28" s="159">
        <v>0</v>
      </c>
      <c r="O28" s="159">
        <f t="shared" si="18"/>
        <v>0</v>
      </c>
      <c r="P28" s="159">
        <v>0</v>
      </c>
      <c r="Q28" s="159">
        <f t="shared" si="19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20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433</v>
      </c>
      <c r="C29" s="183" t="s">
        <v>469</v>
      </c>
      <c r="D29" s="176" t="s">
        <v>145</v>
      </c>
      <c r="E29" s="177">
        <v>1</v>
      </c>
      <c r="F29" s="178"/>
      <c r="G29" s="179">
        <f t="shared" si="14"/>
        <v>0</v>
      </c>
      <c r="H29" s="160"/>
      <c r="I29" s="159">
        <f t="shared" si="15"/>
        <v>0</v>
      </c>
      <c r="J29" s="160"/>
      <c r="K29" s="159">
        <f t="shared" si="16"/>
        <v>0</v>
      </c>
      <c r="L29" s="159">
        <v>21</v>
      </c>
      <c r="M29" s="159">
        <f t="shared" si="17"/>
        <v>0</v>
      </c>
      <c r="N29" s="159">
        <v>0</v>
      </c>
      <c r="O29" s="159">
        <f t="shared" si="18"/>
        <v>0</v>
      </c>
      <c r="P29" s="159">
        <v>0</v>
      </c>
      <c r="Q29" s="159">
        <f t="shared" si="19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20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436</v>
      </c>
      <c r="C30" s="183" t="s">
        <v>470</v>
      </c>
      <c r="D30" s="176" t="s">
        <v>464</v>
      </c>
      <c r="E30" s="177">
        <v>1</v>
      </c>
      <c r="F30" s="178"/>
      <c r="G30" s="179">
        <f t="shared" si="14"/>
        <v>0</v>
      </c>
      <c r="H30" s="160"/>
      <c r="I30" s="159">
        <f t="shared" si="15"/>
        <v>0</v>
      </c>
      <c r="J30" s="160"/>
      <c r="K30" s="159">
        <f t="shared" si="16"/>
        <v>0</v>
      </c>
      <c r="L30" s="159">
        <v>21</v>
      </c>
      <c r="M30" s="159">
        <f t="shared" si="17"/>
        <v>0</v>
      </c>
      <c r="N30" s="159">
        <v>0</v>
      </c>
      <c r="O30" s="159">
        <f t="shared" si="18"/>
        <v>0</v>
      </c>
      <c r="P30" s="159">
        <v>0</v>
      </c>
      <c r="Q30" s="159">
        <f t="shared" si="19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20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438</v>
      </c>
      <c r="C31" s="183" t="s">
        <v>471</v>
      </c>
      <c r="D31" s="176" t="s">
        <v>284</v>
      </c>
      <c r="E31" s="177">
        <v>5</v>
      </c>
      <c r="F31" s="178"/>
      <c r="G31" s="179">
        <f t="shared" si="14"/>
        <v>0</v>
      </c>
      <c r="H31" s="160"/>
      <c r="I31" s="159">
        <f t="shared" si="15"/>
        <v>0</v>
      </c>
      <c r="J31" s="160"/>
      <c r="K31" s="159">
        <f t="shared" si="16"/>
        <v>0</v>
      </c>
      <c r="L31" s="159">
        <v>21</v>
      </c>
      <c r="M31" s="159">
        <f t="shared" si="17"/>
        <v>0</v>
      </c>
      <c r="N31" s="159">
        <v>0</v>
      </c>
      <c r="O31" s="159">
        <f t="shared" si="18"/>
        <v>0</v>
      </c>
      <c r="P31" s="159">
        <v>0</v>
      </c>
      <c r="Q31" s="159">
        <f t="shared" si="19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20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184</v>
      </c>
      <c r="C32" s="183" t="s">
        <v>472</v>
      </c>
      <c r="D32" s="176" t="s">
        <v>464</v>
      </c>
      <c r="E32" s="177">
        <v>1</v>
      </c>
      <c r="F32" s="178"/>
      <c r="G32" s="179">
        <f t="shared" si="14"/>
        <v>0</v>
      </c>
      <c r="H32" s="160"/>
      <c r="I32" s="159">
        <f t="shared" si="15"/>
        <v>0</v>
      </c>
      <c r="J32" s="160"/>
      <c r="K32" s="159">
        <f t="shared" si="16"/>
        <v>0</v>
      </c>
      <c r="L32" s="159">
        <v>21</v>
      </c>
      <c r="M32" s="159">
        <f t="shared" si="17"/>
        <v>0</v>
      </c>
      <c r="N32" s="159">
        <v>0</v>
      </c>
      <c r="O32" s="159">
        <f t="shared" si="18"/>
        <v>0</v>
      </c>
      <c r="P32" s="159">
        <v>0</v>
      </c>
      <c r="Q32" s="159">
        <f t="shared" si="19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20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442</v>
      </c>
      <c r="C33" s="183" t="s">
        <v>473</v>
      </c>
      <c r="D33" s="176" t="s">
        <v>464</v>
      </c>
      <c r="E33" s="177">
        <v>1</v>
      </c>
      <c r="F33" s="178"/>
      <c r="G33" s="179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9">
        <v>0</v>
      </c>
      <c r="O33" s="159">
        <f t="shared" si="18"/>
        <v>0</v>
      </c>
      <c r="P33" s="159">
        <v>0</v>
      </c>
      <c r="Q33" s="159">
        <f t="shared" si="19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20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8">
        <v>24</v>
      </c>
      <c r="B34" s="169" t="s">
        <v>444</v>
      </c>
      <c r="C34" s="184" t="s">
        <v>474</v>
      </c>
      <c r="D34" s="170" t="s">
        <v>464</v>
      </c>
      <c r="E34" s="171">
        <v>1</v>
      </c>
      <c r="F34" s="172"/>
      <c r="G34" s="173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20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3"/>
      <c r="B35" s="4"/>
      <c r="C35" s="18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128</v>
      </c>
    </row>
    <row r="36" spans="1:60" x14ac:dyDescent="0.2">
      <c r="A36" s="153"/>
      <c r="B36" s="154" t="s">
        <v>31</v>
      </c>
      <c r="C36" s="186"/>
      <c r="D36" s="155"/>
      <c r="E36" s="156"/>
      <c r="F36" s="156"/>
      <c r="G36" s="181">
        <f>G8+G15+G25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327</v>
      </c>
    </row>
    <row r="37" spans="1:60" x14ac:dyDescent="0.2">
      <c r="A37" s="3"/>
      <c r="B37" s="4"/>
      <c r="C37" s="18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">
      <c r="A38" s="3"/>
      <c r="B38" s="4"/>
      <c r="C38" s="18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243" t="s">
        <v>328</v>
      </c>
      <c r="B39" s="243"/>
      <c r="C39" s="24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245"/>
      <c r="B40" s="246"/>
      <c r="C40" s="247"/>
      <c r="D40" s="246"/>
      <c r="E40" s="246"/>
      <c r="F40" s="246"/>
      <c r="G40" s="24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329</v>
      </c>
    </row>
    <row r="41" spans="1:60" x14ac:dyDescent="0.2">
      <c r="A41" s="249"/>
      <c r="B41" s="250"/>
      <c r="C41" s="251"/>
      <c r="D41" s="250"/>
      <c r="E41" s="250"/>
      <c r="F41" s="250"/>
      <c r="G41" s="25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49"/>
      <c r="B42" s="250"/>
      <c r="C42" s="251"/>
      <c r="D42" s="250"/>
      <c r="E42" s="250"/>
      <c r="F42" s="250"/>
      <c r="G42" s="25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49"/>
      <c r="B43" s="250"/>
      <c r="C43" s="251"/>
      <c r="D43" s="250"/>
      <c r="E43" s="250"/>
      <c r="F43" s="250"/>
      <c r="G43" s="25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8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C46" s="187"/>
      <c r="D46" s="10"/>
      <c r="AG46" t="s">
        <v>330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A05D-FC79-477C-B5AD-CB4F9E5CED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116</v>
      </c>
    </row>
    <row r="2" spans="1:60" ht="24.95" customHeight="1" x14ac:dyDescent="0.2">
      <c r="A2" s="50" t="s">
        <v>8</v>
      </c>
      <c r="B2" s="49" t="s">
        <v>44</v>
      </c>
      <c r="C2" s="262" t="s">
        <v>45</v>
      </c>
      <c r="D2" s="263"/>
      <c r="E2" s="263"/>
      <c r="F2" s="263"/>
      <c r="G2" s="264"/>
      <c r="AG2" t="s">
        <v>117</v>
      </c>
    </row>
    <row r="3" spans="1:60" ht="24.95" customHeight="1" x14ac:dyDescent="0.2">
      <c r="A3" s="50" t="s">
        <v>9</v>
      </c>
      <c r="B3" s="49" t="s">
        <v>53</v>
      </c>
      <c r="C3" s="262" t="s">
        <v>54</v>
      </c>
      <c r="D3" s="263"/>
      <c r="E3" s="263"/>
      <c r="F3" s="263"/>
      <c r="G3" s="264"/>
      <c r="AC3" s="125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69</v>
      </c>
      <c r="C4" s="265" t="s">
        <v>70</v>
      </c>
      <c r="D4" s="266"/>
      <c r="E4" s="266"/>
      <c r="F4" s="266"/>
      <c r="G4" s="267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141</v>
      </c>
      <c r="B8" s="163" t="s">
        <v>92</v>
      </c>
      <c r="C8" s="182" t="s">
        <v>93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142</v>
      </c>
    </row>
    <row r="9" spans="1:60" outlineLevel="1" x14ac:dyDescent="0.2">
      <c r="A9" s="174">
        <v>1</v>
      </c>
      <c r="B9" s="175" t="s">
        <v>403</v>
      </c>
      <c r="C9" s="183" t="s">
        <v>404</v>
      </c>
      <c r="D9" s="176" t="s">
        <v>145</v>
      </c>
      <c r="E9" s="177">
        <v>10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146</v>
      </c>
      <c r="T9" s="159" t="s">
        <v>147</v>
      </c>
      <c r="U9" s="159">
        <v>0</v>
      </c>
      <c r="V9" s="159">
        <f t="shared" ref="V9:V18" si="6">ROUND(E9*U9,2)</f>
        <v>0</v>
      </c>
      <c r="W9" s="159"/>
      <c r="X9" s="159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405</v>
      </c>
      <c r="C10" s="183" t="s">
        <v>406</v>
      </c>
      <c r="D10" s="176" t="s">
        <v>211</v>
      </c>
      <c r="E10" s="177">
        <v>350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146</v>
      </c>
      <c r="T10" s="159" t="s">
        <v>147</v>
      </c>
      <c r="U10" s="159">
        <v>0</v>
      </c>
      <c r="V10" s="159">
        <f t="shared" si="6"/>
        <v>0</v>
      </c>
      <c r="W10" s="159"/>
      <c r="X10" s="159" t="s">
        <v>148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407</v>
      </c>
      <c r="C11" s="183" t="s">
        <v>408</v>
      </c>
      <c r="D11" s="176" t="s">
        <v>211</v>
      </c>
      <c r="E11" s="177">
        <v>18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146</v>
      </c>
      <c r="T11" s="159" t="s">
        <v>147</v>
      </c>
      <c r="U11" s="159">
        <v>0</v>
      </c>
      <c r="V11" s="159">
        <f t="shared" si="6"/>
        <v>0</v>
      </c>
      <c r="W11" s="159"/>
      <c r="X11" s="159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409</v>
      </c>
      <c r="C12" s="183" t="s">
        <v>410</v>
      </c>
      <c r="D12" s="176" t="s">
        <v>145</v>
      </c>
      <c r="E12" s="177">
        <v>9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146</v>
      </c>
      <c r="T12" s="159" t="s">
        <v>147</v>
      </c>
      <c r="U12" s="159">
        <v>0</v>
      </c>
      <c r="V12" s="159">
        <f t="shared" si="6"/>
        <v>0</v>
      </c>
      <c r="W12" s="159"/>
      <c r="X12" s="159" t="s">
        <v>148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411</v>
      </c>
      <c r="C13" s="183" t="s">
        <v>412</v>
      </c>
      <c r="D13" s="176" t="s">
        <v>145</v>
      </c>
      <c r="E13" s="177">
        <v>9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146</v>
      </c>
      <c r="T13" s="159" t="s">
        <v>147</v>
      </c>
      <c r="U13" s="159">
        <v>0</v>
      </c>
      <c r="V13" s="159">
        <f t="shared" si="6"/>
        <v>0</v>
      </c>
      <c r="W13" s="159"/>
      <c r="X13" s="159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413</v>
      </c>
      <c r="C14" s="183" t="s">
        <v>414</v>
      </c>
      <c r="D14" s="176" t="s">
        <v>145</v>
      </c>
      <c r="E14" s="177">
        <v>102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146</v>
      </c>
      <c r="T14" s="159" t="s">
        <v>147</v>
      </c>
      <c r="U14" s="159">
        <v>0</v>
      </c>
      <c r="V14" s="159">
        <f t="shared" si="6"/>
        <v>0</v>
      </c>
      <c r="W14" s="159"/>
      <c r="X14" s="159" t="s">
        <v>148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415</v>
      </c>
      <c r="C15" s="183" t="s">
        <v>416</v>
      </c>
      <c r="D15" s="176" t="s">
        <v>145</v>
      </c>
      <c r="E15" s="177">
        <v>4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146</v>
      </c>
      <c r="T15" s="159" t="s">
        <v>147</v>
      </c>
      <c r="U15" s="159">
        <v>0</v>
      </c>
      <c r="V15" s="159">
        <f t="shared" si="6"/>
        <v>0</v>
      </c>
      <c r="W15" s="159"/>
      <c r="X15" s="159" t="s">
        <v>148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417</v>
      </c>
      <c r="C16" s="183" t="s">
        <v>418</v>
      </c>
      <c r="D16" s="176" t="s">
        <v>145</v>
      </c>
      <c r="E16" s="177">
        <v>9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146</v>
      </c>
      <c r="T16" s="159" t="s">
        <v>147</v>
      </c>
      <c r="U16" s="159">
        <v>0</v>
      </c>
      <c r="V16" s="159">
        <f t="shared" si="6"/>
        <v>0</v>
      </c>
      <c r="W16" s="159"/>
      <c r="X16" s="159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419</v>
      </c>
      <c r="C17" s="183" t="s">
        <v>420</v>
      </c>
      <c r="D17" s="176" t="s">
        <v>145</v>
      </c>
      <c r="E17" s="177">
        <v>9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146</v>
      </c>
      <c r="T17" s="159" t="s">
        <v>147</v>
      </c>
      <c r="U17" s="159">
        <v>0</v>
      </c>
      <c r="V17" s="159">
        <f t="shared" si="6"/>
        <v>0</v>
      </c>
      <c r="W17" s="159"/>
      <c r="X17" s="159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421</v>
      </c>
      <c r="C18" s="183" t="s">
        <v>422</v>
      </c>
      <c r="D18" s="176" t="s">
        <v>485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146</v>
      </c>
      <c r="T18" s="159" t="s">
        <v>147</v>
      </c>
      <c r="U18" s="159">
        <v>0</v>
      </c>
      <c r="V18" s="159">
        <f t="shared" si="6"/>
        <v>0</v>
      </c>
      <c r="W18" s="159"/>
      <c r="X18" s="159" t="s">
        <v>148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141</v>
      </c>
      <c r="B19" s="163" t="s">
        <v>96</v>
      </c>
      <c r="C19" s="182" t="s">
        <v>98</v>
      </c>
      <c r="D19" s="164"/>
      <c r="E19" s="165"/>
      <c r="F19" s="166"/>
      <c r="G19" s="167">
        <f>SUMIF(AG20:AG24,"&lt;&gt;NOR",G20:G24)</f>
        <v>0</v>
      </c>
      <c r="H19" s="161"/>
      <c r="I19" s="161">
        <f>SUM(I20:I24)</f>
        <v>0</v>
      </c>
      <c r="J19" s="161"/>
      <c r="K19" s="161">
        <f>SUM(K20:K24)</f>
        <v>0</v>
      </c>
      <c r="L19" s="161"/>
      <c r="M19" s="161">
        <f>SUM(M20:M24)</f>
        <v>0</v>
      </c>
      <c r="N19" s="161"/>
      <c r="O19" s="161">
        <f>SUM(O20:O24)</f>
        <v>0</v>
      </c>
      <c r="P19" s="161"/>
      <c r="Q19" s="161">
        <f>SUM(Q20:Q24)</f>
        <v>0</v>
      </c>
      <c r="R19" s="161"/>
      <c r="S19" s="161"/>
      <c r="T19" s="161"/>
      <c r="U19" s="161"/>
      <c r="V19" s="161">
        <f>SUM(V20:V24)</f>
        <v>0</v>
      </c>
      <c r="W19" s="161"/>
      <c r="X19" s="161"/>
      <c r="AG19" t="s">
        <v>142</v>
      </c>
    </row>
    <row r="20" spans="1:60" outlineLevel="1" x14ac:dyDescent="0.2">
      <c r="A20" s="174">
        <v>11</v>
      </c>
      <c r="B20" s="175" t="s">
        <v>421</v>
      </c>
      <c r="C20" s="183" t="s">
        <v>430</v>
      </c>
      <c r="D20" s="176" t="s">
        <v>211</v>
      </c>
      <c r="E20" s="177">
        <v>140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146</v>
      </c>
      <c r="T20" s="159" t="s">
        <v>147</v>
      </c>
      <c r="U20" s="159">
        <v>0</v>
      </c>
      <c r="V20" s="159">
        <f>ROUND(E20*U20,2)</f>
        <v>0</v>
      </c>
      <c r="W20" s="159"/>
      <c r="X20" s="159" t="s">
        <v>192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400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423</v>
      </c>
      <c r="C21" s="183" t="s">
        <v>408</v>
      </c>
      <c r="D21" s="176" t="s">
        <v>211</v>
      </c>
      <c r="E21" s="177">
        <v>18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146</v>
      </c>
      <c r="T21" s="159" t="s">
        <v>147</v>
      </c>
      <c r="U21" s="159">
        <v>0</v>
      </c>
      <c r="V21" s="159">
        <f>ROUND(E21*U21,2)</f>
        <v>0</v>
      </c>
      <c r="W21" s="159"/>
      <c r="X21" s="159" t="s">
        <v>148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424</v>
      </c>
      <c r="C22" s="183" t="s">
        <v>425</v>
      </c>
      <c r="D22" s="176" t="s">
        <v>145</v>
      </c>
      <c r="E22" s="177">
        <v>12</v>
      </c>
      <c r="F22" s="178"/>
      <c r="G22" s="179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146</v>
      </c>
      <c r="T22" s="159" t="s">
        <v>147</v>
      </c>
      <c r="U22" s="159">
        <v>0</v>
      </c>
      <c r="V22" s="159">
        <f>ROUND(E22*U22,2)</f>
        <v>0</v>
      </c>
      <c r="W22" s="159"/>
      <c r="X22" s="159" t="s">
        <v>148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426</v>
      </c>
      <c r="C23" s="183" t="s">
        <v>420</v>
      </c>
      <c r="D23" s="176" t="s">
        <v>145</v>
      </c>
      <c r="E23" s="177">
        <v>18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146</v>
      </c>
      <c r="T23" s="159" t="s">
        <v>147</v>
      </c>
      <c r="U23" s="159">
        <v>0</v>
      </c>
      <c r="V23" s="159">
        <f>ROUND(E23*U23,2)</f>
        <v>0</v>
      </c>
      <c r="W23" s="159"/>
      <c r="X23" s="159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15</v>
      </c>
      <c r="B24" s="175" t="s">
        <v>427</v>
      </c>
      <c r="C24" s="183" t="s">
        <v>428</v>
      </c>
      <c r="D24" s="176" t="s">
        <v>145</v>
      </c>
      <c r="E24" s="177">
        <v>30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146</v>
      </c>
      <c r="T24" s="159" t="s">
        <v>147</v>
      </c>
      <c r="U24" s="159">
        <v>0</v>
      </c>
      <c r="V24" s="159">
        <f>ROUND(E24*U24,2)</f>
        <v>0</v>
      </c>
      <c r="W24" s="159"/>
      <c r="X24" s="159" t="s">
        <v>148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141</v>
      </c>
      <c r="B25" s="163" t="s">
        <v>100</v>
      </c>
      <c r="C25" s="182" t="s">
        <v>102</v>
      </c>
      <c r="D25" s="164"/>
      <c r="E25" s="165"/>
      <c r="F25" s="166"/>
      <c r="G25" s="167">
        <f>SUMIF(AG26:AG35,"&lt;&gt;NOR",G26:G35)</f>
        <v>0</v>
      </c>
      <c r="H25" s="161"/>
      <c r="I25" s="161">
        <f>SUM(I26:I35)</f>
        <v>0</v>
      </c>
      <c r="J25" s="161"/>
      <c r="K25" s="161">
        <f>SUM(K26:K35)</f>
        <v>0</v>
      </c>
      <c r="L25" s="161"/>
      <c r="M25" s="161">
        <f>SUM(M26:M35)</f>
        <v>0</v>
      </c>
      <c r="N25" s="161"/>
      <c r="O25" s="161">
        <f>SUM(O26:O35)</f>
        <v>0</v>
      </c>
      <c r="P25" s="161"/>
      <c r="Q25" s="161">
        <f>SUM(Q26:Q35)</f>
        <v>0</v>
      </c>
      <c r="R25" s="161"/>
      <c r="S25" s="161"/>
      <c r="T25" s="161"/>
      <c r="U25" s="161"/>
      <c r="V25" s="161">
        <f>SUM(V26:V35)</f>
        <v>0</v>
      </c>
      <c r="W25" s="161"/>
      <c r="X25" s="161"/>
      <c r="AG25" t="s">
        <v>142</v>
      </c>
    </row>
    <row r="26" spans="1:60" ht="22.5" outlineLevel="1" x14ac:dyDescent="0.2">
      <c r="A26" s="174">
        <v>16</v>
      </c>
      <c r="B26" s="175" t="s">
        <v>431</v>
      </c>
      <c r="C26" s="183" t="s">
        <v>432</v>
      </c>
      <c r="D26" s="176" t="s">
        <v>211</v>
      </c>
      <c r="E26" s="177">
        <v>80</v>
      </c>
      <c r="F26" s="178"/>
      <c r="G26" s="179">
        <f t="shared" ref="G26:G35" si="7">ROUND(E26*F26,2)</f>
        <v>0</v>
      </c>
      <c r="H26" s="160"/>
      <c r="I26" s="159">
        <f t="shared" ref="I26:I35" si="8">ROUND(E26*H26,2)</f>
        <v>0</v>
      </c>
      <c r="J26" s="160"/>
      <c r="K26" s="159">
        <f t="shared" ref="K26:K35" si="9">ROUND(E26*J26,2)</f>
        <v>0</v>
      </c>
      <c r="L26" s="159">
        <v>21</v>
      </c>
      <c r="M26" s="159">
        <f t="shared" ref="M26:M35" si="10">G26*(1+L26/100)</f>
        <v>0</v>
      </c>
      <c r="N26" s="159">
        <v>0</v>
      </c>
      <c r="O26" s="159">
        <f t="shared" ref="O26:O35" si="11">ROUND(E26*N26,2)</f>
        <v>0</v>
      </c>
      <c r="P26" s="159">
        <v>0</v>
      </c>
      <c r="Q26" s="159">
        <f t="shared" ref="Q26:Q35" si="12">ROUND(E26*P26,2)</f>
        <v>0</v>
      </c>
      <c r="R26" s="159"/>
      <c r="S26" s="159" t="s">
        <v>146</v>
      </c>
      <c r="T26" s="159" t="s">
        <v>147</v>
      </c>
      <c r="U26" s="159">
        <v>0</v>
      </c>
      <c r="V26" s="159">
        <f t="shared" ref="V26:V35" si="13">ROUND(E26*U26,2)</f>
        <v>0</v>
      </c>
      <c r="W26" s="159"/>
      <c r="X26" s="159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429</v>
      </c>
      <c r="C27" s="183" t="s">
        <v>461</v>
      </c>
      <c r="D27" s="176" t="s">
        <v>462</v>
      </c>
      <c r="E27" s="177">
        <v>0.2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146</v>
      </c>
      <c r="T27" s="159" t="s">
        <v>147</v>
      </c>
      <c r="U27" s="159">
        <v>0</v>
      </c>
      <c r="V27" s="159">
        <f t="shared" si="13"/>
        <v>0</v>
      </c>
      <c r="W27" s="159"/>
      <c r="X27" s="159" t="s">
        <v>192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400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433</v>
      </c>
      <c r="C28" s="183" t="s">
        <v>434</v>
      </c>
      <c r="D28" s="176" t="s">
        <v>435</v>
      </c>
      <c r="E28" s="177">
        <v>70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146</v>
      </c>
      <c r="T28" s="159" t="s">
        <v>147</v>
      </c>
      <c r="U28" s="159">
        <v>0</v>
      </c>
      <c r="V28" s="159">
        <f t="shared" si="13"/>
        <v>0</v>
      </c>
      <c r="W28" s="159"/>
      <c r="X28" s="159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436</v>
      </c>
      <c r="C29" s="183" t="s">
        <v>437</v>
      </c>
      <c r="D29" s="176" t="s">
        <v>211</v>
      </c>
      <c r="E29" s="177">
        <v>40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146</v>
      </c>
      <c r="T29" s="159" t="s">
        <v>147</v>
      </c>
      <c r="U29" s="159">
        <v>0</v>
      </c>
      <c r="V29" s="159">
        <f t="shared" si="13"/>
        <v>0</v>
      </c>
      <c r="W29" s="159"/>
      <c r="X29" s="159" t="s">
        <v>148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442</v>
      </c>
      <c r="C30" s="183" t="s">
        <v>445</v>
      </c>
      <c r="D30" s="176" t="s">
        <v>145</v>
      </c>
      <c r="E30" s="177">
        <v>1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146</v>
      </c>
      <c r="T30" s="159" t="s">
        <v>147</v>
      </c>
      <c r="U30" s="159">
        <v>0</v>
      </c>
      <c r="V30" s="159">
        <f t="shared" si="13"/>
        <v>0</v>
      </c>
      <c r="W30" s="159"/>
      <c r="X30" s="159" t="s">
        <v>148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444</v>
      </c>
      <c r="C31" s="183" t="s">
        <v>449</v>
      </c>
      <c r="D31" s="176" t="s">
        <v>211</v>
      </c>
      <c r="E31" s="177">
        <v>10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146</v>
      </c>
      <c r="T31" s="159" t="s">
        <v>147</v>
      </c>
      <c r="U31" s="159">
        <v>0</v>
      </c>
      <c r="V31" s="159">
        <f t="shared" si="13"/>
        <v>0</v>
      </c>
      <c r="W31" s="159"/>
      <c r="X31" s="159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446</v>
      </c>
      <c r="C32" s="183" t="s">
        <v>451</v>
      </c>
      <c r="D32" s="176" t="s">
        <v>435</v>
      </c>
      <c r="E32" s="177">
        <v>1.5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146</v>
      </c>
      <c r="T32" s="159" t="s">
        <v>147</v>
      </c>
      <c r="U32" s="159">
        <v>0</v>
      </c>
      <c r="V32" s="159">
        <f t="shared" si="13"/>
        <v>0</v>
      </c>
      <c r="W32" s="159"/>
      <c r="X32" s="159" t="s">
        <v>148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4">
        <v>23</v>
      </c>
      <c r="B33" s="175" t="s">
        <v>448</v>
      </c>
      <c r="C33" s="183" t="s">
        <v>453</v>
      </c>
      <c r="D33" s="176" t="s">
        <v>435</v>
      </c>
      <c r="E33" s="177">
        <v>1.5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146</v>
      </c>
      <c r="T33" s="159" t="s">
        <v>147</v>
      </c>
      <c r="U33" s="159">
        <v>0</v>
      </c>
      <c r="V33" s="159">
        <f t="shared" si="13"/>
        <v>0</v>
      </c>
      <c r="W33" s="159"/>
      <c r="X33" s="159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24</v>
      </c>
      <c r="B34" s="175" t="s">
        <v>450</v>
      </c>
      <c r="C34" s="183" t="s">
        <v>455</v>
      </c>
      <c r="D34" s="176" t="s">
        <v>440</v>
      </c>
      <c r="E34" s="177">
        <v>0.5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59"/>
      <c r="S34" s="159" t="s">
        <v>146</v>
      </c>
      <c r="T34" s="159" t="s">
        <v>147</v>
      </c>
      <c r="U34" s="159">
        <v>0</v>
      </c>
      <c r="V34" s="159">
        <f t="shared" si="13"/>
        <v>0</v>
      </c>
      <c r="W34" s="159"/>
      <c r="X34" s="159" t="s">
        <v>148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25</v>
      </c>
      <c r="B35" s="175" t="s">
        <v>452</v>
      </c>
      <c r="C35" s="183" t="s">
        <v>459</v>
      </c>
      <c r="D35" s="176" t="s">
        <v>460</v>
      </c>
      <c r="E35" s="177">
        <v>8</v>
      </c>
      <c r="F35" s="178"/>
      <c r="G35" s="179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21</v>
      </c>
      <c r="M35" s="159">
        <f t="shared" si="10"/>
        <v>0</v>
      </c>
      <c r="N35" s="159">
        <v>0</v>
      </c>
      <c r="O35" s="159">
        <f t="shared" si="11"/>
        <v>0</v>
      </c>
      <c r="P35" s="159">
        <v>0</v>
      </c>
      <c r="Q35" s="159">
        <f t="shared" si="12"/>
        <v>0</v>
      </c>
      <c r="R35" s="159"/>
      <c r="S35" s="159" t="s">
        <v>146</v>
      </c>
      <c r="T35" s="159" t="s">
        <v>147</v>
      </c>
      <c r="U35" s="159">
        <v>0</v>
      </c>
      <c r="V35" s="159">
        <f t="shared" si="13"/>
        <v>0</v>
      </c>
      <c r="W35" s="159"/>
      <c r="X35" s="159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2" t="s">
        <v>141</v>
      </c>
      <c r="B36" s="163" t="s">
        <v>103</v>
      </c>
      <c r="C36" s="182" t="s">
        <v>105</v>
      </c>
      <c r="D36" s="164"/>
      <c r="E36" s="165"/>
      <c r="F36" s="166"/>
      <c r="G36" s="167">
        <f>SUMIF(AG37:AG50,"&lt;&gt;NOR",G37:G50)</f>
        <v>0</v>
      </c>
      <c r="H36" s="161"/>
      <c r="I36" s="161">
        <f>SUM(I37:I50)</f>
        <v>0</v>
      </c>
      <c r="J36" s="161"/>
      <c r="K36" s="161">
        <f>SUM(K37:K50)</f>
        <v>0</v>
      </c>
      <c r="L36" s="161"/>
      <c r="M36" s="161">
        <f>SUM(M37:M50)</f>
        <v>0</v>
      </c>
      <c r="N36" s="161"/>
      <c r="O36" s="161">
        <f>SUM(O37:O50)</f>
        <v>0</v>
      </c>
      <c r="P36" s="161"/>
      <c r="Q36" s="161">
        <f>SUM(Q37:Q50)</f>
        <v>0</v>
      </c>
      <c r="R36" s="161"/>
      <c r="S36" s="161"/>
      <c r="T36" s="161"/>
      <c r="U36" s="161"/>
      <c r="V36" s="161">
        <f>SUM(V37:V50)</f>
        <v>0</v>
      </c>
      <c r="W36" s="161"/>
      <c r="X36" s="161"/>
      <c r="AG36" t="s">
        <v>142</v>
      </c>
    </row>
    <row r="37" spans="1:60" outlineLevel="1" x14ac:dyDescent="0.2">
      <c r="A37" s="174">
        <v>26</v>
      </c>
      <c r="B37" s="175" t="s">
        <v>454</v>
      </c>
      <c r="C37" s="183" t="s">
        <v>463</v>
      </c>
      <c r="D37" s="176" t="s">
        <v>464</v>
      </c>
      <c r="E37" s="177">
        <v>1</v>
      </c>
      <c r="F37" s="178"/>
      <c r="G37" s="179">
        <f t="shared" ref="G37:G50" si="14">ROUND(E37*F37,2)</f>
        <v>0</v>
      </c>
      <c r="H37" s="160"/>
      <c r="I37" s="159">
        <f t="shared" ref="I37:I50" si="15">ROUND(E37*H37,2)</f>
        <v>0</v>
      </c>
      <c r="J37" s="160"/>
      <c r="K37" s="159">
        <f t="shared" ref="K37:K50" si="16">ROUND(E37*J37,2)</f>
        <v>0</v>
      </c>
      <c r="L37" s="159">
        <v>21</v>
      </c>
      <c r="M37" s="159">
        <f t="shared" ref="M37:M50" si="17">G37*(1+L37/100)</f>
        <v>0</v>
      </c>
      <c r="N37" s="159">
        <v>0</v>
      </c>
      <c r="O37" s="159">
        <f t="shared" ref="O37:O50" si="18">ROUND(E37*N37,2)</f>
        <v>0</v>
      </c>
      <c r="P37" s="159">
        <v>0</v>
      </c>
      <c r="Q37" s="159">
        <f t="shared" ref="Q37:Q50" si="19">ROUND(E37*P37,2)</f>
        <v>0</v>
      </c>
      <c r="R37" s="159"/>
      <c r="S37" s="159" t="s">
        <v>146</v>
      </c>
      <c r="T37" s="159" t="s">
        <v>147</v>
      </c>
      <c r="U37" s="159">
        <v>0</v>
      </c>
      <c r="V37" s="159">
        <f t="shared" ref="V37:V50" si="20">ROUND(E37*U37,2)</f>
        <v>0</v>
      </c>
      <c r="W37" s="159"/>
      <c r="X37" s="159" t="s">
        <v>148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27</v>
      </c>
      <c r="B38" s="175" t="s">
        <v>456</v>
      </c>
      <c r="C38" s="183" t="s">
        <v>465</v>
      </c>
      <c r="D38" s="176" t="s">
        <v>464</v>
      </c>
      <c r="E38" s="177">
        <v>1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146</v>
      </c>
      <c r="T38" s="159" t="s">
        <v>147</v>
      </c>
      <c r="U38" s="159">
        <v>0</v>
      </c>
      <c r="V38" s="159">
        <f t="shared" si="20"/>
        <v>0</v>
      </c>
      <c r="W38" s="159"/>
      <c r="X38" s="159" t="s">
        <v>148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28</v>
      </c>
      <c r="B39" s="175" t="s">
        <v>458</v>
      </c>
      <c r="C39" s="183" t="s">
        <v>477</v>
      </c>
      <c r="D39" s="176" t="s">
        <v>464</v>
      </c>
      <c r="E39" s="177">
        <v>1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146</v>
      </c>
      <c r="T39" s="159" t="s">
        <v>147</v>
      </c>
      <c r="U39" s="159">
        <v>0</v>
      </c>
      <c r="V39" s="159">
        <f t="shared" si="20"/>
        <v>0</v>
      </c>
      <c r="W39" s="159"/>
      <c r="X39" s="159" t="s">
        <v>192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400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29</v>
      </c>
      <c r="B40" s="175" t="s">
        <v>199</v>
      </c>
      <c r="C40" s="183" t="s">
        <v>466</v>
      </c>
      <c r="D40" s="176" t="s">
        <v>464</v>
      </c>
      <c r="E40" s="177">
        <v>1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146</v>
      </c>
      <c r="T40" s="159" t="s">
        <v>147</v>
      </c>
      <c r="U40" s="159">
        <v>0</v>
      </c>
      <c r="V40" s="159">
        <f t="shared" si="20"/>
        <v>0</v>
      </c>
      <c r="W40" s="159"/>
      <c r="X40" s="159" t="s">
        <v>148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33.75" outlineLevel="1" x14ac:dyDescent="0.2">
      <c r="A41" s="174">
        <v>30</v>
      </c>
      <c r="B41" s="175" t="s">
        <v>202</v>
      </c>
      <c r="C41" s="183" t="s">
        <v>467</v>
      </c>
      <c r="D41" s="176" t="s">
        <v>284</v>
      </c>
      <c r="E41" s="177">
        <v>5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146</v>
      </c>
      <c r="T41" s="159" t="s">
        <v>147</v>
      </c>
      <c r="U41" s="159">
        <v>0</v>
      </c>
      <c r="V41" s="159">
        <f t="shared" si="20"/>
        <v>0</v>
      </c>
      <c r="W41" s="159"/>
      <c r="X41" s="159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31</v>
      </c>
      <c r="B42" s="175" t="s">
        <v>204</v>
      </c>
      <c r="C42" s="183" t="s">
        <v>468</v>
      </c>
      <c r="D42" s="176" t="s">
        <v>284</v>
      </c>
      <c r="E42" s="177">
        <v>64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146</v>
      </c>
      <c r="T42" s="159" t="s">
        <v>147</v>
      </c>
      <c r="U42" s="159">
        <v>0</v>
      </c>
      <c r="V42" s="159">
        <f t="shared" si="20"/>
        <v>0</v>
      </c>
      <c r="W42" s="159"/>
      <c r="X42" s="159" t="s">
        <v>148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32</v>
      </c>
      <c r="B43" s="175" t="s">
        <v>206</v>
      </c>
      <c r="C43" s="183" t="s">
        <v>469</v>
      </c>
      <c r="D43" s="176" t="s">
        <v>145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146</v>
      </c>
      <c r="T43" s="159" t="s">
        <v>147</v>
      </c>
      <c r="U43" s="159">
        <v>0</v>
      </c>
      <c r="V43" s="159">
        <f t="shared" si="20"/>
        <v>0</v>
      </c>
      <c r="W43" s="159"/>
      <c r="X43" s="159" t="s">
        <v>148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149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209</v>
      </c>
      <c r="C44" s="183" t="s">
        <v>470</v>
      </c>
      <c r="D44" s="176" t="s">
        <v>464</v>
      </c>
      <c r="E44" s="177">
        <v>1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146</v>
      </c>
      <c r="T44" s="159" t="s">
        <v>147</v>
      </c>
      <c r="U44" s="159">
        <v>0</v>
      </c>
      <c r="V44" s="159">
        <f t="shared" si="20"/>
        <v>0</v>
      </c>
      <c r="W44" s="159"/>
      <c r="X44" s="159" t="s">
        <v>148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34</v>
      </c>
      <c r="B45" s="175" t="s">
        <v>212</v>
      </c>
      <c r="C45" s="183" t="s">
        <v>471</v>
      </c>
      <c r="D45" s="176" t="s">
        <v>284</v>
      </c>
      <c r="E45" s="177">
        <v>5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146</v>
      </c>
      <c r="T45" s="159" t="s">
        <v>147</v>
      </c>
      <c r="U45" s="159">
        <v>0</v>
      </c>
      <c r="V45" s="159">
        <f t="shared" si="20"/>
        <v>0</v>
      </c>
      <c r="W45" s="159"/>
      <c r="X45" s="159" t="s">
        <v>148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35</v>
      </c>
      <c r="B46" s="175" t="s">
        <v>214</v>
      </c>
      <c r="C46" s="183" t="s">
        <v>472</v>
      </c>
      <c r="D46" s="176" t="s">
        <v>464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146</v>
      </c>
      <c r="T46" s="159" t="s">
        <v>147</v>
      </c>
      <c r="U46" s="159">
        <v>0</v>
      </c>
      <c r="V46" s="159">
        <f t="shared" si="20"/>
        <v>0</v>
      </c>
      <c r="W46" s="159"/>
      <c r="X46" s="159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36</v>
      </c>
      <c r="B47" s="175" t="s">
        <v>216</v>
      </c>
      <c r="C47" s="183" t="s">
        <v>473</v>
      </c>
      <c r="D47" s="176" t="s">
        <v>464</v>
      </c>
      <c r="E47" s="177">
        <v>1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146</v>
      </c>
      <c r="T47" s="159" t="s">
        <v>147</v>
      </c>
      <c r="U47" s="159">
        <v>0</v>
      </c>
      <c r="V47" s="159">
        <f t="shared" si="20"/>
        <v>0</v>
      </c>
      <c r="W47" s="159"/>
      <c r="X47" s="159" t="s">
        <v>148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37</v>
      </c>
      <c r="B48" s="175" t="s">
        <v>218</v>
      </c>
      <c r="C48" s="183" t="s">
        <v>474</v>
      </c>
      <c r="D48" s="176" t="s">
        <v>464</v>
      </c>
      <c r="E48" s="177">
        <v>1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146</v>
      </c>
      <c r="T48" s="159" t="s">
        <v>147</v>
      </c>
      <c r="U48" s="159">
        <v>0</v>
      </c>
      <c r="V48" s="159">
        <f t="shared" si="20"/>
        <v>0</v>
      </c>
      <c r="W48" s="159"/>
      <c r="X48" s="159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4">
        <v>38</v>
      </c>
      <c r="B49" s="175" t="s">
        <v>220</v>
      </c>
      <c r="C49" s="183" t="s">
        <v>475</v>
      </c>
      <c r="D49" s="176" t="s">
        <v>464</v>
      </c>
      <c r="E49" s="177">
        <v>1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21</v>
      </c>
      <c r="M49" s="159">
        <f t="shared" si="17"/>
        <v>0</v>
      </c>
      <c r="N49" s="159">
        <v>0</v>
      </c>
      <c r="O49" s="159">
        <f t="shared" si="18"/>
        <v>0</v>
      </c>
      <c r="P49" s="159">
        <v>0</v>
      </c>
      <c r="Q49" s="159">
        <f t="shared" si="19"/>
        <v>0</v>
      </c>
      <c r="R49" s="159"/>
      <c r="S49" s="159" t="s">
        <v>146</v>
      </c>
      <c r="T49" s="159" t="s">
        <v>147</v>
      </c>
      <c r="U49" s="159">
        <v>0</v>
      </c>
      <c r="V49" s="159">
        <f t="shared" si="20"/>
        <v>0</v>
      </c>
      <c r="W49" s="159"/>
      <c r="X49" s="159" t="s">
        <v>148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149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8">
        <v>39</v>
      </c>
      <c r="B50" s="169" t="s">
        <v>222</v>
      </c>
      <c r="C50" s="184" t="s">
        <v>476</v>
      </c>
      <c r="D50" s="170" t="s">
        <v>464</v>
      </c>
      <c r="E50" s="171">
        <v>1</v>
      </c>
      <c r="F50" s="172"/>
      <c r="G50" s="173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21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</v>
      </c>
      <c r="Q50" s="159">
        <f t="shared" si="19"/>
        <v>0</v>
      </c>
      <c r="R50" s="159"/>
      <c r="S50" s="159" t="s">
        <v>146</v>
      </c>
      <c r="T50" s="159" t="s">
        <v>147</v>
      </c>
      <c r="U50" s="159">
        <v>0</v>
      </c>
      <c r="V50" s="159">
        <f t="shared" si="20"/>
        <v>0</v>
      </c>
      <c r="W50" s="159"/>
      <c r="X50" s="159" t="s">
        <v>148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128</v>
      </c>
    </row>
    <row r="52" spans="1:60" x14ac:dyDescent="0.2">
      <c r="A52" s="153"/>
      <c r="B52" s="154" t="s">
        <v>31</v>
      </c>
      <c r="C52" s="186"/>
      <c r="D52" s="155"/>
      <c r="E52" s="156"/>
      <c r="F52" s="156"/>
      <c r="G52" s="181">
        <f>G8+G19+G25+G36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327</v>
      </c>
    </row>
    <row r="53" spans="1:60" x14ac:dyDescent="0.2">
      <c r="A53" s="3"/>
      <c r="B53" s="4"/>
      <c r="C53" s="18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43" t="s">
        <v>328</v>
      </c>
      <c r="B55" s="243"/>
      <c r="C55" s="24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45"/>
      <c r="B56" s="246"/>
      <c r="C56" s="247"/>
      <c r="D56" s="246"/>
      <c r="E56" s="246"/>
      <c r="F56" s="246"/>
      <c r="G56" s="24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329</v>
      </c>
    </row>
    <row r="57" spans="1:60" x14ac:dyDescent="0.2">
      <c r="A57" s="249"/>
      <c r="B57" s="250"/>
      <c r="C57" s="251"/>
      <c r="D57" s="250"/>
      <c r="E57" s="250"/>
      <c r="F57" s="250"/>
      <c r="G57" s="25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49"/>
      <c r="B58" s="250"/>
      <c r="C58" s="251"/>
      <c r="D58" s="250"/>
      <c r="E58" s="250"/>
      <c r="F58" s="250"/>
      <c r="G58" s="25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49"/>
      <c r="B59" s="250"/>
      <c r="C59" s="251"/>
      <c r="D59" s="250"/>
      <c r="E59" s="250"/>
      <c r="F59" s="250"/>
      <c r="G59" s="25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85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87"/>
      <c r="D62" s="10"/>
      <c r="AG62" t="s">
        <v>330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D 1.4.1 1 Pol</vt:lpstr>
      <vt:lpstr>D 1.4.1 2 Pol</vt:lpstr>
      <vt:lpstr>D 1.4.g.1 1 Pol</vt:lpstr>
      <vt:lpstr>D 1.4.g.1 2 Pol</vt:lpstr>
      <vt:lpstr>D 1.4.g.1 3 Pol</vt:lpstr>
      <vt:lpstr>D 1.4.g.1 4 Pol</vt:lpstr>
      <vt:lpstr>D 1.4.g.1 5 Pol</vt:lpstr>
      <vt:lpstr>D 1.4.g.1 6 Pol</vt:lpstr>
      <vt:lpstr>D 1.4.g.1 7 Pol</vt:lpstr>
      <vt:lpstr>D 1.4.g.1 8 Pol</vt:lpstr>
      <vt:lpstr>D 1.4.g.1 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 1.4.1 1 Pol'!Názvy_tisku</vt:lpstr>
      <vt:lpstr>'D 1.4.1 2 Pol'!Názvy_tisku</vt:lpstr>
      <vt:lpstr>'D 1.4.g.1 1 Pol'!Názvy_tisku</vt:lpstr>
      <vt:lpstr>'D 1.4.g.1 2 Pol'!Názvy_tisku</vt:lpstr>
      <vt:lpstr>'D 1.4.g.1 3 Pol'!Názvy_tisku</vt:lpstr>
      <vt:lpstr>'D 1.4.g.1 4 Pol'!Názvy_tisku</vt:lpstr>
      <vt:lpstr>'D 1.4.g.1 5 Pol'!Názvy_tisku</vt:lpstr>
      <vt:lpstr>'D 1.4.g.1 6 Pol'!Názvy_tisku</vt:lpstr>
      <vt:lpstr>'D 1.4.g.1 7 Pol'!Názvy_tisku</vt:lpstr>
      <vt:lpstr>'D 1.4.g.1 8 Pol'!Názvy_tisku</vt:lpstr>
      <vt:lpstr>'D 1.4.g.1 9 Pol'!Názvy_tisku</vt:lpstr>
      <vt:lpstr>oadresa</vt:lpstr>
      <vt:lpstr>Stavba!Objednatel</vt:lpstr>
      <vt:lpstr>Stavba!Objekt</vt:lpstr>
      <vt:lpstr>'D 1.4.1 1 Pol'!Oblast_tisku</vt:lpstr>
      <vt:lpstr>'D 1.4.1 2 Pol'!Oblast_tisku</vt:lpstr>
      <vt:lpstr>'D 1.4.g.1 1 Pol'!Oblast_tisku</vt:lpstr>
      <vt:lpstr>'D 1.4.g.1 2 Pol'!Oblast_tisku</vt:lpstr>
      <vt:lpstr>'D 1.4.g.1 3 Pol'!Oblast_tisku</vt:lpstr>
      <vt:lpstr>'D 1.4.g.1 4 Pol'!Oblast_tisku</vt:lpstr>
      <vt:lpstr>'D 1.4.g.1 5 Pol'!Oblast_tisku</vt:lpstr>
      <vt:lpstr>'D 1.4.g.1 6 Pol'!Oblast_tisku</vt:lpstr>
      <vt:lpstr>'D 1.4.g.1 7 Pol'!Oblast_tisku</vt:lpstr>
      <vt:lpstr>'D 1.4.g.1 8 Pol'!Oblast_tisku</vt:lpstr>
      <vt:lpstr>'D 1.4.g.1 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Reitknecht</dc:creator>
  <cp:lastModifiedBy>Reitknecht</cp:lastModifiedBy>
  <cp:lastPrinted>2019-03-19T12:27:02Z</cp:lastPrinted>
  <dcterms:created xsi:type="dcterms:W3CDTF">2009-04-08T07:15:50Z</dcterms:created>
  <dcterms:modified xsi:type="dcterms:W3CDTF">2024-01-28T20:50:14Z</dcterms:modified>
</cp:coreProperties>
</file>