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Parkoviště" sheetId="2" r:id="rId2"/>
    <sheet name="SO02 - Oprava průjezdu sp..." sheetId="3" r:id="rId3"/>
    <sheet name="SO03 - Hlavní vjezd do ar..." sheetId="4" r:id="rId4"/>
    <sheet name="SO04 - Indukční smyčky" sheetId="5" r:id="rId5"/>
  </sheets>
  <definedNames>
    <definedName name="_xlnm.Print_Area" localSheetId="0">'Rekapitulace stavby'!$D$4:$AO$76,'Rekapitulace stavby'!$C$82:$AQ$99</definedName>
    <definedName name="_xlnm._FilterDatabase" localSheetId="1" hidden="1">'SO01 - Parkoviště'!$C$121:$K$151</definedName>
    <definedName name="_xlnm.Print_Area" localSheetId="1">'SO01 - Parkoviště'!$C$109:$J$151</definedName>
    <definedName name="_xlnm._FilterDatabase" localSheetId="2" hidden="1">'SO02 - Oprava průjezdu sp...'!$C$120:$K$143</definedName>
    <definedName name="_xlnm.Print_Area" localSheetId="2">'SO02 - Oprava průjezdu sp...'!$C$108:$J$143</definedName>
    <definedName name="_xlnm._FilterDatabase" localSheetId="3" hidden="1">'SO03 - Hlavní vjezd do ar...'!$C$121:$K$142</definedName>
    <definedName name="_xlnm.Print_Area" localSheetId="3">'SO03 - Hlavní vjezd do ar...'!$C$109:$J$142</definedName>
    <definedName name="_xlnm._FilterDatabase" localSheetId="4" hidden="1">'SO04 - Indukční smyčky'!$C$117:$K$123</definedName>
    <definedName name="_xlnm.Print_Area" localSheetId="4">'SO04 - Indukční smyčky'!$C$105:$J$123</definedName>
    <definedName name="_xlnm.Print_Titles" localSheetId="0">'Rekapitulace stavby'!$92:$92</definedName>
    <definedName name="_xlnm.Print_Titles" localSheetId="1">'SO01 - Parkoviště'!$121:$121</definedName>
    <definedName name="_xlnm.Print_Titles" localSheetId="2">'SO02 - Oprava průjezdu sp...'!$120:$120</definedName>
    <definedName name="_xlnm.Print_Titles" localSheetId="3">'SO03 - Hlavní vjezd do ar...'!$121:$121</definedName>
    <definedName name="_xlnm.Print_Titles" localSheetId="4">'SO04 - Indukční smyčky'!$117:$117</definedName>
  </definedNames>
  <calcPr fullCalcOnLoad="1"/>
</workbook>
</file>

<file path=xl/sharedStrings.xml><?xml version="1.0" encoding="utf-8"?>
<sst xmlns="http://schemas.openxmlformats.org/spreadsheetml/2006/main" count="1505" uniqueCount="265">
  <si>
    <t>Export Komplet</t>
  </si>
  <si>
    <t/>
  </si>
  <si>
    <t>2.0</t>
  </si>
  <si>
    <t>ZAMOK</t>
  </si>
  <si>
    <t>False</t>
  </si>
  <si>
    <t>{a2000b67-1cbb-48c9-a9f6-67445c37d779}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</si>
  <si>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</si>
  <si>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</si>
  <si>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</si>
  <si>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</si>
  <si>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</si>
  <si>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</si>
  <si>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</si>
  <si>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</si>
  <si>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</si>
  <si>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</si>
  <si>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</si>
  <si>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NEMČK parkoviště u automatu</t>
  </si>
  <si>
    <t>KSO:</t>
  </si>
  <si>
    <t>CC-CZ:</t>
  </si>
  <si>
    <t>Místo:</t>
  </si>
  <si>
    <t xml:space="preserve"> </t>
  </si>
  <si>
    <t>Datum:</t>
  </si>
  <si>
    <t>12. 1. 2022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</si>
  <si>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</si>
  <si>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</si>
  <si>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</si>
  <si>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</si>
  <si>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</si>
  <si>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</si>
  <si>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</si>
  <si>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</si>
  <si>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</si>
  <si>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</si>
  <si>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</si>
  <si>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</si>
  <si>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</si>
  <si>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</si>
  <si>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</si>
  <si>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</si>
  <si>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</si>
  <si>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</si>
  <si>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</si>
  <si>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</si>
  <si>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</si>
  <si>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</si>
  <si>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</si>
  <si>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</si>
  <si>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</si>
  <si>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</si>
  <si>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</si>
  <si>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</si>
  <si>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</si>
  <si>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</si>
  <si>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</si>
  <si>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</si>
  <si>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</si>
  <si>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</si>
  <si>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</si>
  <si>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</si>
  <si>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</si>
  <si>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</si>
  <si>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</si>
  <si>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</si>
  <si>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</si>
  <si>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</si>
  <si>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</si>
  <si>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</si>
  <si>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</si>
  <si>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</si>
  <si>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</si>
  <si>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</si>
  <si>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</si>
  <si>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</si>
  <si>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</si>
  <si>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</si>
  <si>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</si>
  <si>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</si>
  <si>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</si>
  <si>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Parkoviště</t>
  </si>
  <si>
    <t>STA</t>
  </si>
  <si>
    <t>1</t>
  </si>
  <si>
    <t>{f29784a6-ce90-404b-9b6d-7e18deda0581}</t>
  </si>
  <si>
    <t>2</t>
  </si>
  <si>
    <t>SO02</t>
  </si>
  <si>
    <t>Oprava průjezdu spodního parkoviště - asfalt</t>
  </si>
  <si>
    <t>{c965d6e2-f524-4577-9836-53921dcd6d44}</t>
  </si>
  <si>
    <t>SO03</t>
  </si>
  <si>
    <t>Hlavní vjezd do areálu (u závor)</t>
  </si>
  <si>
    <t>{0f74ebd5-e86d-457e-aaf6-7d7c72eb2e75}</t>
  </si>
  <si>
    <t>SO04</t>
  </si>
  <si>
    <t>Indukční smyčky</t>
  </si>
  <si>
    <t>{ce1ecaf7-fc12-4a55-939f-e6fb14d250cd}</t>
  </si>
  <si>
    <t>KRYCÍ LIST SOUPISU PRACÍ</t>
  </si>
  <si>
    <t>Objekt:</t>
  </si>
  <si>
    <t>SO01 -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</si>
  <si>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</si>
  <si>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</si>
  <si>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</si>
  <si>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</si>
  <si>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</si>
  <si>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</si>
  <si>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</si>
  <si>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</si>
  <si>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</si>
  <si>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</si>
  <si>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</si>
  <si>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</si>
  <si>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</si>
  <si>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</si>
  <si>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</si>
  <si>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</si>
  <si>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</si>
  <si>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</si>
  <si>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</si>
  <si>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</si>
  <si>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</si>
  <si>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</si>
  <si>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</si>
  <si>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</si>
  <si>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</si>
  <si>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</si>
  <si>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</si>
  <si>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</si>
  <si>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</si>
  <si>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</si>
  <si>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</si>
  <si>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</si>
  <si>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4</t>
  </si>
  <si>
    <t>1736077395</t>
  </si>
  <si>
    <t>113107242</t>
  </si>
  <si>
    <t>Odstranění podkladu živičného tl přes 50 do 100 mm strojně pl přes 200 m2</t>
  </si>
  <si>
    <t>-1014681035</t>
  </si>
  <si>
    <t>3</t>
  </si>
  <si>
    <t>113201112</t>
  </si>
  <si>
    <t>Vytrhání obrub silničních ležatých</t>
  </si>
  <si>
    <t>m</t>
  </si>
  <si>
    <t>-2065447905</t>
  </si>
  <si>
    <t>181951112</t>
  </si>
  <si>
    <t>Úprava pláně v hornině třídy těžitelnosti I skupiny 1 až 3 se zhutněním strojně</t>
  </si>
  <si>
    <t>-1491491249</t>
  </si>
  <si>
    <t>5</t>
  </si>
  <si>
    <t>Komunikace pozemní</t>
  </si>
  <si>
    <t>564861111</t>
  </si>
  <si>
    <t>Podklad ze štěrkodrtě ŠD plochy přes 100 m2 tl 200 mm</t>
  </si>
  <si>
    <t>2029762218</t>
  </si>
  <si>
    <t>6</t>
  </si>
  <si>
    <t>565145111</t>
  </si>
  <si>
    <t>Asfaltový beton vrstva podkladní ACP 16 (obalované kamenivo OKS) tl 60 mm š do 3 m</t>
  </si>
  <si>
    <t>-1191336176</t>
  </si>
  <si>
    <t>7</t>
  </si>
  <si>
    <t>577134111</t>
  </si>
  <si>
    <t>Asfaltový beton vrstva obrusná ACO 11 (ABS) tř. I tl 40 mm š do 3 m z nemodifikovaného asfaltu</t>
  </si>
  <si>
    <t>-1690056471</t>
  </si>
  <si>
    <t>8</t>
  </si>
  <si>
    <t>Trubní vedení</t>
  </si>
  <si>
    <t>899231111</t>
  </si>
  <si>
    <t>Výšková úprava uličního vstupu nebo vpusti do 200 mm zvýšením mříže</t>
  </si>
  <si>
    <t>kus</t>
  </si>
  <si>
    <t>1214208897</t>
  </si>
  <si>
    <t>9</t>
  </si>
  <si>
    <t>R2</t>
  </si>
  <si>
    <t>Vpusť uliční kompletní z betonových dílců</t>
  </si>
  <si>
    <t>ks</t>
  </si>
  <si>
    <t>-1241475720</t>
  </si>
  <si>
    <t>Ostatní konstrukce a práce, bourání</t>
  </si>
  <si>
    <t>10</t>
  </si>
  <si>
    <t>916131112</t>
  </si>
  <si>
    <t>Osazení silničního obrubníku betonového ležatého bez boční opěry do lože z betonu prostého</t>
  </si>
  <si>
    <t>-404279671</t>
  </si>
  <si>
    <t>11</t>
  </si>
  <si>
    <t>M</t>
  </si>
  <si>
    <t>59217031</t>
  </si>
  <si>
    <t>obrubník betonový silniční 1000x150x250mm</t>
  </si>
  <si>
    <t>-1801656022</t>
  </si>
  <si>
    <t>12</t>
  </si>
  <si>
    <t>919732211</t>
  </si>
  <si>
    <t>Styčná spára napojení nového živičného povrchu na stávající za tepla š 15 mm hl 25 mm s prořezáním</t>
  </si>
  <si>
    <t>-615592174</t>
  </si>
  <si>
    <t>13</t>
  </si>
  <si>
    <t>919735112</t>
  </si>
  <si>
    <t>Řezání stávajícího živičného krytu hl přes 50 do 100 mm</t>
  </si>
  <si>
    <t>751754241</t>
  </si>
  <si>
    <t>14</t>
  </si>
  <si>
    <t>935112111</t>
  </si>
  <si>
    <t>Osazení příkopového žlabu do betonu tl 100 mm z betonových tvárnic š 500 mm</t>
  </si>
  <si>
    <t>-1511669903</t>
  </si>
  <si>
    <t>59227015R</t>
  </si>
  <si>
    <t>Betonová žlabovka 33-60</t>
  </si>
  <si>
    <t>-886853265</t>
  </si>
  <si>
    <t>16</t>
  </si>
  <si>
    <t>966008211</t>
  </si>
  <si>
    <t>Bourání odvodňovacího žlabu z betonových příkopových tvárnic š do 500 mm</t>
  </si>
  <si>
    <t>-226108780</t>
  </si>
  <si>
    <t>17</t>
  </si>
  <si>
    <t>R1</t>
  </si>
  <si>
    <t>Bourání vpusti</t>
  </si>
  <si>
    <t>1625218146</t>
  </si>
  <si>
    <t>997</t>
  </si>
  <si>
    <t>Přesun sutě</t>
  </si>
  <si>
    <t>18</t>
  </si>
  <si>
    <t>997221551</t>
  </si>
  <si>
    <t>Vodorovná doprava suti ze sypkých materiálů do 1 km</t>
  </si>
  <si>
    <t>t</t>
  </si>
  <si>
    <t>-2072798787</t>
  </si>
  <si>
    <t>19</t>
  </si>
  <si>
    <t>997221559</t>
  </si>
  <si>
    <t>Příplatek ZKD 1 km u vodorovné dopravy suti ze sypkých materiálů</t>
  </si>
  <si>
    <t>-1891204067</t>
  </si>
  <si>
    <t>20</t>
  </si>
  <si>
    <t>997221611</t>
  </si>
  <si>
    <t>Nakládání suti na dopravní prostředky pro vodorovnou dopravu</t>
  </si>
  <si>
    <t>-1340287204</t>
  </si>
  <si>
    <t>997221861</t>
  </si>
  <si>
    <t>Poplatek za uložení stavebního odpadu na recyklační skládce (skládkovné) z prostého betonu pod kódem 17 01 01</t>
  </si>
  <si>
    <t>1430691771</t>
  </si>
  <si>
    <t>22</t>
  </si>
  <si>
    <t>997221873</t>
  </si>
  <si>
    <t>Poplatek za uložení stavebního odpadu na recyklační skládce (skládkovné) zeminy a kamení zatříděného do Katalogu odpadů pod kódem 17 05 04</t>
  </si>
  <si>
    <t>952468103</t>
  </si>
  <si>
    <t>23</t>
  </si>
  <si>
    <t>997221875</t>
  </si>
  <si>
    <t>Poplatek za uložení stavebního odpadu na recyklační skládce (skládkovné) asfaltového bez obsahu dehtu zatříděného do Katalogu odpadů pod kódem 17 03 02</t>
  </si>
  <si>
    <t>-1504571837</t>
  </si>
  <si>
    <t>SO02 - Oprava průjezdu spodního parkoviště - asfalt</t>
  </si>
  <si>
    <t>-924215012</t>
  </si>
  <si>
    <t>-1559078282</t>
  </si>
  <si>
    <t>-57798571</t>
  </si>
  <si>
    <t>-1323769504</t>
  </si>
  <si>
    <t>790004979</t>
  </si>
  <si>
    <t>1955474426</t>
  </si>
  <si>
    <t>1650252974</t>
  </si>
  <si>
    <t>1777481324</t>
  </si>
  <si>
    <t>-1690801092</t>
  </si>
  <si>
    <t>-857837282</t>
  </si>
  <si>
    <t>753393011</t>
  </si>
  <si>
    <t>-541671291</t>
  </si>
  <si>
    <t>-1193844454</t>
  </si>
  <si>
    <t>948607721</t>
  </si>
  <si>
    <t>1692413323</t>
  </si>
  <si>
    <t>-906972261</t>
  </si>
  <si>
    <t>1009072126</t>
  </si>
  <si>
    <t>SO03 - Hlavní vjezd do areálu (u závor)</t>
  </si>
  <si>
    <t>746793227</t>
  </si>
  <si>
    <t>151237155</t>
  </si>
  <si>
    <t>223720032</t>
  </si>
  <si>
    <t>930124481</t>
  </si>
  <si>
    <t>927026784</t>
  </si>
  <si>
    <t>-586992951</t>
  </si>
  <si>
    <t>539820988</t>
  </si>
  <si>
    <t>1960764526</t>
  </si>
  <si>
    <t>-640947754</t>
  </si>
  <si>
    <t>1142377082</t>
  </si>
  <si>
    <t>1319618524</t>
  </si>
  <si>
    <t>621141331</t>
  </si>
  <si>
    <t>-254829291</t>
  </si>
  <si>
    <t>850266566</t>
  </si>
  <si>
    <t>SO04 - Indukční smyčky</t>
  </si>
  <si>
    <t>Indukční zemní smyčka z vinutých vodivých kabelů pro detekci přítomnosti nebo průjezdu vozidel</t>
  </si>
  <si>
    <t>190946179</t>
  </si>
  <si>
    <t>Umístění indukční smyčky pod povrch nebo zabudování do podkladu stávající či nové vozovky</t>
  </si>
  <si>
    <t>-931620936</t>
  </si>
  <si>
    <t>R3</t>
  </si>
  <si>
    <t>Montáž HW, dopravné</t>
  </si>
  <si>
    <t>515585225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</si>
</sst>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2023/21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NEMČK parkoviště u automatu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12. 1. 2022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ROUND(SUM(AG95:AG98),2)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ROUND(SUM(AS95:AS98),2)</f>
        <v>0</v>
      </c>
      <c r="AT94" s="111">
        <f>ROUND(SUM(AV94:AW94),2)</f>
        <v>0</v>
      </c>
      <c r="AU94" s="112">
        <f>ROUND(SUM(AU95:AU98),5)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ROUND(SUM(AZ95:AZ98),2)</f>
        <v>0</v>
      </c>
      <c r="BA94" s="111">
        <f>ROUND(SUM(BA95:BA98),2)</f>
        <v>0</v>
      </c>
      <c r="BB94" s="111">
        <f>ROUND(SUM(BB95:BB98),2)</f>
        <v>0</v>
      </c>
      <c r="BC94" s="111">
        <f>ROUND(SUM(BC95:BC98),2)</f>
        <v>0</v>
      </c>
      <c r="BD94" s="113">
        <f>ROUND(SUM(BD95:BD98),2)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'SO01 - Parkoviště'!J30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'SO01 - Parkoviště'!P122</f>
        <v>0</v>
      </c>
      <c r="AV95" s="125">
        <f>'SO01 - Parkoviště'!J33</f>
        <v>0</v>
      </c>
      <c r="AW95" s="125">
        <f>'SO01 - Parkoviště'!J34</f>
        <v>0</v>
      </c>
      <c r="AX95" s="125">
        <f>'SO01 - Parkoviště'!J35</f>
        <v>0</v>
      </c>
      <c r="AY95" s="125">
        <f>'SO01 - Parkoviště'!J36</f>
        <v>0</v>
      </c>
      <c r="AZ95" s="125">
        <f>'SO01 - Parkoviště'!F33</f>
        <v>0</v>
      </c>
      <c r="BA95" s="125">
        <f>'SO01 - Parkoviště'!F34</f>
        <v>0</v>
      </c>
      <c r="BB95" s="125">
        <f>'SO01 - Parkoviště'!F35</f>
        <v>0</v>
      </c>
      <c r="BC95" s="125">
        <f>'SO01 - Parkoviště'!F36</f>
        <v>0</v>
      </c>
      <c r="BD95" s="127">
        <f>'SO01 - Parkoviště'!F37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24.7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'SO02 - Oprava průjezdu sp...'!J30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'SO02 - Oprava průjezdu sp...'!P121</f>
        <v>0</v>
      </c>
      <c r="AV96" s="125">
        <f>'SO02 - Oprava průjezdu sp...'!J33</f>
        <v>0</v>
      </c>
      <c r="AW96" s="125">
        <f>'SO02 - Oprava průjezdu sp...'!J34</f>
        <v>0</v>
      </c>
      <c r="AX96" s="125">
        <f>'SO02 - Oprava průjezdu sp...'!J35</f>
        <v>0</v>
      </c>
      <c r="AY96" s="125">
        <f>'SO02 - Oprava průjezdu sp...'!J36</f>
        <v>0</v>
      </c>
      <c r="AZ96" s="125">
        <f>'SO02 - Oprava průjezdu sp...'!F33</f>
        <v>0</v>
      </c>
      <c r="BA96" s="125">
        <f>'SO02 - Oprava průjezdu sp...'!F34</f>
        <v>0</v>
      </c>
      <c r="BB96" s="125">
        <f>'SO02 - Oprava průjezdu sp...'!F35</f>
        <v>0</v>
      </c>
      <c r="BC96" s="125">
        <f>'SO02 - Oprava průjezdu sp...'!F36</f>
        <v>0</v>
      </c>
      <c r="BD96" s="127">
        <f>'SO02 - Oprava průjezdu sp...'!F37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'SO03 - Hlavní vjezd do ar...'!J30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4">
        <v>0</v>
      </c>
      <c r="AT97" s="125">
        <f>ROUND(SUM(AV97:AW97),2)</f>
        <v>0</v>
      </c>
      <c r="AU97" s="126">
        <f>'SO03 - Hlavní vjezd do ar...'!P122</f>
        <v>0</v>
      </c>
      <c r="AV97" s="125">
        <f>'SO03 - Hlavní vjezd do ar...'!J33</f>
        <v>0</v>
      </c>
      <c r="AW97" s="125">
        <f>'SO03 - Hlavní vjezd do ar...'!J34</f>
        <v>0</v>
      </c>
      <c r="AX97" s="125">
        <f>'SO03 - Hlavní vjezd do ar...'!J35</f>
        <v>0</v>
      </c>
      <c r="AY97" s="125">
        <f>'SO03 - Hlavní vjezd do ar...'!J36</f>
        <v>0</v>
      </c>
      <c r="AZ97" s="125">
        <f>'SO03 - Hlavní vjezd do ar...'!F33</f>
        <v>0</v>
      </c>
      <c r="BA97" s="125">
        <f>'SO03 - Hlavní vjezd do ar...'!F34</f>
        <v>0</v>
      </c>
      <c r="BB97" s="125">
        <f>'SO03 - Hlavní vjezd do ar...'!F35</f>
        <v>0</v>
      </c>
      <c r="BC97" s="125">
        <f>'SO03 - Hlavní vjezd do ar...'!F36</f>
        <v>0</v>
      </c>
      <c r="BD97" s="127">
        <f>'SO03 - Hlavní vjezd do ar...'!F37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91" s="7" customFormat="1" ht="16.5" customHeight="1">
      <c r="A98" s="116" t="s">
        <v>77</v>
      </c>
      <c r="B98" s="117"/>
      <c r="C98" s="118"/>
      <c r="D98" s="119" t="s">
        <v>90</v>
      </c>
      <c r="E98" s="119"/>
      <c r="F98" s="119"/>
      <c r="G98" s="119"/>
      <c r="H98" s="119"/>
      <c r="I98" s="120"/>
      <c r="J98" s="119" t="s">
        <v>91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'SO04 - Indukční smyčky'!J30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80</v>
      </c>
      <c r="AR98" s="123"/>
      <c r="AS98" s="129">
        <v>0</v>
      </c>
      <c r="AT98" s="130">
        <f>ROUND(SUM(AV98:AW98),2)</f>
        <v>0</v>
      </c>
      <c r="AU98" s="131">
        <f>'SO04 - Indukční smyčky'!P118</f>
        <v>0</v>
      </c>
      <c r="AV98" s="130">
        <f>'SO04 - Indukční smyčky'!J33</f>
        <v>0</v>
      </c>
      <c r="AW98" s="130">
        <f>'SO04 - Indukční smyčky'!J34</f>
        <v>0</v>
      </c>
      <c r="AX98" s="130">
        <f>'SO04 - Indukční smyčky'!J35</f>
        <v>0</v>
      </c>
      <c r="AY98" s="130">
        <f>'SO04 - Indukční smyčky'!J36</f>
        <v>0</v>
      </c>
      <c r="AZ98" s="130">
        <f>'SO04 - Indukční smyčky'!F33</f>
        <v>0</v>
      </c>
      <c r="BA98" s="130">
        <f>'SO04 - Indukční smyčky'!F34</f>
        <v>0</v>
      </c>
      <c r="BB98" s="130">
        <f>'SO04 - Indukční smyčky'!F35</f>
        <v>0</v>
      </c>
      <c r="BC98" s="130">
        <f>'SO04 - Indukční smyčky'!F36</f>
        <v>0</v>
      </c>
      <c r="BD98" s="132">
        <f>'SO04 - Indukční smyčky'!F37</f>
        <v>0</v>
      </c>
      <c r="BE98" s="7"/>
      <c r="BT98" s="128" t="s">
        <v>81</v>
      </c>
      <c r="BV98" s="128" t="s">
        <v>75</v>
      </c>
      <c r="BW98" s="128" t="s">
        <v>92</v>
      </c>
      <c r="BX98" s="128" t="s">
        <v>5</v>
      </c>
      <c r="CL98" s="128" t="s">
        <v>1</v>
      </c>
      <c r="CM98" s="128" t="s">
        <v>83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1 - Parkoviště'!C2" display="/"/>
    <hyperlink ref="A96" location="'SO02 - Oprava průjezdu sp...'!C2" display="/"/>
    <hyperlink ref="A97" location="'SO03 - Hlavní vjezd do ar...'!C2" display="/"/>
    <hyperlink ref="A98" location="'SO04 - Indukční smyč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 hidden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16.5" customHeight="1" hidden="1">
      <c r="B7" s="17"/>
      <c r="E7" s="138" t="str">
        <f>'Rekapitulace stavby'!K6</f>
        <v>NEMČK parkoviště u automatu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95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37</v>
      </c>
      <c r="E33" s="137" t="s">
        <v>38</v>
      </c>
      <c r="F33" s="151">
        <f>ROUND((SUM(BE122:BE151)),2)</f>
        <v>0</v>
      </c>
      <c r="G33" s="35"/>
      <c r="H33" s="35"/>
      <c r="I33" s="152">
        <v>0.21</v>
      </c>
      <c r="J33" s="151">
        <f>ROUND(((SUM(BE122:BE151))*I33),2)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39</v>
      </c>
      <c r="F34" s="151">
        <f>ROUND((SUM(BF122:BF151)),2)</f>
        <v>0</v>
      </c>
      <c r="G34" s="35"/>
      <c r="H34" s="35"/>
      <c r="I34" s="152">
        <v>0.15</v>
      </c>
      <c r="J34" s="151">
        <f>ROUND(((SUM(BF122:BF151))*I34),2)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ROUND((SUM(BG122:BG151)),2)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ROUND((SUM(BH122:BH151)),2)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ROUND((SUM(BI122:BI151)),2)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NEMČK parkoviště u automatu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SO01 - Parkoviště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 hidden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102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103</v>
      </c>
      <c r="E99" s="185"/>
      <c r="F99" s="185"/>
      <c r="G99" s="185"/>
      <c r="H99" s="185"/>
      <c r="I99" s="185"/>
      <c r="J99" s="186">
        <f>J129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104</v>
      </c>
      <c r="E100" s="185"/>
      <c r="F100" s="185"/>
      <c r="G100" s="185"/>
      <c r="H100" s="185"/>
      <c r="I100" s="185"/>
      <c r="J100" s="186">
        <f>J133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105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106</v>
      </c>
      <c r="E102" s="185"/>
      <c r="F102" s="185"/>
      <c r="G102" s="185"/>
      <c r="H102" s="185"/>
      <c r="I102" s="185"/>
      <c r="J102" s="186">
        <f>J145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107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NEMČK parkoviště u automatu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94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SO01 - Parkoviště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12. 1. 2022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8"/>
      <c r="B121" s="189"/>
      <c r="C121" s="190" t="s">
        <v>108</v>
      </c>
      <c r="D121" s="191" t="s">
        <v>58</v>
      </c>
      <c r="E121" s="191" t="s">
        <v>54</v>
      </c>
      <c r="F121" s="191" t="s">
        <v>55</v>
      </c>
      <c r="G121" s="191" t="s">
        <v>109</v>
      </c>
      <c r="H121" s="191" t="s">
        <v>110</v>
      </c>
      <c r="I121" s="191" t="s">
        <v>111</v>
      </c>
      <c r="J121" s="192" t="s">
        <v>98</v>
      </c>
      <c r="K121" s="193" t="s">
        <v>112</v>
      </c>
      <c r="L121" s="194"/>
      <c r="M121" s="97" t="s">
        <v>1</v>
      </c>
      <c r="N121" s="98" t="s">
        <v>37</v>
      </c>
      <c r="O121" s="98" t="s">
        <v>113</v>
      </c>
      <c r="P121" s="98" t="s">
        <v>114</v>
      </c>
      <c r="Q121" s="98" t="s">
        <v>115</v>
      </c>
      <c r="R121" s="98" t="s">
        <v>116</v>
      </c>
      <c r="S121" s="98" t="s">
        <v>117</v>
      </c>
      <c r="T121" s="99" t="s">
        <v>118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pans="1:63" s="2" customFormat="1" ht="22.8" customHeight="1">
      <c r="A122" s="35"/>
      <c r="B122" s="36"/>
      <c r="C122" s="104" t="s">
        <v>119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</f>
        <v>0</v>
      </c>
      <c r="Q122" s="101"/>
      <c r="R122" s="197">
        <f>R123</f>
        <v>23.42796</v>
      </c>
      <c r="S122" s="101"/>
      <c r="T122" s="198">
        <f>T123</f>
        <v>678.3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100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72</v>
      </c>
      <c r="E123" s="203" t="s">
        <v>120</v>
      </c>
      <c r="F123" s="203" t="s">
        <v>121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P124+P129+P133+P136+P145</f>
        <v>0</v>
      </c>
      <c r="Q123" s="208"/>
      <c r="R123" s="209">
        <f>R124+R129+R133+R136+R145</f>
        <v>23.42796</v>
      </c>
      <c r="S123" s="208"/>
      <c r="T123" s="210">
        <f>T124+T129+T133+T136+T145</f>
        <v>678.3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81</v>
      </c>
      <c r="AT123" s="212" t="s">
        <v>72</v>
      </c>
      <c r="AU123" s="212" t="s">
        <v>73</v>
      </c>
      <c r="AY123" s="211" t="s">
        <v>122</v>
      </c>
      <c r="BK123" s="213">
        <f>BK124+BK129+BK133+BK136+BK145</f>
        <v>0</v>
      </c>
    </row>
    <row r="124" spans="1:63" s="12" customFormat="1" ht="22.8" customHeight="1">
      <c r="A124" s="12"/>
      <c r="B124" s="200"/>
      <c r="C124" s="201"/>
      <c r="D124" s="202" t="s">
        <v>72</v>
      </c>
      <c r="E124" s="214" t="s">
        <v>81</v>
      </c>
      <c r="F124" s="214" t="s">
        <v>123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SUM(P125:P128)</f>
        <v>0</v>
      </c>
      <c r="Q124" s="208"/>
      <c r="R124" s="209">
        <f>SUM(R125:R128)</f>
        <v>0</v>
      </c>
      <c r="S124" s="208"/>
      <c r="T124" s="210">
        <f>SUM(T125:T128)</f>
        <v>674.55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81</v>
      </c>
      <c r="AT124" s="212" t="s">
        <v>72</v>
      </c>
      <c r="AU124" s="212" t="s">
        <v>81</v>
      </c>
      <c r="AY124" s="211" t="s">
        <v>122</v>
      </c>
      <c r="BK124" s="213">
        <f>SUM(BK125:BK128)</f>
        <v>0</v>
      </c>
    </row>
    <row r="125" spans="1:65" s="2" customFormat="1" ht="24.15" customHeight="1">
      <c r="A125" s="35"/>
      <c r="B125" s="36"/>
      <c r="C125" s="216" t="s">
        <v>81</v>
      </c>
      <c r="D125" s="216" t="s">
        <v>124</v>
      </c>
      <c r="E125" s="217" t="s">
        <v>125</v>
      </c>
      <c r="F125" s="218" t="s">
        <v>126</v>
      </c>
      <c r="G125" s="219" t="s">
        <v>127</v>
      </c>
      <c r="H125" s="220">
        <v>1280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0.29</v>
      </c>
      <c r="T125" s="227">
        <f>S125*H125</f>
        <v>371.2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128</v>
      </c>
      <c r="AT125" s="228" t="s">
        <v>124</v>
      </c>
      <c r="AU125" s="228" t="s">
        <v>83</v>
      </c>
      <c r="AY125" s="14" t="s">
        <v>122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81</v>
      </c>
      <c r="BK125" s="229">
        <f>ROUND(I125*H125,2)</f>
        <v>0</v>
      </c>
      <c r="BL125" s="14" t="s">
        <v>128</v>
      </c>
      <c r="BM125" s="228" t="s">
        <v>129</v>
      </c>
    </row>
    <row r="126" spans="1:65" s="2" customFormat="1" ht="24.15" customHeight="1">
      <c r="A126" s="35"/>
      <c r="B126" s="36"/>
      <c r="C126" s="216" t="s">
        <v>83</v>
      </c>
      <c r="D126" s="216" t="s">
        <v>124</v>
      </c>
      <c r="E126" s="217" t="s">
        <v>130</v>
      </c>
      <c r="F126" s="218" t="s">
        <v>131</v>
      </c>
      <c r="G126" s="219" t="s">
        <v>127</v>
      </c>
      <c r="H126" s="220">
        <v>1280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0.22</v>
      </c>
      <c r="T126" s="227">
        <f>S126*H126</f>
        <v>281.6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128</v>
      </c>
      <c r="AT126" s="228" t="s">
        <v>124</v>
      </c>
      <c r="AU126" s="228" t="s">
        <v>83</v>
      </c>
      <c r="AY126" s="14" t="s">
        <v>122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128</v>
      </c>
      <c r="BM126" s="228" t="s">
        <v>132</v>
      </c>
    </row>
    <row r="127" spans="1:65" s="2" customFormat="1" ht="16.5" customHeight="1">
      <c r="A127" s="35"/>
      <c r="B127" s="36"/>
      <c r="C127" s="216" t="s">
        <v>133</v>
      </c>
      <c r="D127" s="216" t="s">
        <v>124</v>
      </c>
      <c r="E127" s="217" t="s">
        <v>134</v>
      </c>
      <c r="F127" s="218" t="s">
        <v>135</v>
      </c>
      <c r="G127" s="219" t="s">
        <v>136</v>
      </c>
      <c r="H127" s="220">
        <v>75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0.29</v>
      </c>
      <c r="T127" s="227">
        <f>S127*H127</f>
        <v>21.75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128</v>
      </c>
      <c r="AT127" s="228" t="s">
        <v>124</v>
      </c>
      <c r="AU127" s="228" t="s">
        <v>83</v>
      </c>
      <c r="AY127" s="14" t="s">
        <v>122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128</v>
      </c>
      <c r="BM127" s="228" t="s">
        <v>137</v>
      </c>
    </row>
    <row r="128" spans="1:65" s="2" customFormat="1" ht="24.15" customHeight="1">
      <c r="A128" s="35"/>
      <c r="B128" s="36"/>
      <c r="C128" s="216" t="s">
        <v>128</v>
      </c>
      <c r="D128" s="216" t="s">
        <v>124</v>
      </c>
      <c r="E128" s="217" t="s">
        <v>138</v>
      </c>
      <c r="F128" s="218" t="s">
        <v>139</v>
      </c>
      <c r="G128" s="219" t="s">
        <v>127</v>
      </c>
      <c r="H128" s="220">
        <v>1280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128</v>
      </c>
      <c r="AT128" s="228" t="s">
        <v>124</v>
      </c>
      <c r="AU128" s="228" t="s">
        <v>83</v>
      </c>
      <c r="AY128" s="14" t="s">
        <v>122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81</v>
      </c>
      <c r="BK128" s="229">
        <f>ROUND(I128*H128,2)</f>
        <v>0</v>
      </c>
      <c r="BL128" s="14" t="s">
        <v>128</v>
      </c>
      <c r="BM128" s="228" t="s">
        <v>140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141</v>
      </c>
      <c r="F129" s="214" t="s">
        <v>142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SUM(P130:P132)</f>
        <v>0</v>
      </c>
      <c r="Q129" s="208"/>
      <c r="R129" s="209">
        <f>SUM(R130:R132)</f>
        <v>0</v>
      </c>
      <c r="S129" s="208"/>
      <c r="T129" s="210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81</v>
      </c>
      <c r="AT129" s="212" t="s">
        <v>72</v>
      </c>
      <c r="AU129" s="212" t="s">
        <v>81</v>
      </c>
      <c r="AY129" s="211" t="s">
        <v>122</v>
      </c>
      <c r="BK129" s="213">
        <f>SUM(BK130:BK132)</f>
        <v>0</v>
      </c>
    </row>
    <row r="130" spans="1:65" s="2" customFormat="1" ht="24.15" customHeight="1">
      <c r="A130" s="35"/>
      <c r="B130" s="36"/>
      <c r="C130" s="216" t="s">
        <v>141</v>
      </c>
      <c r="D130" s="216" t="s">
        <v>124</v>
      </c>
      <c r="E130" s="217" t="s">
        <v>143</v>
      </c>
      <c r="F130" s="218" t="s">
        <v>144</v>
      </c>
      <c r="G130" s="219" t="s">
        <v>127</v>
      </c>
      <c r="H130" s="220">
        <v>1280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83</v>
      </c>
      <c r="AY130" s="14" t="s">
        <v>122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128</v>
      </c>
      <c r="BM130" s="228" t="s">
        <v>145</v>
      </c>
    </row>
    <row r="131" spans="1:65" s="2" customFormat="1" ht="33" customHeight="1">
      <c r="A131" s="35"/>
      <c r="B131" s="36"/>
      <c r="C131" s="216" t="s">
        <v>146</v>
      </c>
      <c r="D131" s="216" t="s">
        <v>124</v>
      </c>
      <c r="E131" s="217" t="s">
        <v>147</v>
      </c>
      <c r="F131" s="218" t="s">
        <v>148</v>
      </c>
      <c r="G131" s="219" t="s">
        <v>127</v>
      </c>
      <c r="H131" s="220">
        <v>1280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83</v>
      </c>
      <c r="AY131" s="14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128</v>
      </c>
      <c r="BM131" s="228" t="s">
        <v>149</v>
      </c>
    </row>
    <row r="132" spans="1:65" s="2" customFormat="1" ht="33" customHeight="1">
      <c r="A132" s="35"/>
      <c r="B132" s="36"/>
      <c r="C132" s="216" t="s">
        <v>150</v>
      </c>
      <c r="D132" s="216" t="s">
        <v>124</v>
      </c>
      <c r="E132" s="217" t="s">
        <v>151</v>
      </c>
      <c r="F132" s="218" t="s">
        <v>152</v>
      </c>
      <c r="G132" s="219" t="s">
        <v>127</v>
      </c>
      <c r="H132" s="220">
        <v>1280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128</v>
      </c>
      <c r="AT132" s="228" t="s">
        <v>124</v>
      </c>
      <c r="AU132" s="228" t="s">
        <v>83</v>
      </c>
      <c r="AY132" s="14" t="s">
        <v>122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128</v>
      </c>
      <c r="BM132" s="228" t="s">
        <v>153</v>
      </c>
    </row>
    <row r="133" spans="1:63" s="12" customFormat="1" ht="22.8" customHeight="1">
      <c r="A133" s="12"/>
      <c r="B133" s="200"/>
      <c r="C133" s="201"/>
      <c r="D133" s="202" t="s">
        <v>72</v>
      </c>
      <c r="E133" s="214" t="s">
        <v>154</v>
      </c>
      <c r="F133" s="214" t="s">
        <v>155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0.84736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81</v>
      </c>
      <c r="AT133" s="212" t="s">
        <v>72</v>
      </c>
      <c r="AU133" s="212" t="s">
        <v>81</v>
      </c>
      <c r="AY133" s="211" t="s">
        <v>122</v>
      </c>
      <c r="BK133" s="213">
        <f>SUM(BK134:BK135)</f>
        <v>0</v>
      </c>
    </row>
    <row r="134" spans="1:65" s="2" customFormat="1" ht="24.15" customHeight="1">
      <c r="A134" s="35"/>
      <c r="B134" s="36"/>
      <c r="C134" s="216" t="s">
        <v>154</v>
      </c>
      <c r="D134" s="216" t="s">
        <v>124</v>
      </c>
      <c r="E134" s="217" t="s">
        <v>156</v>
      </c>
      <c r="F134" s="218" t="s">
        <v>157</v>
      </c>
      <c r="G134" s="219" t="s">
        <v>158</v>
      </c>
      <c r="H134" s="220">
        <v>2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0.42368</v>
      </c>
      <c r="R134" s="226">
        <f>Q134*H134</f>
        <v>0.84736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83</v>
      </c>
      <c r="AY134" s="14" t="s">
        <v>122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128</v>
      </c>
      <c r="BM134" s="228" t="s">
        <v>159</v>
      </c>
    </row>
    <row r="135" spans="1:65" s="2" customFormat="1" ht="16.5" customHeight="1">
      <c r="A135" s="35"/>
      <c r="B135" s="36"/>
      <c r="C135" s="216" t="s">
        <v>160</v>
      </c>
      <c r="D135" s="216" t="s">
        <v>124</v>
      </c>
      <c r="E135" s="217" t="s">
        <v>161</v>
      </c>
      <c r="F135" s="218" t="s">
        <v>162</v>
      </c>
      <c r="G135" s="219" t="s">
        <v>163</v>
      </c>
      <c r="H135" s="220">
        <v>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83</v>
      </c>
      <c r="AY135" s="14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128</v>
      </c>
      <c r="BM135" s="228" t="s">
        <v>164</v>
      </c>
    </row>
    <row r="136" spans="1:63" s="12" customFormat="1" ht="22.8" customHeight="1">
      <c r="A136" s="12"/>
      <c r="B136" s="200"/>
      <c r="C136" s="201"/>
      <c r="D136" s="202" t="s">
        <v>72</v>
      </c>
      <c r="E136" s="214" t="s">
        <v>160</v>
      </c>
      <c r="F136" s="214" t="s">
        <v>165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SUM(P137:P144)</f>
        <v>0</v>
      </c>
      <c r="Q136" s="208"/>
      <c r="R136" s="209">
        <f>SUM(R137:R144)</f>
        <v>22.5806</v>
      </c>
      <c r="S136" s="208"/>
      <c r="T136" s="210">
        <f>SUM(T137:T144)</f>
        <v>3.75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81</v>
      </c>
      <c r="AT136" s="212" t="s">
        <v>72</v>
      </c>
      <c r="AU136" s="212" t="s">
        <v>81</v>
      </c>
      <c r="AY136" s="211" t="s">
        <v>122</v>
      </c>
      <c r="BK136" s="213">
        <f>SUM(BK137:BK144)</f>
        <v>0</v>
      </c>
    </row>
    <row r="137" spans="1:65" s="2" customFormat="1" ht="24.15" customHeight="1">
      <c r="A137" s="35"/>
      <c r="B137" s="36"/>
      <c r="C137" s="216" t="s">
        <v>166</v>
      </c>
      <c r="D137" s="216" t="s">
        <v>124</v>
      </c>
      <c r="E137" s="217" t="s">
        <v>167</v>
      </c>
      <c r="F137" s="218" t="s">
        <v>168</v>
      </c>
      <c r="G137" s="219" t="s">
        <v>136</v>
      </c>
      <c r="H137" s="220">
        <v>75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0.14321</v>
      </c>
      <c r="R137" s="226">
        <f>Q137*H137</f>
        <v>10.74075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83</v>
      </c>
      <c r="AY137" s="14" t="s">
        <v>122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128</v>
      </c>
      <c r="BM137" s="228" t="s">
        <v>169</v>
      </c>
    </row>
    <row r="138" spans="1:65" s="2" customFormat="1" ht="16.5" customHeight="1">
      <c r="A138" s="35"/>
      <c r="B138" s="36"/>
      <c r="C138" s="230" t="s">
        <v>170</v>
      </c>
      <c r="D138" s="230" t="s">
        <v>171</v>
      </c>
      <c r="E138" s="231" t="s">
        <v>172</v>
      </c>
      <c r="F138" s="232" t="s">
        <v>173</v>
      </c>
      <c r="G138" s="233" t="s">
        <v>136</v>
      </c>
      <c r="H138" s="234">
        <v>75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38</v>
      </c>
      <c r="O138" s="88"/>
      <c r="P138" s="226">
        <f>O138*H138</f>
        <v>0</v>
      </c>
      <c r="Q138" s="226">
        <v>0.08</v>
      </c>
      <c r="R138" s="226">
        <f>Q138*H138</f>
        <v>6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154</v>
      </c>
      <c r="AT138" s="228" t="s">
        <v>171</v>
      </c>
      <c r="AU138" s="228" t="s">
        <v>83</v>
      </c>
      <c r="AY138" s="14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128</v>
      </c>
      <c r="BM138" s="228" t="s">
        <v>174</v>
      </c>
    </row>
    <row r="139" spans="1:65" s="2" customFormat="1" ht="33" customHeight="1">
      <c r="A139" s="35"/>
      <c r="B139" s="36"/>
      <c r="C139" s="216" t="s">
        <v>175</v>
      </c>
      <c r="D139" s="216" t="s">
        <v>124</v>
      </c>
      <c r="E139" s="217" t="s">
        <v>176</v>
      </c>
      <c r="F139" s="218" t="s">
        <v>177</v>
      </c>
      <c r="G139" s="219" t="s">
        <v>136</v>
      </c>
      <c r="H139" s="220">
        <v>20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0.00061</v>
      </c>
      <c r="R139" s="226">
        <f>Q139*H139</f>
        <v>0.012199999999999999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83</v>
      </c>
      <c r="AY139" s="14" t="s">
        <v>122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128</v>
      </c>
      <c r="BM139" s="228" t="s">
        <v>178</v>
      </c>
    </row>
    <row r="140" spans="1:65" s="2" customFormat="1" ht="24.15" customHeight="1">
      <c r="A140" s="35"/>
      <c r="B140" s="36"/>
      <c r="C140" s="216" t="s">
        <v>179</v>
      </c>
      <c r="D140" s="216" t="s">
        <v>124</v>
      </c>
      <c r="E140" s="217" t="s">
        <v>180</v>
      </c>
      <c r="F140" s="218" t="s">
        <v>181</v>
      </c>
      <c r="G140" s="219" t="s">
        <v>136</v>
      </c>
      <c r="H140" s="220">
        <v>20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83</v>
      </c>
      <c r="AY140" s="14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128</v>
      </c>
      <c r="BM140" s="228" t="s">
        <v>182</v>
      </c>
    </row>
    <row r="141" spans="1:65" s="2" customFormat="1" ht="24.15" customHeight="1">
      <c r="A141" s="35"/>
      <c r="B141" s="36"/>
      <c r="C141" s="216" t="s">
        <v>183</v>
      </c>
      <c r="D141" s="216" t="s">
        <v>124</v>
      </c>
      <c r="E141" s="217" t="s">
        <v>184</v>
      </c>
      <c r="F141" s="218" t="s">
        <v>185</v>
      </c>
      <c r="G141" s="219" t="s">
        <v>136</v>
      </c>
      <c r="H141" s="220">
        <v>15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0.13096</v>
      </c>
      <c r="R141" s="226">
        <f>Q141*H141</f>
        <v>1.9644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83</v>
      </c>
      <c r="AY141" s="14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128</v>
      </c>
      <c r="BM141" s="228" t="s">
        <v>186</v>
      </c>
    </row>
    <row r="142" spans="1:65" s="2" customFormat="1" ht="16.5" customHeight="1">
      <c r="A142" s="35"/>
      <c r="B142" s="36"/>
      <c r="C142" s="230" t="s">
        <v>8</v>
      </c>
      <c r="D142" s="230" t="s">
        <v>171</v>
      </c>
      <c r="E142" s="231" t="s">
        <v>187</v>
      </c>
      <c r="F142" s="232" t="s">
        <v>188</v>
      </c>
      <c r="G142" s="233" t="s">
        <v>136</v>
      </c>
      <c r="H142" s="234">
        <v>15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38</v>
      </c>
      <c r="O142" s="88"/>
      <c r="P142" s="226">
        <f>O142*H142</f>
        <v>0</v>
      </c>
      <c r="Q142" s="226">
        <v>0.25755</v>
      </c>
      <c r="R142" s="226">
        <f>Q142*H142</f>
        <v>3.86325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154</v>
      </c>
      <c r="AT142" s="228" t="s">
        <v>171</v>
      </c>
      <c r="AU142" s="228" t="s">
        <v>83</v>
      </c>
      <c r="AY142" s="14" t="s">
        <v>122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128</v>
      </c>
      <c r="BM142" s="228" t="s">
        <v>189</v>
      </c>
    </row>
    <row r="143" spans="1:65" s="2" customFormat="1" ht="24.15" customHeight="1">
      <c r="A143" s="35"/>
      <c r="B143" s="36"/>
      <c r="C143" s="216" t="s">
        <v>190</v>
      </c>
      <c r="D143" s="216" t="s">
        <v>124</v>
      </c>
      <c r="E143" s="217" t="s">
        <v>191</v>
      </c>
      <c r="F143" s="218" t="s">
        <v>192</v>
      </c>
      <c r="G143" s="219" t="s">
        <v>136</v>
      </c>
      <c r="H143" s="220">
        <v>15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0.25</v>
      </c>
      <c r="T143" s="227">
        <f>S143*H143</f>
        <v>3.75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83</v>
      </c>
      <c r="AY143" s="14" t="s">
        <v>122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128</v>
      </c>
      <c r="BM143" s="228" t="s">
        <v>193</v>
      </c>
    </row>
    <row r="144" spans="1:65" s="2" customFormat="1" ht="16.5" customHeight="1">
      <c r="A144" s="35"/>
      <c r="B144" s="36"/>
      <c r="C144" s="216" t="s">
        <v>194</v>
      </c>
      <c r="D144" s="216" t="s">
        <v>124</v>
      </c>
      <c r="E144" s="217" t="s">
        <v>195</v>
      </c>
      <c r="F144" s="218" t="s">
        <v>196</v>
      </c>
      <c r="G144" s="219" t="s">
        <v>163</v>
      </c>
      <c r="H144" s="220">
        <v>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83</v>
      </c>
      <c r="AY144" s="14" t="s">
        <v>122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128</v>
      </c>
      <c r="BM144" s="228" t="s">
        <v>197</v>
      </c>
    </row>
    <row r="145" spans="1:63" s="12" customFormat="1" ht="22.8" customHeight="1">
      <c r="A145" s="12"/>
      <c r="B145" s="200"/>
      <c r="C145" s="201"/>
      <c r="D145" s="202" t="s">
        <v>72</v>
      </c>
      <c r="E145" s="214" t="s">
        <v>198</v>
      </c>
      <c r="F145" s="214" t="s">
        <v>199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SUM(P146:P151)</f>
        <v>0</v>
      </c>
      <c r="Q145" s="208"/>
      <c r="R145" s="209">
        <f>SUM(R146:R151)</f>
        <v>0</v>
      </c>
      <c r="S145" s="208"/>
      <c r="T145" s="210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81</v>
      </c>
      <c r="AT145" s="212" t="s">
        <v>72</v>
      </c>
      <c r="AU145" s="212" t="s">
        <v>81</v>
      </c>
      <c r="AY145" s="211" t="s">
        <v>122</v>
      </c>
      <c r="BK145" s="213">
        <f>SUM(BK146:BK151)</f>
        <v>0</v>
      </c>
    </row>
    <row r="146" spans="1:65" s="2" customFormat="1" ht="21.75" customHeight="1">
      <c r="A146" s="35"/>
      <c r="B146" s="36"/>
      <c r="C146" s="216" t="s">
        <v>200</v>
      </c>
      <c r="D146" s="216" t="s">
        <v>124</v>
      </c>
      <c r="E146" s="217" t="s">
        <v>201</v>
      </c>
      <c r="F146" s="218" t="s">
        <v>202</v>
      </c>
      <c r="G146" s="219" t="s">
        <v>203</v>
      </c>
      <c r="H146" s="220">
        <v>678.3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83</v>
      </c>
      <c r="AY146" s="14" t="s">
        <v>122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128</v>
      </c>
      <c r="BM146" s="228" t="s">
        <v>204</v>
      </c>
    </row>
    <row r="147" spans="1:65" s="2" customFormat="1" ht="24.15" customHeight="1">
      <c r="A147" s="35"/>
      <c r="B147" s="36"/>
      <c r="C147" s="216" t="s">
        <v>205</v>
      </c>
      <c r="D147" s="216" t="s">
        <v>124</v>
      </c>
      <c r="E147" s="217" t="s">
        <v>206</v>
      </c>
      <c r="F147" s="218" t="s">
        <v>207</v>
      </c>
      <c r="G147" s="219" t="s">
        <v>203</v>
      </c>
      <c r="H147" s="220">
        <v>9496.2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128</v>
      </c>
      <c r="AT147" s="228" t="s">
        <v>124</v>
      </c>
      <c r="AU147" s="228" t="s">
        <v>83</v>
      </c>
      <c r="AY147" s="14" t="s">
        <v>122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128</v>
      </c>
      <c r="BM147" s="228" t="s">
        <v>208</v>
      </c>
    </row>
    <row r="148" spans="1:65" s="2" customFormat="1" ht="24.15" customHeight="1">
      <c r="A148" s="35"/>
      <c r="B148" s="36"/>
      <c r="C148" s="216" t="s">
        <v>209</v>
      </c>
      <c r="D148" s="216" t="s">
        <v>124</v>
      </c>
      <c r="E148" s="217" t="s">
        <v>210</v>
      </c>
      <c r="F148" s="218" t="s">
        <v>211</v>
      </c>
      <c r="G148" s="219" t="s">
        <v>203</v>
      </c>
      <c r="H148" s="220">
        <v>678.3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128</v>
      </c>
      <c r="AT148" s="228" t="s">
        <v>124</v>
      </c>
      <c r="AU148" s="228" t="s">
        <v>83</v>
      </c>
      <c r="AY148" s="14" t="s">
        <v>122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128</v>
      </c>
      <c r="BM148" s="228" t="s">
        <v>212</v>
      </c>
    </row>
    <row r="149" spans="1:65" s="2" customFormat="1" ht="37.8" customHeight="1">
      <c r="A149" s="35"/>
      <c r="B149" s="36"/>
      <c r="C149" s="216" t="s">
        <v>7</v>
      </c>
      <c r="D149" s="216" t="s">
        <v>124</v>
      </c>
      <c r="E149" s="217" t="s">
        <v>213</v>
      </c>
      <c r="F149" s="218" t="s">
        <v>214</v>
      </c>
      <c r="G149" s="219" t="s">
        <v>203</v>
      </c>
      <c r="H149" s="220">
        <v>25.5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83</v>
      </c>
      <c r="AY149" s="14" t="s">
        <v>122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128</v>
      </c>
      <c r="BM149" s="228" t="s">
        <v>215</v>
      </c>
    </row>
    <row r="150" spans="1:65" s="2" customFormat="1" ht="44.25" customHeight="1">
      <c r="A150" s="35"/>
      <c r="B150" s="36"/>
      <c r="C150" s="216" t="s">
        <v>216</v>
      </c>
      <c r="D150" s="216" t="s">
        <v>124</v>
      </c>
      <c r="E150" s="217" t="s">
        <v>217</v>
      </c>
      <c r="F150" s="218" t="s">
        <v>218</v>
      </c>
      <c r="G150" s="219" t="s">
        <v>203</v>
      </c>
      <c r="H150" s="220">
        <v>371.2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83</v>
      </c>
      <c r="AY150" s="14" t="s">
        <v>122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128</v>
      </c>
      <c r="BM150" s="228" t="s">
        <v>219</v>
      </c>
    </row>
    <row r="151" spans="1:65" s="2" customFormat="1" ht="44.25" customHeight="1">
      <c r="A151" s="35"/>
      <c r="B151" s="36"/>
      <c r="C151" s="216" t="s">
        <v>220</v>
      </c>
      <c r="D151" s="216" t="s">
        <v>124</v>
      </c>
      <c r="E151" s="217" t="s">
        <v>221</v>
      </c>
      <c r="F151" s="218" t="s">
        <v>222</v>
      </c>
      <c r="G151" s="219" t="s">
        <v>203</v>
      </c>
      <c r="H151" s="220">
        <v>281.6</v>
      </c>
      <c r="I151" s="221"/>
      <c r="J151" s="222">
        <f>ROUND(I151*H151,2)</f>
        <v>0</v>
      </c>
      <c r="K151" s="223"/>
      <c r="L151" s="41"/>
      <c r="M151" s="241" t="s">
        <v>1</v>
      </c>
      <c r="N151" s="242" t="s">
        <v>38</v>
      </c>
      <c r="O151" s="243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128</v>
      </c>
      <c r="AT151" s="228" t="s">
        <v>124</v>
      </c>
      <c r="AU151" s="228" t="s">
        <v>83</v>
      </c>
      <c r="AY151" s="14" t="s">
        <v>122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128</v>
      </c>
      <c r="BM151" s="228" t="s">
        <v>223</v>
      </c>
    </row>
    <row r="152" spans="1:31" s="2" customFormat="1" ht="6.95" customHeight="1">
      <c r="A152" s="35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password="CC35" sheet="1" objects="1" scenarios="1" formatColumns="0" formatRows="0" autoFilter="0"/>
  <autoFilter ref="C121:K15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 hidden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16.5" customHeight="1" hidden="1">
      <c r="B7" s="17"/>
      <c r="E7" s="138" t="str">
        <f>'Rekapitulace stavby'!K6</f>
        <v>NEMČK parkoviště u automatu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224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37</v>
      </c>
      <c r="E33" s="137" t="s">
        <v>38</v>
      </c>
      <c r="F33" s="151">
        <f>ROUND((SUM(BE121:BE143)),2)</f>
        <v>0</v>
      </c>
      <c r="G33" s="35"/>
      <c r="H33" s="35"/>
      <c r="I33" s="152">
        <v>0.21</v>
      </c>
      <c r="J33" s="151">
        <f>ROUND(((SUM(BE121:BE143))*I33),2)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39</v>
      </c>
      <c r="F34" s="151">
        <f>ROUND((SUM(BF121:BF143)),2)</f>
        <v>0</v>
      </c>
      <c r="G34" s="35"/>
      <c r="H34" s="35"/>
      <c r="I34" s="152">
        <v>0.15</v>
      </c>
      <c r="J34" s="151">
        <f>ROUND(((SUM(BF121:BF143))*I34),2)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ROUND((SUM(BG121:BG143)),2)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ROUND((SUM(BH121:BH143)),2)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ROUND((SUM(BI121:BI143)),2)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NEMČK parkoviště u automatu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SO02 - Oprava průjezdu spodního parkoviště - asfalt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 hidden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102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103</v>
      </c>
      <c r="E99" s="185"/>
      <c r="F99" s="185"/>
      <c r="G99" s="185"/>
      <c r="H99" s="185"/>
      <c r="I99" s="185"/>
      <c r="J99" s="186">
        <f>J128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105</v>
      </c>
      <c r="E100" s="185"/>
      <c r="F100" s="185"/>
      <c r="G100" s="185"/>
      <c r="H100" s="185"/>
      <c r="I100" s="185"/>
      <c r="J100" s="186">
        <f>J132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106</v>
      </c>
      <c r="E101" s="185"/>
      <c r="F101" s="185"/>
      <c r="G101" s="185"/>
      <c r="H101" s="185"/>
      <c r="I101" s="185"/>
      <c r="J101" s="186">
        <f>J137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 hidden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t="12" hidden="1"/>
    <row r="105" ht="12" hidden="1"/>
    <row r="106" ht="12" hidden="1"/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107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NEMČK parkoviště u automatu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94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SO02 - Oprava průjezdu spodního parkoviště - asfalt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12. 1. 2022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31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108</v>
      </c>
      <c r="D120" s="191" t="s">
        <v>58</v>
      </c>
      <c r="E120" s="191" t="s">
        <v>54</v>
      </c>
      <c r="F120" s="191" t="s">
        <v>55</v>
      </c>
      <c r="G120" s="191" t="s">
        <v>109</v>
      </c>
      <c r="H120" s="191" t="s">
        <v>110</v>
      </c>
      <c r="I120" s="191" t="s">
        <v>111</v>
      </c>
      <c r="J120" s="192" t="s">
        <v>98</v>
      </c>
      <c r="K120" s="193" t="s">
        <v>112</v>
      </c>
      <c r="L120" s="194"/>
      <c r="M120" s="97" t="s">
        <v>1</v>
      </c>
      <c r="N120" s="98" t="s">
        <v>37</v>
      </c>
      <c r="O120" s="98" t="s">
        <v>113</v>
      </c>
      <c r="P120" s="98" t="s">
        <v>114</v>
      </c>
      <c r="Q120" s="98" t="s">
        <v>115</v>
      </c>
      <c r="R120" s="98" t="s">
        <v>116</v>
      </c>
      <c r="S120" s="98" t="s">
        <v>117</v>
      </c>
      <c r="T120" s="99" t="s">
        <v>118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119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</f>
        <v>0</v>
      </c>
      <c r="Q121" s="101"/>
      <c r="R121" s="197">
        <f>R122</f>
        <v>1.12398</v>
      </c>
      <c r="S121" s="101"/>
      <c r="T121" s="198">
        <f>T122</f>
        <v>9.1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100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72</v>
      </c>
      <c r="E122" s="203" t="s">
        <v>120</v>
      </c>
      <c r="F122" s="203" t="s">
        <v>121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P123+P128+P132+P137</f>
        <v>0</v>
      </c>
      <c r="Q122" s="208"/>
      <c r="R122" s="209">
        <f>R123+R128+R132+R137</f>
        <v>1.12398</v>
      </c>
      <c r="S122" s="208"/>
      <c r="T122" s="210">
        <f>T123+T128+T132+T137</f>
        <v>9.1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81</v>
      </c>
      <c r="AT122" s="212" t="s">
        <v>72</v>
      </c>
      <c r="AU122" s="212" t="s">
        <v>73</v>
      </c>
      <c r="AY122" s="211" t="s">
        <v>122</v>
      </c>
      <c r="BK122" s="213">
        <f>BK123+BK128+BK132+BK137</f>
        <v>0</v>
      </c>
    </row>
    <row r="123" spans="1:63" s="12" customFormat="1" ht="22.8" customHeight="1">
      <c r="A123" s="12"/>
      <c r="B123" s="200"/>
      <c r="C123" s="201"/>
      <c r="D123" s="202" t="s">
        <v>72</v>
      </c>
      <c r="E123" s="214" t="s">
        <v>81</v>
      </c>
      <c r="F123" s="214" t="s">
        <v>123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SUM(P124:P127)</f>
        <v>0</v>
      </c>
      <c r="Q123" s="208"/>
      <c r="R123" s="209">
        <f>SUM(R124:R127)</f>
        <v>0</v>
      </c>
      <c r="S123" s="208"/>
      <c r="T123" s="210">
        <f>SUM(T124:T127)</f>
        <v>9.1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81</v>
      </c>
      <c r="AT123" s="212" t="s">
        <v>72</v>
      </c>
      <c r="AU123" s="212" t="s">
        <v>81</v>
      </c>
      <c r="AY123" s="211" t="s">
        <v>122</v>
      </c>
      <c r="BK123" s="213">
        <f>SUM(BK124:BK127)</f>
        <v>0</v>
      </c>
    </row>
    <row r="124" spans="1:65" s="2" customFormat="1" ht="24.15" customHeight="1">
      <c r="A124" s="35"/>
      <c r="B124" s="36"/>
      <c r="C124" s="216" t="s">
        <v>81</v>
      </c>
      <c r="D124" s="216" t="s">
        <v>124</v>
      </c>
      <c r="E124" s="217" t="s">
        <v>125</v>
      </c>
      <c r="F124" s="218" t="s">
        <v>126</v>
      </c>
      <c r="G124" s="219" t="s">
        <v>127</v>
      </c>
      <c r="H124" s="220">
        <v>15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38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0.29</v>
      </c>
      <c r="T124" s="227">
        <f>S124*H124</f>
        <v>4.35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128</v>
      </c>
      <c r="AT124" s="228" t="s">
        <v>124</v>
      </c>
      <c r="AU124" s="228" t="s">
        <v>83</v>
      </c>
      <c r="AY124" s="14" t="s">
        <v>122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81</v>
      </c>
      <c r="BK124" s="229">
        <f>ROUND(I124*H124,2)</f>
        <v>0</v>
      </c>
      <c r="BL124" s="14" t="s">
        <v>128</v>
      </c>
      <c r="BM124" s="228" t="s">
        <v>225</v>
      </c>
    </row>
    <row r="125" spans="1:65" s="2" customFormat="1" ht="24.15" customHeight="1">
      <c r="A125" s="35"/>
      <c r="B125" s="36"/>
      <c r="C125" s="216" t="s">
        <v>83</v>
      </c>
      <c r="D125" s="216" t="s">
        <v>124</v>
      </c>
      <c r="E125" s="217" t="s">
        <v>130</v>
      </c>
      <c r="F125" s="218" t="s">
        <v>131</v>
      </c>
      <c r="G125" s="219" t="s">
        <v>127</v>
      </c>
      <c r="H125" s="220">
        <v>15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0.22</v>
      </c>
      <c r="T125" s="227">
        <f>S125*H125</f>
        <v>3.3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128</v>
      </c>
      <c r="AT125" s="228" t="s">
        <v>124</v>
      </c>
      <c r="AU125" s="228" t="s">
        <v>83</v>
      </c>
      <c r="AY125" s="14" t="s">
        <v>122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81</v>
      </c>
      <c r="BK125" s="229">
        <f>ROUND(I125*H125,2)</f>
        <v>0</v>
      </c>
      <c r="BL125" s="14" t="s">
        <v>128</v>
      </c>
      <c r="BM125" s="228" t="s">
        <v>226</v>
      </c>
    </row>
    <row r="126" spans="1:65" s="2" customFormat="1" ht="16.5" customHeight="1">
      <c r="A126" s="35"/>
      <c r="B126" s="36"/>
      <c r="C126" s="216" t="s">
        <v>133</v>
      </c>
      <c r="D126" s="216" t="s">
        <v>124</v>
      </c>
      <c r="E126" s="217" t="s">
        <v>134</v>
      </c>
      <c r="F126" s="218" t="s">
        <v>135</v>
      </c>
      <c r="G126" s="219" t="s">
        <v>136</v>
      </c>
      <c r="H126" s="220">
        <v>5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0.29</v>
      </c>
      <c r="T126" s="227">
        <f>S126*H126</f>
        <v>1.45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128</v>
      </c>
      <c r="AT126" s="228" t="s">
        <v>124</v>
      </c>
      <c r="AU126" s="228" t="s">
        <v>83</v>
      </c>
      <c r="AY126" s="14" t="s">
        <v>122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128</v>
      </c>
      <c r="BM126" s="228" t="s">
        <v>227</v>
      </c>
    </row>
    <row r="127" spans="1:65" s="2" customFormat="1" ht="24.15" customHeight="1">
      <c r="A127" s="35"/>
      <c r="B127" s="36"/>
      <c r="C127" s="216" t="s">
        <v>128</v>
      </c>
      <c r="D127" s="216" t="s">
        <v>124</v>
      </c>
      <c r="E127" s="217" t="s">
        <v>138</v>
      </c>
      <c r="F127" s="218" t="s">
        <v>139</v>
      </c>
      <c r="G127" s="219" t="s">
        <v>127</v>
      </c>
      <c r="H127" s="220">
        <v>15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128</v>
      </c>
      <c r="AT127" s="228" t="s">
        <v>124</v>
      </c>
      <c r="AU127" s="228" t="s">
        <v>83</v>
      </c>
      <c r="AY127" s="14" t="s">
        <v>122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128</v>
      </c>
      <c r="BM127" s="228" t="s">
        <v>228</v>
      </c>
    </row>
    <row r="128" spans="1:63" s="12" customFormat="1" ht="22.8" customHeight="1">
      <c r="A128" s="12"/>
      <c r="B128" s="200"/>
      <c r="C128" s="201"/>
      <c r="D128" s="202" t="s">
        <v>72</v>
      </c>
      <c r="E128" s="214" t="s">
        <v>141</v>
      </c>
      <c r="F128" s="214" t="s">
        <v>142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SUM(P129:P131)</f>
        <v>0</v>
      </c>
      <c r="Q128" s="208"/>
      <c r="R128" s="209">
        <f>SUM(R129:R131)</f>
        <v>0</v>
      </c>
      <c r="S128" s="208"/>
      <c r="T128" s="210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81</v>
      </c>
      <c r="AY128" s="211" t="s">
        <v>122</v>
      </c>
      <c r="BK128" s="213">
        <f>SUM(BK129:BK131)</f>
        <v>0</v>
      </c>
    </row>
    <row r="129" spans="1:65" s="2" customFormat="1" ht="24.15" customHeight="1">
      <c r="A129" s="35"/>
      <c r="B129" s="36"/>
      <c r="C129" s="216" t="s">
        <v>141</v>
      </c>
      <c r="D129" s="216" t="s">
        <v>124</v>
      </c>
      <c r="E129" s="217" t="s">
        <v>143</v>
      </c>
      <c r="F129" s="218" t="s">
        <v>144</v>
      </c>
      <c r="G129" s="219" t="s">
        <v>127</v>
      </c>
      <c r="H129" s="220">
        <v>15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83</v>
      </c>
      <c r="AY129" s="14" t="s">
        <v>122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128</v>
      </c>
      <c r="BM129" s="228" t="s">
        <v>229</v>
      </c>
    </row>
    <row r="130" spans="1:65" s="2" customFormat="1" ht="33" customHeight="1">
      <c r="A130" s="35"/>
      <c r="B130" s="36"/>
      <c r="C130" s="216" t="s">
        <v>146</v>
      </c>
      <c r="D130" s="216" t="s">
        <v>124</v>
      </c>
      <c r="E130" s="217" t="s">
        <v>147</v>
      </c>
      <c r="F130" s="218" t="s">
        <v>148</v>
      </c>
      <c r="G130" s="219" t="s">
        <v>127</v>
      </c>
      <c r="H130" s="220">
        <v>15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83</v>
      </c>
      <c r="AY130" s="14" t="s">
        <v>122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128</v>
      </c>
      <c r="BM130" s="228" t="s">
        <v>230</v>
      </c>
    </row>
    <row r="131" spans="1:65" s="2" customFormat="1" ht="33" customHeight="1">
      <c r="A131" s="35"/>
      <c r="B131" s="36"/>
      <c r="C131" s="216" t="s">
        <v>150</v>
      </c>
      <c r="D131" s="216" t="s">
        <v>124</v>
      </c>
      <c r="E131" s="217" t="s">
        <v>151</v>
      </c>
      <c r="F131" s="218" t="s">
        <v>152</v>
      </c>
      <c r="G131" s="219" t="s">
        <v>127</v>
      </c>
      <c r="H131" s="220">
        <v>15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83</v>
      </c>
      <c r="AY131" s="14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128</v>
      </c>
      <c r="BM131" s="228" t="s">
        <v>231</v>
      </c>
    </row>
    <row r="132" spans="1:63" s="12" customFormat="1" ht="22.8" customHeight="1">
      <c r="A132" s="12"/>
      <c r="B132" s="200"/>
      <c r="C132" s="201"/>
      <c r="D132" s="202" t="s">
        <v>72</v>
      </c>
      <c r="E132" s="214" t="s">
        <v>160</v>
      </c>
      <c r="F132" s="214" t="s">
        <v>165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SUM(P133:P136)</f>
        <v>0</v>
      </c>
      <c r="Q132" s="208"/>
      <c r="R132" s="209">
        <f>SUM(R133:R136)</f>
        <v>1.12398</v>
      </c>
      <c r="S132" s="208"/>
      <c r="T132" s="210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81</v>
      </c>
      <c r="AT132" s="212" t="s">
        <v>72</v>
      </c>
      <c r="AU132" s="212" t="s">
        <v>81</v>
      </c>
      <c r="AY132" s="211" t="s">
        <v>122</v>
      </c>
      <c r="BK132" s="213">
        <f>SUM(BK133:BK136)</f>
        <v>0</v>
      </c>
    </row>
    <row r="133" spans="1:65" s="2" customFormat="1" ht="24.15" customHeight="1">
      <c r="A133" s="35"/>
      <c r="B133" s="36"/>
      <c r="C133" s="216" t="s">
        <v>154</v>
      </c>
      <c r="D133" s="216" t="s">
        <v>124</v>
      </c>
      <c r="E133" s="217" t="s">
        <v>167</v>
      </c>
      <c r="F133" s="218" t="s">
        <v>168</v>
      </c>
      <c r="G133" s="219" t="s">
        <v>136</v>
      </c>
      <c r="H133" s="220">
        <v>5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0.14321</v>
      </c>
      <c r="R133" s="226">
        <f>Q133*H133</f>
        <v>0.7160500000000001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83</v>
      </c>
      <c r="AY133" s="14" t="s">
        <v>122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128</v>
      </c>
      <c r="BM133" s="228" t="s">
        <v>232</v>
      </c>
    </row>
    <row r="134" spans="1:65" s="2" customFormat="1" ht="16.5" customHeight="1">
      <c r="A134" s="35"/>
      <c r="B134" s="36"/>
      <c r="C134" s="230" t="s">
        <v>160</v>
      </c>
      <c r="D134" s="230" t="s">
        <v>171</v>
      </c>
      <c r="E134" s="231" t="s">
        <v>172</v>
      </c>
      <c r="F134" s="232" t="s">
        <v>173</v>
      </c>
      <c r="G134" s="233" t="s">
        <v>136</v>
      </c>
      <c r="H134" s="234">
        <v>5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38</v>
      </c>
      <c r="O134" s="88"/>
      <c r="P134" s="226">
        <f>O134*H134</f>
        <v>0</v>
      </c>
      <c r="Q134" s="226">
        <v>0.08</v>
      </c>
      <c r="R134" s="226">
        <f>Q134*H134</f>
        <v>0.4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154</v>
      </c>
      <c r="AT134" s="228" t="s">
        <v>171</v>
      </c>
      <c r="AU134" s="228" t="s">
        <v>83</v>
      </c>
      <c r="AY134" s="14" t="s">
        <v>122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128</v>
      </c>
      <c r="BM134" s="228" t="s">
        <v>233</v>
      </c>
    </row>
    <row r="135" spans="1:65" s="2" customFormat="1" ht="33" customHeight="1">
      <c r="A135" s="35"/>
      <c r="B135" s="36"/>
      <c r="C135" s="216" t="s">
        <v>166</v>
      </c>
      <c r="D135" s="216" t="s">
        <v>124</v>
      </c>
      <c r="E135" s="217" t="s">
        <v>176</v>
      </c>
      <c r="F135" s="218" t="s">
        <v>177</v>
      </c>
      <c r="G135" s="219" t="s">
        <v>136</v>
      </c>
      <c r="H135" s="220">
        <v>13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0.00061</v>
      </c>
      <c r="R135" s="226">
        <f>Q135*H135</f>
        <v>0.00793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83</v>
      </c>
      <c r="AY135" s="14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128</v>
      </c>
      <c r="BM135" s="228" t="s">
        <v>234</v>
      </c>
    </row>
    <row r="136" spans="1:65" s="2" customFormat="1" ht="24.15" customHeight="1">
      <c r="A136" s="35"/>
      <c r="B136" s="36"/>
      <c r="C136" s="216" t="s">
        <v>170</v>
      </c>
      <c r="D136" s="216" t="s">
        <v>124</v>
      </c>
      <c r="E136" s="217" t="s">
        <v>180</v>
      </c>
      <c r="F136" s="218" t="s">
        <v>181</v>
      </c>
      <c r="G136" s="219" t="s">
        <v>136</v>
      </c>
      <c r="H136" s="220">
        <v>13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83</v>
      </c>
      <c r="AY136" s="14" t="s">
        <v>122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128</v>
      </c>
      <c r="BM136" s="228" t="s">
        <v>235</v>
      </c>
    </row>
    <row r="137" spans="1:63" s="12" customFormat="1" ht="22.8" customHeight="1">
      <c r="A137" s="12"/>
      <c r="B137" s="200"/>
      <c r="C137" s="201"/>
      <c r="D137" s="202" t="s">
        <v>72</v>
      </c>
      <c r="E137" s="214" t="s">
        <v>198</v>
      </c>
      <c r="F137" s="214" t="s">
        <v>199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SUM(P138:P143)</f>
        <v>0</v>
      </c>
      <c r="Q137" s="208"/>
      <c r="R137" s="209">
        <f>SUM(R138:R143)</f>
        <v>0</v>
      </c>
      <c r="S137" s="208"/>
      <c r="T137" s="210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81</v>
      </c>
      <c r="AT137" s="212" t="s">
        <v>72</v>
      </c>
      <c r="AU137" s="212" t="s">
        <v>81</v>
      </c>
      <c r="AY137" s="211" t="s">
        <v>122</v>
      </c>
      <c r="BK137" s="213">
        <f>SUM(BK138:BK143)</f>
        <v>0</v>
      </c>
    </row>
    <row r="138" spans="1:65" s="2" customFormat="1" ht="21.75" customHeight="1">
      <c r="A138" s="35"/>
      <c r="B138" s="36"/>
      <c r="C138" s="216" t="s">
        <v>175</v>
      </c>
      <c r="D138" s="216" t="s">
        <v>124</v>
      </c>
      <c r="E138" s="217" t="s">
        <v>201</v>
      </c>
      <c r="F138" s="218" t="s">
        <v>202</v>
      </c>
      <c r="G138" s="219" t="s">
        <v>203</v>
      </c>
      <c r="H138" s="220">
        <v>9.1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83</v>
      </c>
      <c r="AY138" s="14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128</v>
      </c>
      <c r="BM138" s="228" t="s">
        <v>236</v>
      </c>
    </row>
    <row r="139" spans="1:65" s="2" customFormat="1" ht="24.15" customHeight="1">
      <c r="A139" s="35"/>
      <c r="B139" s="36"/>
      <c r="C139" s="216" t="s">
        <v>179</v>
      </c>
      <c r="D139" s="216" t="s">
        <v>124</v>
      </c>
      <c r="E139" s="217" t="s">
        <v>206</v>
      </c>
      <c r="F139" s="218" t="s">
        <v>207</v>
      </c>
      <c r="G139" s="219" t="s">
        <v>203</v>
      </c>
      <c r="H139" s="220">
        <v>127.4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83</v>
      </c>
      <c r="AY139" s="14" t="s">
        <v>122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128</v>
      </c>
      <c r="BM139" s="228" t="s">
        <v>237</v>
      </c>
    </row>
    <row r="140" spans="1:65" s="2" customFormat="1" ht="24.15" customHeight="1">
      <c r="A140" s="35"/>
      <c r="B140" s="36"/>
      <c r="C140" s="216" t="s">
        <v>183</v>
      </c>
      <c r="D140" s="216" t="s">
        <v>124</v>
      </c>
      <c r="E140" s="217" t="s">
        <v>210</v>
      </c>
      <c r="F140" s="218" t="s">
        <v>211</v>
      </c>
      <c r="G140" s="219" t="s">
        <v>203</v>
      </c>
      <c r="H140" s="220">
        <v>9.1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83</v>
      </c>
      <c r="AY140" s="14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128</v>
      </c>
      <c r="BM140" s="228" t="s">
        <v>238</v>
      </c>
    </row>
    <row r="141" spans="1:65" s="2" customFormat="1" ht="37.8" customHeight="1">
      <c r="A141" s="35"/>
      <c r="B141" s="36"/>
      <c r="C141" s="216" t="s">
        <v>8</v>
      </c>
      <c r="D141" s="216" t="s">
        <v>124</v>
      </c>
      <c r="E141" s="217" t="s">
        <v>213</v>
      </c>
      <c r="F141" s="218" t="s">
        <v>214</v>
      </c>
      <c r="G141" s="219" t="s">
        <v>203</v>
      </c>
      <c r="H141" s="220">
        <v>1.45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83</v>
      </c>
      <c r="AY141" s="14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128</v>
      </c>
      <c r="BM141" s="228" t="s">
        <v>239</v>
      </c>
    </row>
    <row r="142" spans="1:65" s="2" customFormat="1" ht="44.25" customHeight="1">
      <c r="A142" s="35"/>
      <c r="B142" s="36"/>
      <c r="C142" s="216" t="s">
        <v>190</v>
      </c>
      <c r="D142" s="216" t="s">
        <v>124</v>
      </c>
      <c r="E142" s="217" t="s">
        <v>217</v>
      </c>
      <c r="F142" s="218" t="s">
        <v>218</v>
      </c>
      <c r="G142" s="219" t="s">
        <v>203</v>
      </c>
      <c r="H142" s="220">
        <v>4.35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83</v>
      </c>
      <c r="AY142" s="14" t="s">
        <v>122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128</v>
      </c>
      <c r="BM142" s="228" t="s">
        <v>240</v>
      </c>
    </row>
    <row r="143" spans="1:65" s="2" customFormat="1" ht="44.25" customHeight="1">
      <c r="A143" s="35"/>
      <c r="B143" s="36"/>
      <c r="C143" s="216" t="s">
        <v>194</v>
      </c>
      <c r="D143" s="216" t="s">
        <v>124</v>
      </c>
      <c r="E143" s="217" t="s">
        <v>221</v>
      </c>
      <c r="F143" s="218" t="s">
        <v>222</v>
      </c>
      <c r="G143" s="219" t="s">
        <v>203</v>
      </c>
      <c r="H143" s="220">
        <v>3.3</v>
      </c>
      <c r="I143" s="221"/>
      <c r="J143" s="222">
        <f>ROUND(I143*H143,2)</f>
        <v>0</v>
      </c>
      <c r="K143" s="223"/>
      <c r="L143" s="41"/>
      <c r="M143" s="241" t="s">
        <v>1</v>
      </c>
      <c r="N143" s="242" t="s">
        <v>38</v>
      </c>
      <c r="O143" s="24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83</v>
      </c>
      <c r="AY143" s="14" t="s">
        <v>122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128</v>
      </c>
      <c r="BM143" s="228" t="s">
        <v>241</v>
      </c>
    </row>
    <row r="144" spans="1:31" s="2" customFormat="1" ht="6.95" customHeight="1">
      <c r="A144" s="35"/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41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 hidden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16.5" customHeight="1" hidden="1">
      <c r="B7" s="17"/>
      <c r="E7" s="138" t="str">
        <f>'Rekapitulace stavby'!K6</f>
        <v>NEMČK parkoviště u automatu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242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37</v>
      </c>
      <c r="E33" s="137" t="s">
        <v>38</v>
      </c>
      <c r="F33" s="151">
        <f>ROUND((SUM(BE122:BE142)),2)</f>
        <v>0</v>
      </c>
      <c r="G33" s="35"/>
      <c r="H33" s="35"/>
      <c r="I33" s="152">
        <v>0.21</v>
      </c>
      <c r="J33" s="151">
        <f>ROUND(((SUM(BE122:BE142))*I33),2)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39</v>
      </c>
      <c r="F34" s="151">
        <f>ROUND((SUM(BF122:BF142)),2)</f>
        <v>0</v>
      </c>
      <c r="G34" s="35"/>
      <c r="H34" s="35"/>
      <c r="I34" s="152">
        <v>0.15</v>
      </c>
      <c r="J34" s="151">
        <f>ROUND(((SUM(BF122:BF142))*I34),2)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ROUND((SUM(BG122:BG142)),2)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ROUND((SUM(BH122:BH142)),2)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ROUND((SUM(BI122:BI142)),2)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NEMČK parkoviště u automatu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SO03 - Hlavní vjezd do areálu (u závor)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 hidden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102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103</v>
      </c>
      <c r="E99" s="185"/>
      <c r="F99" s="185"/>
      <c r="G99" s="185"/>
      <c r="H99" s="185"/>
      <c r="I99" s="185"/>
      <c r="J99" s="186">
        <f>J128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104</v>
      </c>
      <c r="E100" s="185"/>
      <c r="F100" s="185"/>
      <c r="G100" s="185"/>
      <c r="H100" s="185"/>
      <c r="I100" s="185"/>
      <c r="J100" s="186">
        <f>J132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105</v>
      </c>
      <c r="E101" s="185"/>
      <c r="F101" s="185"/>
      <c r="G101" s="185"/>
      <c r="H101" s="185"/>
      <c r="I101" s="185"/>
      <c r="J101" s="186">
        <f>J134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106</v>
      </c>
      <c r="E102" s="185"/>
      <c r="F102" s="185"/>
      <c r="G102" s="185"/>
      <c r="H102" s="185"/>
      <c r="I102" s="185"/>
      <c r="J102" s="186">
        <f>J137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107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NEMČK parkoviště u automatu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94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SO03 - Hlavní vjezd do areálu (u závor)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12. 1. 2022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8"/>
      <c r="B121" s="189"/>
      <c r="C121" s="190" t="s">
        <v>108</v>
      </c>
      <c r="D121" s="191" t="s">
        <v>58</v>
      </c>
      <c r="E121" s="191" t="s">
        <v>54</v>
      </c>
      <c r="F121" s="191" t="s">
        <v>55</v>
      </c>
      <c r="G121" s="191" t="s">
        <v>109</v>
      </c>
      <c r="H121" s="191" t="s">
        <v>110</v>
      </c>
      <c r="I121" s="191" t="s">
        <v>111</v>
      </c>
      <c r="J121" s="192" t="s">
        <v>98</v>
      </c>
      <c r="K121" s="193" t="s">
        <v>112</v>
      </c>
      <c r="L121" s="194"/>
      <c r="M121" s="97" t="s">
        <v>1</v>
      </c>
      <c r="N121" s="98" t="s">
        <v>37</v>
      </c>
      <c r="O121" s="98" t="s">
        <v>113</v>
      </c>
      <c r="P121" s="98" t="s">
        <v>114</v>
      </c>
      <c r="Q121" s="98" t="s">
        <v>115</v>
      </c>
      <c r="R121" s="98" t="s">
        <v>116</v>
      </c>
      <c r="S121" s="98" t="s">
        <v>117</v>
      </c>
      <c r="T121" s="99" t="s">
        <v>118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pans="1:63" s="2" customFormat="1" ht="22.8" customHeight="1">
      <c r="A122" s="35"/>
      <c r="B122" s="36"/>
      <c r="C122" s="104" t="s">
        <v>119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</f>
        <v>0</v>
      </c>
      <c r="Q122" s="101"/>
      <c r="R122" s="197">
        <f>R123</f>
        <v>0.43588</v>
      </c>
      <c r="S122" s="101"/>
      <c r="T122" s="198">
        <f>T123</f>
        <v>51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100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72</v>
      </c>
      <c r="E123" s="203" t="s">
        <v>120</v>
      </c>
      <c r="F123" s="203" t="s">
        <v>121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P124+P128+P132+P134+P137</f>
        <v>0</v>
      </c>
      <c r="Q123" s="208"/>
      <c r="R123" s="209">
        <f>R124+R128+R132+R134+R137</f>
        <v>0.43588</v>
      </c>
      <c r="S123" s="208"/>
      <c r="T123" s="210">
        <f>T124+T128+T132+T134+T137</f>
        <v>51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81</v>
      </c>
      <c r="AT123" s="212" t="s">
        <v>72</v>
      </c>
      <c r="AU123" s="212" t="s">
        <v>73</v>
      </c>
      <c r="AY123" s="211" t="s">
        <v>122</v>
      </c>
      <c r="BK123" s="213">
        <f>BK124+BK128+BK132+BK134+BK137</f>
        <v>0</v>
      </c>
    </row>
    <row r="124" spans="1:63" s="12" customFormat="1" ht="22.8" customHeight="1">
      <c r="A124" s="12"/>
      <c r="B124" s="200"/>
      <c r="C124" s="201"/>
      <c r="D124" s="202" t="s">
        <v>72</v>
      </c>
      <c r="E124" s="214" t="s">
        <v>81</v>
      </c>
      <c r="F124" s="214" t="s">
        <v>123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SUM(P125:P127)</f>
        <v>0</v>
      </c>
      <c r="Q124" s="208"/>
      <c r="R124" s="209">
        <f>SUM(R125:R127)</f>
        <v>0</v>
      </c>
      <c r="S124" s="208"/>
      <c r="T124" s="210">
        <f>SUM(T125:T127)</f>
        <v>51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81</v>
      </c>
      <c r="AT124" s="212" t="s">
        <v>72</v>
      </c>
      <c r="AU124" s="212" t="s">
        <v>81</v>
      </c>
      <c r="AY124" s="211" t="s">
        <v>122</v>
      </c>
      <c r="BK124" s="213">
        <f>SUM(BK125:BK127)</f>
        <v>0</v>
      </c>
    </row>
    <row r="125" spans="1:65" s="2" customFormat="1" ht="24.15" customHeight="1">
      <c r="A125" s="35"/>
      <c r="B125" s="36"/>
      <c r="C125" s="216" t="s">
        <v>81</v>
      </c>
      <c r="D125" s="216" t="s">
        <v>124</v>
      </c>
      <c r="E125" s="217" t="s">
        <v>125</v>
      </c>
      <c r="F125" s="218" t="s">
        <v>126</v>
      </c>
      <c r="G125" s="219" t="s">
        <v>127</v>
      </c>
      <c r="H125" s="220">
        <v>100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0.29</v>
      </c>
      <c r="T125" s="227">
        <f>S125*H125</f>
        <v>28.999999999999996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128</v>
      </c>
      <c r="AT125" s="228" t="s">
        <v>124</v>
      </c>
      <c r="AU125" s="228" t="s">
        <v>83</v>
      </c>
      <c r="AY125" s="14" t="s">
        <v>122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81</v>
      </c>
      <c r="BK125" s="229">
        <f>ROUND(I125*H125,2)</f>
        <v>0</v>
      </c>
      <c r="BL125" s="14" t="s">
        <v>128</v>
      </c>
      <c r="BM125" s="228" t="s">
        <v>243</v>
      </c>
    </row>
    <row r="126" spans="1:65" s="2" customFormat="1" ht="24.15" customHeight="1">
      <c r="A126" s="35"/>
      <c r="B126" s="36"/>
      <c r="C126" s="216" t="s">
        <v>83</v>
      </c>
      <c r="D126" s="216" t="s">
        <v>124</v>
      </c>
      <c r="E126" s="217" t="s">
        <v>130</v>
      </c>
      <c r="F126" s="218" t="s">
        <v>131</v>
      </c>
      <c r="G126" s="219" t="s">
        <v>127</v>
      </c>
      <c r="H126" s="220">
        <v>100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0.22</v>
      </c>
      <c r="T126" s="227">
        <f>S126*H126</f>
        <v>22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128</v>
      </c>
      <c r="AT126" s="228" t="s">
        <v>124</v>
      </c>
      <c r="AU126" s="228" t="s">
        <v>83</v>
      </c>
      <c r="AY126" s="14" t="s">
        <v>122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128</v>
      </c>
      <c r="BM126" s="228" t="s">
        <v>244</v>
      </c>
    </row>
    <row r="127" spans="1:65" s="2" customFormat="1" ht="24.15" customHeight="1">
      <c r="A127" s="35"/>
      <c r="B127" s="36"/>
      <c r="C127" s="216" t="s">
        <v>133</v>
      </c>
      <c r="D127" s="216" t="s">
        <v>124</v>
      </c>
      <c r="E127" s="217" t="s">
        <v>138</v>
      </c>
      <c r="F127" s="218" t="s">
        <v>139</v>
      </c>
      <c r="G127" s="219" t="s">
        <v>127</v>
      </c>
      <c r="H127" s="220">
        <v>100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128</v>
      </c>
      <c r="AT127" s="228" t="s">
        <v>124</v>
      </c>
      <c r="AU127" s="228" t="s">
        <v>83</v>
      </c>
      <c r="AY127" s="14" t="s">
        <v>122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128</v>
      </c>
      <c r="BM127" s="228" t="s">
        <v>245</v>
      </c>
    </row>
    <row r="128" spans="1:63" s="12" customFormat="1" ht="22.8" customHeight="1">
      <c r="A128" s="12"/>
      <c r="B128" s="200"/>
      <c r="C128" s="201"/>
      <c r="D128" s="202" t="s">
        <v>72</v>
      </c>
      <c r="E128" s="214" t="s">
        <v>141</v>
      </c>
      <c r="F128" s="214" t="s">
        <v>142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SUM(P129:P131)</f>
        <v>0</v>
      </c>
      <c r="Q128" s="208"/>
      <c r="R128" s="209">
        <f>SUM(R129:R131)</f>
        <v>0</v>
      </c>
      <c r="S128" s="208"/>
      <c r="T128" s="210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81</v>
      </c>
      <c r="AY128" s="211" t="s">
        <v>122</v>
      </c>
      <c r="BK128" s="213">
        <f>SUM(BK129:BK131)</f>
        <v>0</v>
      </c>
    </row>
    <row r="129" spans="1:65" s="2" customFormat="1" ht="24.15" customHeight="1">
      <c r="A129" s="35"/>
      <c r="B129" s="36"/>
      <c r="C129" s="216" t="s">
        <v>128</v>
      </c>
      <c r="D129" s="216" t="s">
        <v>124</v>
      </c>
      <c r="E129" s="217" t="s">
        <v>143</v>
      </c>
      <c r="F129" s="218" t="s">
        <v>144</v>
      </c>
      <c r="G129" s="219" t="s">
        <v>127</v>
      </c>
      <c r="H129" s="220">
        <v>100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83</v>
      </c>
      <c r="AY129" s="14" t="s">
        <v>122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128</v>
      </c>
      <c r="BM129" s="228" t="s">
        <v>246</v>
      </c>
    </row>
    <row r="130" spans="1:65" s="2" customFormat="1" ht="33" customHeight="1">
      <c r="A130" s="35"/>
      <c r="B130" s="36"/>
      <c r="C130" s="216" t="s">
        <v>141</v>
      </c>
      <c r="D130" s="216" t="s">
        <v>124</v>
      </c>
      <c r="E130" s="217" t="s">
        <v>147</v>
      </c>
      <c r="F130" s="218" t="s">
        <v>148</v>
      </c>
      <c r="G130" s="219" t="s">
        <v>127</v>
      </c>
      <c r="H130" s="220">
        <v>100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83</v>
      </c>
      <c r="AY130" s="14" t="s">
        <v>122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128</v>
      </c>
      <c r="BM130" s="228" t="s">
        <v>247</v>
      </c>
    </row>
    <row r="131" spans="1:65" s="2" customFormat="1" ht="33" customHeight="1">
      <c r="A131" s="35"/>
      <c r="B131" s="36"/>
      <c r="C131" s="216" t="s">
        <v>146</v>
      </c>
      <c r="D131" s="216" t="s">
        <v>124</v>
      </c>
      <c r="E131" s="217" t="s">
        <v>151</v>
      </c>
      <c r="F131" s="218" t="s">
        <v>152</v>
      </c>
      <c r="G131" s="219" t="s">
        <v>127</v>
      </c>
      <c r="H131" s="220">
        <v>100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83</v>
      </c>
      <c r="AY131" s="14" t="s">
        <v>122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128</v>
      </c>
      <c r="BM131" s="228" t="s">
        <v>248</v>
      </c>
    </row>
    <row r="132" spans="1:63" s="12" customFormat="1" ht="22.8" customHeight="1">
      <c r="A132" s="12"/>
      <c r="B132" s="200"/>
      <c r="C132" s="201"/>
      <c r="D132" s="202" t="s">
        <v>72</v>
      </c>
      <c r="E132" s="214" t="s">
        <v>154</v>
      </c>
      <c r="F132" s="214" t="s">
        <v>155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P133</f>
        <v>0</v>
      </c>
      <c r="Q132" s="208"/>
      <c r="R132" s="209">
        <f>R133</f>
        <v>0.42368</v>
      </c>
      <c r="S132" s="208"/>
      <c r="T132" s="21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81</v>
      </c>
      <c r="AT132" s="212" t="s">
        <v>72</v>
      </c>
      <c r="AU132" s="212" t="s">
        <v>81</v>
      </c>
      <c r="AY132" s="211" t="s">
        <v>122</v>
      </c>
      <c r="BK132" s="213">
        <f>BK133</f>
        <v>0</v>
      </c>
    </row>
    <row r="133" spans="1:65" s="2" customFormat="1" ht="24.15" customHeight="1">
      <c r="A133" s="35"/>
      <c r="B133" s="36"/>
      <c r="C133" s="216" t="s">
        <v>150</v>
      </c>
      <c r="D133" s="216" t="s">
        <v>124</v>
      </c>
      <c r="E133" s="217" t="s">
        <v>156</v>
      </c>
      <c r="F133" s="218" t="s">
        <v>157</v>
      </c>
      <c r="G133" s="219" t="s">
        <v>158</v>
      </c>
      <c r="H133" s="220">
        <v>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0.42368</v>
      </c>
      <c r="R133" s="226">
        <f>Q133*H133</f>
        <v>0.42368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83</v>
      </c>
      <c r="AY133" s="14" t="s">
        <v>122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128</v>
      </c>
      <c r="BM133" s="228" t="s">
        <v>249</v>
      </c>
    </row>
    <row r="134" spans="1:63" s="12" customFormat="1" ht="22.8" customHeight="1">
      <c r="A134" s="12"/>
      <c r="B134" s="200"/>
      <c r="C134" s="201"/>
      <c r="D134" s="202" t="s">
        <v>72</v>
      </c>
      <c r="E134" s="214" t="s">
        <v>160</v>
      </c>
      <c r="F134" s="214" t="s">
        <v>165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SUM(P135:P136)</f>
        <v>0</v>
      </c>
      <c r="Q134" s="208"/>
      <c r="R134" s="209">
        <f>SUM(R135:R136)</f>
        <v>0.012199999999999999</v>
      </c>
      <c r="S134" s="208"/>
      <c r="T134" s="210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81</v>
      </c>
      <c r="AT134" s="212" t="s">
        <v>72</v>
      </c>
      <c r="AU134" s="212" t="s">
        <v>81</v>
      </c>
      <c r="AY134" s="211" t="s">
        <v>122</v>
      </c>
      <c r="BK134" s="213">
        <f>SUM(BK135:BK136)</f>
        <v>0</v>
      </c>
    </row>
    <row r="135" spans="1:65" s="2" customFormat="1" ht="33" customHeight="1">
      <c r="A135" s="35"/>
      <c r="B135" s="36"/>
      <c r="C135" s="216" t="s">
        <v>154</v>
      </c>
      <c r="D135" s="216" t="s">
        <v>124</v>
      </c>
      <c r="E135" s="217" t="s">
        <v>176</v>
      </c>
      <c r="F135" s="218" t="s">
        <v>177</v>
      </c>
      <c r="G135" s="219" t="s">
        <v>136</v>
      </c>
      <c r="H135" s="220">
        <v>20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0.00061</v>
      </c>
      <c r="R135" s="226">
        <f>Q135*H135</f>
        <v>0.012199999999999999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83</v>
      </c>
      <c r="AY135" s="14" t="s">
        <v>122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128</v>
      </c>
      <c r="BM135" s="228" t="s">
        <v>250</v>
      </c>
    </row>
    <row r="136" spans="1:65" s="2" customFormat="1" ht="24.15" customHeight="1">
      <c r="A136" s="35"/>
      <c r="B136" s="36"/>
      <c r="C136" s="216" t="s">
        <v>160</v>
      </c>
      <c r="D136" s="216" t="s">
        <v>124</v>
      </c>
      <c r="E136" s="217" t="s">
        <v>180</v>
      </c>
      <c r="F136" s="218" t="s">
        <v>181</v>
      </c>
      <c r="G136" s="219" t="s">
        <v>136</v>
      </c>
      <c r="H136" s="220">
        <v>20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83</v>
      </c>
      <c r="AY136" s="14" t="s">
        <v>122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128</v>
      </c>
      <c r="BM136" s="228" t="s">
        <v>251</v>
      </c>
    </row>
    <row r="137" spans="1:63" s="12" customFormat="1" ht="22.8" customHeight="1">
      <c r="A137" s="12"/>
      <c r="B137" s="200"/>
      <c r="C137" s="201"/>
      <c r="D137" s="202" t="s">
        <v>72</v>
      </c>
      <c r="E137" s="214" t="s">
        <v>198</v>
      </c>
      <c r="F137" s="214" t="s">
        <v>199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SUM(P138:P142)</f>
        <v>0</v>
      </c>
      <c r="Q137" s="208"/>
      <c r="R137" s="209">
        <f>SUM(R138:R142)</f>
        <v>0</v>
      </c>
      <c r="S137" s="208"/>
      <c r="T137" s="210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81</v>
      </c>
      <c r="AT137" s="212" t="s">
        <v>72</v>
      </c>
      <c r="AU137" s="212" t="s">
        <v>81</v>
      </c>
      <c r="AY137" s="211" t="s">
        <v>122</v>
      </c>
      <c r="BK137" s="213">
        <f>SUM(BK138:BK142)</f>
        <v>0</v>
      </c>
    </row>
    <row r="138" spans="1:65" s="2" customFormat="1" ht="21.75" customHeight="1">
      <c r="A138" s="35"/>
      <c r="B138" s="36"/>
      <c r="C138" s="216" t="s">
        <v>166</v>
      </c>
      <c r="D138" s="216" t="s">
        <v>124</v>
      </c>
      <c r="E138" s="217" t="s">
        <v>201</v>
      </c>
      <c r="F138" s="218" t="s">
        <v>202</v>
      </c>
      <c r="G138" s="219" t="s">
        <v>203</v>
      </c>
      <c r="H138" s="220">
        <v>51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83</v>
      </c>
      <c r="AY138" s="14" t="s">
        <v>122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128</v>
      </c>
      <c r="BM138" s="228" t="s">
        <v>252</v>
      </c>
    </row>
    <row r="139" spans="1:65" s="2" customFormat="1" ht="24.15" customHeight="1">
      <c r="A139" s="35"/>
      <c r="B139" s="36"/>
      <c r="C139" s="216" t="s">
        <v>170</v>
      </c>
      <c r="D139" s="216" t="s">
        <v>124</v>
      </c>
      <c r="E139" s="217" t="s">
        <v>206</v>
      </c>
      <c r="F139" s="218" t="s">
        <v>207</v>
      </c>
      <c r="G139" s="219" t="s">
        <v>203</v>
      </c>
      <c r="H139" s="220">
        <v>714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83</v>
      </c>
      <c r="AY139" s="14" t="s">
        <v>122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128</v>
      </c>
      <c r="BM139" s="228" t="s">
        <v>253</v>
      </c>
    </row>
    <row r="140" spans="1:65" s="2" customFormat="1" ht="24.15" customHeight="1">
      <c r="A140" s="35"/>
      <c r="B140" s="36"/>
      <c r="C140" s="216" t="s">
        <v>175</v>
      </c>
      <c r="D140" s="216" t="s">
        <v>124</v>
      </c>
      <c r="E140" s="217" t="s">
        <v>210</v>
      </c>
      <c r="F140" s="218" t="s">
        <v>211</v>
      </c>
      <c r="G140" s="219" t="s">
        <v>203</v>
      </c>
      <c r="H140" s="220">
        <v>51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83</v>
      </c>
      <c r="AY140" s="14" t="s">
        <v>122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128</v>
      </c>
      <c r="BM140" s="228" t="s">
        <v>254</v>
      </c>
    </row>
    <row r="141" spans="1:65" s="2" customFormat="1" ht="44.25" customHeight="1">
      <c r="A141" s="35"/>
      <c r="B141" s="36"/>
      <c r="C141" s="216" t="s">
        <v>179</v>
      </c>
      <c r="D141" s="216" t="s">
        <v>124</v>
      </c>
      <c r="E141" s="217" t="s">
        <v>217</v>
      </c>
      <c r="F141" s="218" t="s">
        <v>218</v>
      </c>
      <c r="G141" s="219" t="s">
        <v>203</v>
      </c>
      <c r="H141" s="220">
        <v>29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83</v>
      </c>
      <c r="AY141" s="14" t="s">
        <v>122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128</v>
      </c>
      <c r="BM141" s="228" t="s">
        <v>255</v>
      </c>
    </row>
    <row r="142" spans="1:65" s="2" customFormat="1" ht="44.25" customHeight="1">
      <c r="A142" s="35"/>
      <c r="B142" s="36"/>
      <c r="C142" s="216" t="s">
        <v>183</v>
      </c>
      <c r="D142" s="216" t="s">
        <v>124</v>
      </c>
      <c r="E142" s="217" t="s">
        <v>221</v>
      </c>
      <c r="F142" s="218" t="s">
        <v>222</v>
      </c>
      <c r="G142" s="219" t="s">
        <v>203</v>
      </c>
      <c r="H142" s="220">
        <v>22</v>
      </c>
      <c r="I142" s="221"/>
      <c r="J142" s="222">
        <f>ROUND(I142*H142,2)</f>
        <v>0</v>
      </c>
      <c r="K142" s="223"/>
      <c r="L142" s="41"/>
      <c r="M142" s="241" t="s">
        <v>1</v>
      </c>
      <c r="N142" s="242" t="s">
        <v>38</v>
      </c>
      <c r="O142" s="243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83</v>
      </c>
      <c r="AY142" s="14" t="s">
        <v>122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128</v>
      </c>
      <c r="BM142" s="228" t="s">
        <v>256</v>
      </c>
    </row>
    <row r="143" spans="1:31" s="2" customFormat="1" ht="6.95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password="CC35" sheet="1" objects="1" scenarios="1" formatColumns="0" formatRows="0" autoFilter="0"/>
  <autoFilter ref="C121:K14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 hidden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16.5" customHeight="1" hidden="1">
      <c r="B7" s="17"/>
      <c r="E7" s="138" t="str">
        <f>'Rekapitulace stavby'!K6</f>
        <v>NEMČK parkoviště u automatu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257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37</v>
      </c>
      <c r="E33" s="137" t="s">
        <v>38</v>
      </c>
      <c r="F33" s="151">
        <f>ROUND((SUM(BE118:BE123)),2)</f>
        <v>0</v>
      </c>
      <c r="G33" s="35"/>
      <c r="H33" s="35"/>
      <c r="I33" s="152">
        <v>0.21</v>
      </c>
      <c r="J33" s="151">
        <f>ROUND(((SUM(BE118:BE123))*I33),2)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39</v>
      </c>
      <c r="F34" s="151">
        <f>ROUND((SUM(BF118:BF123)),2)</f>
        <v>0</v>
      </c>
      <c r="G34" s="35"/>
      <c r="H34" s="35"/>
      <c r="I34" s="152">
        <v>0.15</v>
      </c>
      <c r="J34" s="151">
        <f>ROUND(((SUM(BF118:BF123))*I34),2)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ROUND((SUM(BG118:BG123)),2)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ROUND((SUM(BH118:BH123)),2)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ROUND((SUM(BI118:BI123)),2)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71" t="str">
        <f>E7</f>
        <v>NEMČK parkoviště u automatu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SO04 - Indukční smyčky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 hidden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105</v>
      </c>
      <c r="E98" s="185"/>
      <c r="F98" s="185"/>
      <c r="G98" s="185"/>
      <c r="H98" s="185"/>
      <c r="I98" s="185"/>
      <c r="J98" s="186">
        <f>J120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107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71" t="str">
        <f>E7</f>
        <v>NEMČK parkoviště u automatu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94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SO04 - Indukční smyčky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29" t="s">
        <v>22</v>
      </c>
      <c r="J112" s="76" t="str">
        <f>IF(J12="","",J12)</f>
        <v>12. 1. 2022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29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29" t="s">
        <v>31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8"/>
      <c r="B117" s="189"/>
      <c r="C117" s="190" t="s">
        <v>108</v>
      </c>
      <c r="D117" s="191" t="s">
        <v>58</v>
      </c>
      <c r="E117" s="191" t="s">
        <v>54</v>
      </c>
      <c r="F117" s="191" t="s">
        <v>55</v>
      </c>
      <c r="G117" s="191" t="s">
        <v>109</v>
      </c>
      <c r="H117" s="191" t="s">
        <v>110</v>
      </c>
      <c r="I117" s="191" t="s">
        <v>111</v>
      </c>
      <c r="J117" s="192" t="s">
        <v>98</v>
      </c>
      <c r="K117" s="193" t="s">
        <v>112</v>
      </c>
      <c r="L117" s="194"/>
      <c r="M117" s="97" t="s">
        <v>1</v>
      </c>
      <c r="N117" s="98" t="s">
        <v>37</v>
      </c>
      <c r="O117" s="98" t="s">
        <v>113</v>
      </c>
      <c r="P117" s="98" t="s">
        <v>114</v>
      </c>
      <c r="Q117" s="98" t="s">
        <v>115</v>
      </c>
      <c r="R117" s="98" t="s">
        <v>116</v>
      </c>
      <c r="S117" s="98" t="s">
        <v>117</v>
      </c>
      <c r="T117" s="99" t="s">
        <v>118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63" s="2" customFormat="1" ht="22.8" customHeight="1">
      <c r="A118" s="35"/>
      <c r="B118" s="36"/>
      <c r="C118" s="104" t="s">
        <v>119</v>
      </c>
      <c r="D118" s="37"/>
      <c r="E118" s="37"/>
      <c r="F118" s="37"/>
      <c r="G118" s="37"/>
      <c r="H118" s="37"/>
      <c r="I118" s="37"/>
      <c r="J118" s="195">
        <f>BK118</f>
        <v>0</v>
      </c>
      <c r="K118" s="37"/>
      <c r="L118" s="41"/>
      <c r="M118" s="100"/>
      <c r="N118" s="196"/>
      <c r="O118" s="101"/>
      <c r="P118" s="197">
        <f>P119</f>
        <v>0</v>
      </c>
      <c r="Q118" s="101"/>
      <c r="R118" s="197">
        <f>R119</f>
        <v>0</v>
      </c>
      <c r="S118" s="101"/>
      <c r="T118" s="19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100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72</v>
      </c>
      <c r="E119" s="203" t="s">
        <v>120</v>
      </c>
      <c r="F119" s="203" t="s">
        <v>121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</v>
      </c>
      <c r="S119" s="208"/>
      <c r="T119" s="21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81</v>
      </c>
      <c r="AT119" s="212" t="s">
        <v>72</v>
      </c>
      <c r="AU119" s="212" t="s">
        <v>73</v>
      </c>
      <c r="AY119" s="211" t="s">
        <v>122</v>
      </c>
      <c r="BK119" s="213">
        <f>BK120</f>
        <v>0</v>
      </c>
    </row>
    <row r="120" spans="1:63" s="12" customFormat="1" ht="22.8" customHeight="1">
      <c r="A120" s="12"/>
      <c r="B120" s="200"/>
      <c r="C120" s="201"/>
      <c r="D120" s="202" t="s">
        <v>72</v>
      </c>
      <c r="E120" s="214" t="s">
        <v>160</v>
      </c>
      <c r="F120" s="214" t="s">
        <v>165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SUM(P121:P123)</f>
        <v>0</v>
      </c>
      <c r="Q120" s="208"/>
      <c r="R120" s="209">
        <f>SUM(R121:R123)</f>
        <v>0</v>
      </c>
      <c r="S120" s="208"/>
      <c r="T120" s="210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81</v>
      </c>
      <c r="AT120" s="212" t="s">
        <v>72</v>
      </c>
      <c r="AU120" s="212" t="s">
        <v>81</v>
      </c>
      <c r="AY120" s="211" t="s">
        <v>122</v>
      </c>
      <c r="BK120" s="213">
        <f>SUM(BK121:BK123)</f>
        <v>0</v>
      </c>
    </row>
    <row r="121" spans="1:65" s="2" customFormat="1" ht="33" customHeight="1">
      <c r="A121" s="35"/>
      <c r="B121" s="36"/>
      <c r="C121" s="216" t="s">
        <v>81</v>
      </c>
      <c r="D121" s="216" t="s">
        <v>124</v>
      </c>
      <c r="E121" s="217" t="s">
        <v>195</v>
      </c>
      <c r="F121" s="218" t="s">
        <v>258</v>
      </c>
      <c r="G121" s="219" t="s">
        <v>163</v>
      </c>
      <c r="H121" s="220">
        <v>6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38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128</v>
      </c>
      <c r="AT121" s="228" t="s">
        <v>124</v>
      </c>
      <c r="AU121" s="228" t="s">
        <v>83</v>
      </c>
      <c r="AY121" s="14" t="s">
        <v>122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81</v>
      </c>
      <c r="BK121" s="229">
        <f>ROUND(I121*H121,2)</f>
        <v>0</v>
      </c>
      <c r="BL121" s="14" t="s">
        <v>128</v>
      </c>
      <c r="BM121" s="228" t="s">
        <v>259</v>
      </c>
    </row>
    <row r="122" spans="1:65" s="2" customFormat="1" ht="24.15" customHeight="1">
      <c r="A122" s="35"/>
      <c r="B122" s="36"/>
      <c r="C122" s="216" t="s">
        <v>83</v>
      </c>
      <c r="D122" s="216" t="s">
        <v>124</v>
      </c>
      <c r="E122" s="217" t="s">
        <v>161</v>
      </c>
      <c r="F122" s="218" t="s">
        <v>260</v>
      </c>
      <c r="G122" s="219" t="s">
        <v>163</v>
      </c>
      <c r="H122" s="220">
        <v>6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38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128</v>
      </c>
      <c r="AT122" s="228" t="s">
        <v>124</v>
      </c>
      <c r="AU122" s="228" t="s">
        <v>83</v>
      </c>
      <c r="AY122" s="14" t="s">
        <v>122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81</v>
      </c>
      <c r="BK122" s="229">
        <f>ROUND(I122*H122,2)</f>
        <v>0</v>
      </c>
      <c r="BL122" s="14" t="s">
        <v>128</v>
      </c>
      <c r="BM122" s="228" t="s">
        <v>261</v>
      </c>
    </row>
    <row r="123" spans="1:65" s="2" customFormat="1" ht="16.5" customHeight="1">
      <c r="A123" s="35"/>
      <c r="B123" s="36"/>
      <c r="C123" s="216" t="s">
        <v>133</v>
      </c>
      <c r="D123" s="216" t="s">
        <v>124</v>
      </c>
      <c r="E123" s="217" t="s">
        <v>262</v>
      </c>
      <c r="F123" s="218" t="s">
        <v>263</v>
      </c>
      <c r="G123" s="219" t="s">
        <v>163</v>
      </c>
      <c r="H123" s="220">
        <v>1</v>
      </c>
      <c r="I123" s="221"/>
      <c r="J123" s="222">
        <f>ROUND(I123*H123,2)</f>
        <v>0</v>
      </c>
      <c r="K123" s="223"/>
      <c r="L123" s="41"/>
      <c r="M123" s="241" t="s">
        <v>1</v>
      </c>
      <c r="N123" s="242" t="s">
        <v>38</v>
      </c>
      <c r="O123" s="243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128</v>
      </c>
      <c r="AT123" s="228" t="s">
        <v>124</v>
      </c>
      <c r="AU123" s="228" t="s">
        <v>83</v>
      </c>
      <c r="AY123" s="14" t="s">
        <v>122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81</v>
      </c>
      <c r="BK123" s="229">
        <f>ROUND(I123*H123,2)</f>
        <v>0</v>
      </c>
      <c r="BL123" s="14" t="s">
        <v>128</v>
      </c>
      <c r="BM123" s="228" t="s">
        <v>264</v>
      </c>
    </row>
    <row r="124" spans="1:31" s="2" customFormat="1" ht="6.95" customHeight="1">
      <c r="A124" s="35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41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DESKTOP-JHN7RO7\SJ</dc:creator>
  <cp:keywords/>
  <dc:description/>
  <cp:lastModifiedBy>DESKTOP-JHN7RO7\SJ</cp:lastModifiedBy>
  <dcterms:created xsi:type="dcterms:W3CDTF">2023-05-19T08:52:01Z</dcterms:created>
  <dcterms:modified xsi:type="dcterms:W3CDTF">2023-05-19T08:52:05Z</dcterms:modified>
  <cp:category/>
  <cp:version/>
  <cp:contentType/>
  <cp:contentStatus/>
</cp:coreProperties>
</file>