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780" yWindow="780" windowWidth="18720" windowHeight="20685" activeTab="0"/>
  </bookViews>
  <sheets>
    <sheet name="Rekapitulace stavby" sheetId="1" r:id="rId1"/>
    <sheet name="01 - stavební část" sheetId="2" r:id="rId2"/>
    <sheet name="02 - elektroinstalace - s..." sheetId="3" r:id="rId3"/>
    <sheet name="03 - elektroinstalace - s..." sheetId="4" r:id="rId4"/>
    <sheet name="04 - zdravotechnické inst..." sheetId="5" r:id="rId5"/>
    <sheet name="05 - medicinální plyny" sheetId="6" r:id="rId6"/>
    <sheet name="06 - MaR" sheetId="7" r:id="rId7"/>
    <sheet name="07 - vzduchotechnika" sheetId="8" r:id="rId8"/>
    <sheet name="08 - napojení VZT" sheetId="9" r:id="rId9"/>
    <sheet name="VON - vedlejší a ostatní ..." sheetId="10" r:id="rId10"/>
    <sheet name="01 - stavební část_01" sheetId="11" r:id="rId11"/>
    <sheet name="02 - elektroinstalace - s..._01" sheetId="12" r:id="rId12"/>
    <sheet name="03 - elektroinstalace - s..._01" sheetId="13" r:id="rId13"/>
    <sheet name="04 - zdravotechnické inst..._01" sheetId="14" r:id="rId14"/>
    <sheet name="05 - medicinální plyny_01" sheetId="15" r:id="rId15"/>
    <sheet name="06 - MaR_01" sheetId="16" r:id="rId16"/>
    <sheet name="07 - vzduchotechnika_01" sheetId="17" r:id="rId17"/>
    <sheet name="08 - napojení VZT_01" sheetId="18" r:id="rId18"/>
    <sheet name="VON - vedlejší a ostatní ..._01" sheetId="19" r:id="rId19"/>
    <sheet name="Pokyny pro vyplnění" sheetId="20" r:id="rId20"/>
  </sheets>
  <definedNames>
    <definedName name="_xlnm._FilterDatabase" localSheetId="1" hidden="1">'01 - stavební část'!$C$104:$K$492</definedName>
    <definedName name="_xlnm._FilterDatabase" localSheetId="10" hidden="1">'01 - stavební část_01'!$C$104:$K$393</definedName>
    <definedName name="_xlnm._FilterDatabase" localSheetId="2" hidden="1">'02 - elektroinstalace - s...'!$C$91:$K$164</definedName>
    <definedName name="_xlnm._FilterDatabase" localSheetId="11" hidden="1">'02 - elektroinstalace - s..._01'!$C$91:$K$157</definedName>
    <definedName name="_xlnm._FilterDatabase" localSheetId="3" hidden="1">'03 - elektroinstalace - s...'!$C$117:$K$299</definedName>
    <definedName name="_xlnm._FilterDatabase" localSheetId="12" hidden="1">'03 - elektroinstalace - s..._01'!$C$125:$K$351</definedName>
    <definedName name="_xlnm._FilterDatabase" localSheetId="4" hidden="1">'04 - zdravotechnické inst...'!$C$91:$K$197</definedName>
    <definedName name="_xlnm._FilterDatabase" localSheetId="13" hidden="1">'04 - zdravotechnické inst..._01'!$C$92:$K$216</definedName>
    <definedName name="_xlnm._FilterDatabase" localSheetId="5" hidden="1">'05 - medicinální plyny'!$C$87:$K$125</definedName>
    <definedName name="_xlnm._FilterDatabase" localSheetId="14" hidden="1">'05 - medicinální plyny_01'!$C$86:$K$118</definedName>
    <definedName name="_xlnm._FilterDatabase" localSheetId="6" hidden="1">'06 - MaR'!$C$89:$K$144</definedName>
    <definedName name="_xlnm._FilterDatabase" localSheetId="15" hidden="1">'06 - MaR_01'!$C$89:$K$144</definedName>
    <definedName name="_xlnm._FilterDatabase" localSheetId="7" hidden="1">'07 - vzduchotechnika'!$C$92:$K$157</definedName>
    <definedName name="_xlnm._FilterDatabase" localSheetId="16" hidden="1">'07 - vzduchotechnika_01'!$C$90:$K$160</definedName>
    <definedName name="_xlnm._FilterDatabase" localSheetId="8" hidden="1">'08 - napojení VZT'!$C$91:$K$166</definedName>
    <definedName name="_xlnm._FilterDatabase" localSheetId="17" hidden="1">'08 - napojení VZT_01'!$C$91:$K$167</definedName>
    <definedName name="_xlnm._FilterDatabase" localSheetId="9" hidden="1">'VON - vedlejší a ostatní ...'!$C$88:$K$99</definedName>
    <definedName name="_xlnm._FilterDatabase" localSheetId="18" hidden="1">'VON - vedlejší a ostatní ..._01'!$C$88:$K$99</definedName>
    <definedName name="_xlnm.Print_Area" localSheetId="1">'01 - stavební část'!$C$4:$J$41,'01 - stavební část'!$C$47:$J$84,'01 - stavební část'!$C$90:$K$492</definedName>
    <definedName name="_xlnm.Print_Area" localSheetId="10">'01 - stavební část_01'!$C$4:$J$41,'01 - stavební část_01'!$C$47:$J$84,'01 - stavební část_01'!$C$90:$K$393</definedName>
    <definedName name="_xlnm.Print_Area" localSheetId="2">'02 - elektroinstalace - s...'!$C$4:$J$41,'02 - elektroinstalace - s...'!$C$47:$J$71,'02 - elektroinstalace - s...'!$C$77:$K$164</definedName>
    <definedName name="_xlnm.Print_Area" localSheetId="11">'02 - elektroinstalace - s..._01'!$C$4:$J$41,'02 - elektroinstalace - s..._01'!$C$47:$J$71,'02 - elektroinstalace - s..._01'!$C$77:$K$157</definedName>
    <definedName name="_xlnm.Print_Area" localSheetId="3">'03 - elektroinstalace - s...'!$C$4:$J$41,'03 - elektroinstalace - s...'!$C$47:$J$97,'03 - elektroinstalace - s...'!$C$103:$K$299</definedName>
    <definedName name="_xlnm.Print_Area" localSheetId="12">'03 - elektroinstalace - s..._01'!$C$4:$J$41,'03 - elektroinstalace - s..._01'!$C$47:$J$105,'03 - elektroinstalace - s..._01'!$C$111:$K$351</definedName>
    <definedName name="_xlnm.Print_Area" localSheetId="4">'04 - zdravotechnické inst...'!$C$4:$J$41,'04 - zdravotechnické inst...'!$C$47:$J$71,'04 - zdravotechnické inst...'!$C$77:$K$197</definedName>
    <definedName name="_xlnm.Print_Area" localSheetId="13">'04 - zdravotechnické inst..._01'!$C$4:$J$41,'04 - zdravotechnické inst..._01'!$C$47:$J$72,'04 - zdravotechnické inst..._01'!$C$78:$K$216</definedName>
    <definedName name="_xlnm.Print_Area" localSheetId="5">'05 - medicinální plyny'!$C$4:$J$41,'05 - medicinální plyny'!$C$47:$J$67,'05 - medicinální plyny'!$C$73:$K$125</definedName>
    <definedName name="_xlnm.Print_Area" localSheetId="14">'05 - medicinální plyny_01'!$C$4:$J$41,'05 - medicinální plyny_01'!$C$47:$J$66,'05 - medicinální plyny_01'!$C$72:$K$118</definedName>
    <definedName name="_xlnm.Print_Area" localSheetId="6">'06 - MaR'!$C$4:$J$41,'06 - MaR'!$C$47:$J$69,'06 - MaR'!$C$75:$K$144</definedName>
    <definedName name="_xlnm.Print_Area" localSheetId="15">'06 - MaR_01'!$C$4:$J$41,'06 - MaR_01'!$C$47:$J$69,'06 - MaR_01'!$C$75:$K$144</definedName>
    <definedName name="_xlnm.Print_Area" localSheetId="7">'07 - vzduchotechnika'!$C$4:$J$41,'07 - vzduchotechnika'!$C$47:$J$72,'07 - vzduchotechnika'!$C$78:$K$157</definedName>
    <definedName name="_xlnm.Print_Area" localSheetId="16">'07 - vzduchotechnika_01'!$C$4:$J$41,'07 - vzduchotechnika_01'!$C$47:$J$70,'07 - vzduchotechnika_01'!$C$76:$K$160</definedName>
    <definedName name="_xlnm.Print_Area" localSheetId="8">'08 - napojení VZT'!$C$4:$J$41,'08 - napojení VZT'!$C$47:$J$71,'08 - napojení VZT'!$C$77:$K$166</definedName>
    <definedName name="_xlnm.Print_Area" localSheetId="17">'08 - napojení VZT_01'!$C$4:$J$41,'08 - napojení VZT_01'!$C$47:$J$71,'08 - napojení VZT_01'!$C$77:$K$167</definedName>
    <definedName name="_xlnm.Print_Area" localSheetId="19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stavby'!$C$42:$AQ$75</definedName>
    <definedName name="_xlnm.Print_Area" localSheetId="9">'VON - vedlejší a ostatní ...'!$C$4:$J$41,'VON - vedlejší a ostatní ...'!$C$47:$J$68,'VON - vedlejší a ostatní ...'!$C$74:$K$99</definedName>
    <definedName name="_xlnm.Print_Area" localSheetId="18">'VON - vedlejší a ostatní ..._01'!$C$4:$J$41,'VON - vedlejší a ostatní ..._01'!$C$47:$J$68,'VON - vedlejší a ostatní ..._01'!$C$74:$K$99</definedName>
    <definedName name="_xlnm.Print_Titles" localSheetId="0">'Rekapitulace stavby'!$52:$52</definedName>
    <definedName name="_xlnm.Print_Titles" localSheetId="1">'01 - stavební část'!$104:$104</definedName>
    <definedName name="_xlnm.Print_Titles" localSheetId="2">'02 - elektroinstalace - s...'!$91:$91</definedName>
    <definedName name="_xlnm.Print_Titles" localSheetId="3">'03 - elektroinstalace - s...'!$117:$117</definedName>
    <definedName name="_xlnm.Print_Titles" localSheetId="4">'04 - zdravotechnické inst...'!$91:$91</definedName>
    <definedName name="_xlnm.Print_Titles" localSheetId="5">'05 - medicinální plyny'!$87:$87</definedName>
    <definedName name="_xlnm.Print_Titles" localSheetId="6">'06 - MaR'!$89:$89</definedName>
    <definedName name="_xlnm.Print_Titles" localSheetId="7">'07 - vzduchotechnika'!$92:$92</definedName>
    <definedName name="_xlnm.Print_Titles" localSheetId="8">'08 - napojení VZT'!$91:$91</definedName>
    <definedName name="_xlnm.Print_Titles" localSheetId="9">'VON - vedlejší a ostatní ...'!$88:$88</definedName>
    <definedName name="_xlnm.Print_Titles" localSheetId="10">'01 - stavební část_01'!$104:$104</definedName>
    <definedName name="_xlnm.Print_Titles" localSheetId="11">'02 - elektroinstalace - s..._01'!$91:$91</definedName>
    <definedName name="_xlnm.Print_Titles" localSheetId="12">'03 - elektroinstalace - s..._01'!$125:$125</definedName>
    <definedName name="_xlnm.Print_Titles" localSheetId="13">'04 - zdravotechnické inst..._01'!$92:$92</definedName>
    <definedName name="_xlnm.Print_Titles" localSheetId="14">'05 - medicinální plyny_01'!$86:$86</definedName>
    <definedName name="_xlnm.Print_Titles" localSheetId="15">'06 - MaR_01'!$89:$89</definedName>
    <definedName name="_xlnm.Print_Titles" localSheetId="16">'07 - vzduchotechnika_01'!$90:$90</definedName>
    <definedName name="_xlnm.Print_Titles" localSheetId="17">'08 - napojení VZT_01'!$91:$91</definedName>
    <definedName name="_xlnm.Print_Titles" localSheetId="18">'VON - vedlejší a ostatní ..._01'!$88:$88</definedName>
  </definedNames>
  <calcPr calcId="181029"/>
</workbook>
</file>

<file path=xl/sharedStrings.xml><?xml version="1.0" encoding="utf-8"?>
<sst xmlns="http://schemas.openxmlformats.org/spreadsheetml/2006/main" count="25412" uniqueCount="3289">
  <si>
    <t>Export Komplet</t>
  </si>
  <si>
    <t>VZ</t>
  </si>
  <si>
    <t>2.0</t>
  </si>
  <si>
    <t/>
  </si>
  <si>
    <t>False</t>
  </si>
  <si>
    <t>{26fb45e1-7b98-4ebb-80ce-22d3cabc6962}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</si>
  <si>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</si>
  <si>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</si>
  <si>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</si>
  <si>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</si>
  <si>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</si>
  <si>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</si>
  <si>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</si>
  <si>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</si>
  <si>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</si>
  <si>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21-0214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</si>
  <si>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</si>
  <si>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</si>
  <si>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Pavilon E - Izolační boxy ARO - 2.NP a JIP - 3.NP</t>
  </si>
  <si>
    <t>KSO:</t>
  </si>
  <si>
    <t>801 11 13</t>
  </si>
  <si>
    <t>CC-CZ:</t>
  </si>
  <si>
    <t>Místo:</t>
  </si>
  <si>
    <t>Jindřichův Hradec</t>
  </si>
  <si>
    <t>Datum:</t>
  </si>
  <si>
    <t>17. 2. 2021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</si>
  <si>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</si>
  <si>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</si>
  <si>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</si>
  <si>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</si>
  <si>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</si>
  <si>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</si>
  <si>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</si>
  <si>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ATELIER G+G s.r.o., Jindřichův Hradec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</si>
  <si>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</si>
  <si>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</si>
  <si>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</si>
  <si>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</si>
  <si>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</si>
  <si>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</si>
  <si>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</si>
  <si>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</si>
  <si>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</si>
  <si>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</si>
  <si>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</si>
  <si>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</si>
  <si>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</si>
  <si>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</si>
  <si>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</si>
  <si>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</si>
  <si>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</si>
  <si>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</si>
  <si>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</si>
  <si>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</si>
  <si>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</si>
  <si>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</si>
  <si>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</si>
  <si>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</si>
  <si>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</si>
  <si>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</si>
  <si>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</si>
  <si>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</si>
  <si>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</si>
  <si>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</si>
  <si>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</si>
  <si>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</si>
  <si>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</si>
  <si>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</si>
  <si>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</si>
  <si>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</si>
  <si>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</si>
  <si>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</si>
  <si>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</si>
  <si>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</si>
  <si>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</si>
  <si>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</si>
  <si>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</si>
  <si>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Izolační boxy ARO - 2.NP</t>
  </si>
  <si>
    <t>STA</t>
  </si>
  <si>
    <t>1</t>
  </si>
  <si>
    <t>{1a4457ce-c1a2-4615-96bc-f9846dd53e56}</t>
  </si>
  <si>
    <t>2</t>
  </si>
  <si>
    <t>/</t>
  </si>
  <si>
    <t>01</t>
  </si>
  <si>
    <t>stavební část</t>
  </si>
  <si>
    <t>Soupis</t>
  </si>
  <si>
    <t>{ad821d39-5d0f-42c0-85e3-562c14ab461d}</t>
  </si>
  <si>
    <t>02</t>
  </si>
  <si>
    <t>elektroinstalace - silnoproud</t>
  </si>
  <si>
    <t>{8358a4f0-945c-4803-ad87-a349b28e8d89}</t>
  </si>
  <si>
    <t>03</t>
  </si>
  <si>
    <t>elektroinstalace - slaboproud</t>
  </si>
  <si>
    <t>{fc9b9ee6-26ce-4478-95fb-baa941cb542f}</t>
  </si>
  <si>
    <t>04</t>
  </si>
  <si>
    <t>zdravotechnické instalace</t>
  </si>
  <si>
    <t>{af656c3c-9fa4-4117-86c9-e9ee1a7c58cc}</t>
  </si>
  <si>
    <t>05</t>
  </si>
  <si>
    <t>medicinální plyny</t>
  </si>
  <si>
    <t>{f5222ed2-47cf-4262-bc3b-982725c99a55}</t>
  </si>
  <si>
    <t>06</t>
  </si>
  <si>
    <t>MaR</t>
  </si>
  <si>
    <t>{4734aa4f-cdec-449c-b36e-54dd8ad12061}</t>
  </si>
  <si>
    <t>07</t>
  </si>
  <si>
    <t>vzduchotechnika</t>
  </si>
  <si>
    <t>{14b12518-c3b6-4f52-8a3e-0c7fef7eb22e}</t>
  </si>
  <si>
    <t>08</t>
  </si>
  <si>
    <t>napojení VZT</t>
  </si>
  <si>
    <t>{e5c6f300-cb82-42b4-a0ce-14a466602ff3}</t>
  </si>
  <si>
    <t>VON</t>
  </si>
  <si>
    <t>vedlejší a ostatní náklady</t>
  </si>
  <si>
    <t>{8a9f0c29-0bdc-479c-b55a-cdd23533122f}</t>
  </si>
  <si>
    <t>SO 02</t>
  </si>
  <si>
    <t>Izolační boxy JIP - 3.NP</t>
  </si>
  <si>
    <t>{fc43b54e-75c1-4dff-89e3-b311996a5fea}</t>
  </si>
  <si>
    <t>{4b5aa912-ac8c-42e8-b4c6-c3c504dfe898}</t>
  </si>
  <si>
    <t>{61baca99-b4ad-49af-b979-306ab5c7c5eb}</t>
  </si>
  <si>
    <t>{e61e1e4f-1392-4b8c-ae41-5a1cd0503e9b}</t>
  </si>
  <si>
    <t>{856f363f-a584-4cac-9142-bf2aab558666}</t>
  </si>
  <si>
    <t>{fedbf971-41df-4cd0-b90d-d7ad6ee42d7b}</t>
  </si>
  <si>
    <t>{1421668a-5220-4bcf-b699-d39af7103cd2}</t>
  </si>
  <si>
    <t>{28e96946-7762-4abf-97f1-eed2ed9e3950}</t>
  </si>
  <si>
    <t>{074be433-a88c-43b7-a99c-1add2c2cc371}</t>
  </si>
  <si>
    <t>{2b1ffba2-0a2e-4586-8b7d-d5b7c0e8d8f2}</t>
  </si>
  <si>
    <t>KRYCÍ LIST SOUPISU PRACÍ</t>
  </si>
  <si>
    <t>Objekt:</t>
  </si>
  <si>
    <t>SO 01 - Izolační boxy ARO - 2.NP</t>
  </si>
  <si>
    <t>Soupis:</t>
  </si>
  <si>
    <t>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</si>
  <si>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</si>
  <si>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</si>
  <si>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</si>
  <si>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</si>
  <si>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</si>
  <si>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</si>
  <si>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</si>
  <si>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</si>
  <si>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</si>
  <si>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</si>
  <si>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</si>
  <si>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727 - Zdravotechnika - požární ochrana</t>
  </si>
  <si>
    <t xml:space="preserve">    730 - Ústřední vytápění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</si>
  <si>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</si>
  <si>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</si>
  <si>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</si>
  <si>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</si>
  <si>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</si>
  <si>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</si>
  <si>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</si>
  <si>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</si>
  <si>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</si>
  <si>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</si>
  <si>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</si>
  <si>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</si>
  <si>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</si>
  <si>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</si>
  <si>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</si>
  <si>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</si>
  <si>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</si>
  <si>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</si>
  <si>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</si>
  <si>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</si>
  <si>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</si>
  <si>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</si>
  <si>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</si>
  <si>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</si>
  <si>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</si>
  <si>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</si>
  <si>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</si>
  <si>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</si>
  <si>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</si>
  <si>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</si>
  <si>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317944323</t>
  </si>
  <si>
    <t>Válcované nosníky dodatečně osazované do připravených otvorů bez zazdění hlav č. 14 až 22</t>
  </si>
  <si>
    <t>t</t>
  </si>
  <si>
    <t>CS ÚRS 2021 02</t>
  </si>
  <si>
    <t>4</t>
  </si>
  <si>
    <t>2098495938</t>
  </si>
  <si>
    <t>Online PSC</t>
  </si>
  <si>
    <t>https://podminky.urs.cz/item/CS_URS_2021_02/317944323</t>
  </si>
  <si>
    <t>VV</t>
  </si>
  <si>
    <t>1,85*18,8*0,001"výkres číslo D.1.1.b1</t>
  </si>
  <si>
    <t>340271025</t>
  </si>
  <si>
    <t>Zazdívka otvorů v příčkách nebo stěnách pórobetonovými tvárnicemi plochy přes 1 m2 do 4 m2, objemová hmotnost 500 kg/m3, tloušťka příčky 100 mm</t>
  </si>
  <si>
    <t>m2</t>
  </si>
  <si>
    <t>1302026451</t>
  </si>
  <si>
    <t>https://podminky.urs.cz/item/CS_URS_2021_02/340271025</t>
  </si>
  <si>
    <t>0,6*3,84"výkres číslo D.1.1.b1</t>
  </si>
  <si>
    <t>6</t>
  </si>
  <si>
    <t>Úpravy povrchů, podlahy a osazování výplní</t>
  </si>
  <si>
    <t>612131121</t>
  </si>
  <si>
    <t>Podkladní a spojovací vrstva vnitřních omítaných ploch penetrace disperzní nanášená ručně stěn</t>
  </si>
  <si>
    <t>395361107</t>
  </si>
  <si>
    <t>https://podminky.urs.cz/item/CS_URS_2021_02/612131121</t>
  </si>
  <si>
    <t>612142001</t>
  </si>
  <si>
    <t>Potažení vnitřních ploch pletivem v ploše nebo pruzích, na plném podkladu sklovláknitým vtlačením do tmelu stěn</t>
  </si>
  <si>
    <t>986506113</t>
  </si>
  <si>
    <t>https://podminky.urs.cz/item/CS_URS_2021_02/612142001</t>
  </si>
  <si>
    <t>5</t>
  </si>
  <si>
    <t>612325225</t>
  </si>
  <si>
    <t>Vápenocementová omítka jednotlivých malých ploch štuková na stěnách, plochy jednotlivě přes 1,0 do 4 m2</t>
  </si>
  <si>
    <t>kus</t>
  </si>
  <si>
    <t>1866078712</t>
  </si>
  <si>
    <t>https://podminky.urs.cz/item/CS_URS_2021_02/612325225</t>
  </si>
  <si>
    <t>615142012</t>
  </si>
  <si>
    <t>Potažení vnitřních ploch pletivem v ploše nebo pruzích, na plném podkladu rabicovým provizorním přichycením nosníků</t>
  </si>
  <si>
    <t>732684170</t>
  </si>
  <si>
    <t>https://podminky.urs.cz/item/CS_URS_2021_02/615142012</t>
  </si>
  <si>
    <t>1,85*0,5"výkres číslo D.1.1.b1</t>
  </si>
  <si>
    <t>7</t>
  </si>
  <si>
    <t>619991001</t>
  </si>
  <si>
    <t>Zakrytí vnitřních ploch před znečištěním včetně pozdějšího odkrytí podlah fólií přilepenou lepící páskou</t>
  </si>
  <si>
    <t>1765121807</t>
  </si>
  <si>
    <t>https://podminky.urs.cz/item/CS_URS_2021_02/619991001</t>
  </si>
  <si>
    <t>6,13*2,85+5,85*2,85+2,25*2,1"výkres číslo D.1.1.b2</t>
  </si>
  <si>
    <t>9,28+5,65+6,54+3,06+0,81+1,31"výkres číslo D.1.1.b1</t>
  </si>
  <si>
    <t>48,41+12,74+12,42+12,67+29,66"výkres číslo D.1.1.b1</t>
  </si>
  <si>
    <t>3*1,5*2"výkres číslo D.1.1.b1</t>
  </si>
  <si>
    <t>Součet</t>
  </si>
  <si>
    <t>8</t>
  </si>
  <si>
    <t>619991011</t>
  </si>
  <si>
    <t>Zakrytí vnitřních ploch před znečištěním včetně pozdějšího odkrytí konstrukcí a prvků obalením fólií a přelepením páskou</t>
  </si>
  <si>
    <t>1629978527</t>
  </si>
  <si>
    <t>https://podminky.urs.cz/item/CS_URS_2021_02/619991011</t>
  </si>
  <si>
    <t>9</t>
  </si>
  <si>
    <t>619995001</t>
  </si>
  <si>
    <t>Začištění omítek (s dodáním hmot) kolem oken, dveří, podlah, obkladů apod.</t>
  </si>
  <si>
    <t>m</t>
  </si>
  <si>
    <t>16</t>
  </si>
  <si>
    <t>1938554227</t>
  </si>
  <si>
    <t>https://podminky.urs.cz/item/CS_URS_2021_02/619995001</t>
  </si>
  <si>
    <t>(1,35+2,2*2)*2+20"výkres číslo D.1.1.b1</t>
  </si>
  <si>
    <t>10</t>
  </si>
  <si>
    <t>619996117</t>
  </si>
  <si>
    <t>Ochrana stavebních konstrukcí a samostatných prvků včetně pozdějšího odstranění obedněním z OSB desek podlahy</t>
  </si>
  <si>
    <t>-1743575874</t>
  </si>
  <si>
    <t>https://podminky.urs.cz/item/CS_URS_2021_02/619996117</t>
  </si>
  <si>
    <t>9,28+5,65+6,54+3,06+0,81+1,31+6,13*2,85+5,85*2,85+2,1*2,25"výkres číslo D.1.1.b1</t>
  </si>
  <si>
    <t>Ostatní konstrukce a práce, bourání</t>
  </si>
  <si>
    <t>11</t>
  </si>
  <si>
    <t>949101112</t>
  </si>
  <si>
    <t>Lešení pomocné pracovní pro objekty pozemních staveb pro zatížení do 150 kg/m2, o výšce lešeňové podlahy přes 1,9 do 3,5 m</t>
  </si>
  <si>
    <t>392100570</t>
  </si>
  <si>
    <t>https://podminky.urs.cz/item/CS_URS_2021_02/949101112</t>
  </si>
  <si>
    <t>12</t>
  </si>
  <si>
    <t>952901111</t>
  </si>
  <si>
    <t>Vyčištění budov nebo objektů před předáním do užívání budov bytové nebo občanské výstavby, světlé výšky podlaží do 4 m</t>
  </si>
  <si>
    <t>-1904623635</t>
  </si>
  <si>
    <t>https://podminky.urs.cz/item/CS_URS_2021_02/952901111</t>
  </si>
  <si>
    <t>3*1,5*2+100"výkres číslo D.1.1.b1</t>
  </si>
  <si>
    <t>13</t>
  </si>
  <si>
    <t>962031133</t>
  </si>
  <si>
    <t>Bourání příček z cihel, tvárnic nebo příčkovek z cihel pálených, plných nebo dutých na maltu vápennou nebo vápenocementovou, tl. do 150 mm</t>
  </si>
  <si>
    <t>-1572331510</t>
  </si>
  <si>
    <t>https://podminky.urs.cz/item/CS_URS_2021_02/962031133</t>
  </si>
  <si>
    <t>(1,2+2,5+3,4)*3,84-0,8*2*2"výkres číslo D.1.1.b1</t>
  </si>
  <si>
    <t>14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</si>
  <si>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</si>
  <si>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</si>
  <si>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1739355571</t>
  </si>
  <si>
    <t>https://podminky.urs.cz/item/CS_URS_2021_02/967031132</t>
  </si>
  <si>
    <t>0,15*2,2*2"výkres číslo D.1.1.b1</t>
  </si>
  <si>
    <t>968072455</t>
  </si>
  <si>
    <t>Vybourání kovových rámů oken s křídly, dveřních zárubní, vrat, stěn, ostění nebo obkladů dveřních zárubní, plochy do 2 m2</t>
  </si>
  <si>
    <t>1556525130</t>
  </si>
  <si>
    <t>https://podminky.urs.cz/item/CS_URS_2021_02/968072455</t>
  </si>
  <si>
    <t>0,8*2*3"výkres číslo D.1.1.b1</t>
  </si>
  <si>
    <t>971033631</t>
  </si>
  <si>
    <t>Vybourání otvorů ve zdivu základovém nebo nadzákladovém z cihel, tvárnic, příčkovek z cihel pálených na maltu vápennou nebo vápenocementovou plochy do 4 m2, tl. do 150 mm</t>
  </si>
  <si>
    <t>-1966288233</t>
  </si>
  <si>
    <t>https://podminky.urs.cz/item/CS_URS_2021_02/971033631</t>
  </si>
  <si>
    <t>1,35*2,2-0,8*2"výkres číslo D.1.1.b1</t>
  </si>
  <si>
    <t>17</t>
  </si>
  <si>
    <t>974031666</t>
  </si>
  <si>
    <t>Vysekání rýh ve zdivu cihelném na maltu vápennou nebo vápenocementovou pro vtahování nosníků do zdí, před vybouráním otvoru do hl. 150 mm, při v. nosníku do 250 mm</t>
  </si>
  <si>
    <t>-94359144</t>
  </si>
  <si>
    <t>https://podminky.urs.cz/item/CS_URS_2021_02/974031666</t>
  </si>
  <si>
    <t>1,6"výkres číslo D.1.1.b1</t>
  </si>
  <si>
    <t>18</t>
  </si>
  <si>
    <t>978059541</t>
  </si>
  <si>
    <t>Odsekání obkladů stěn včetně otlučení podkladní omítky až na zdivo z obkládaček vnitřních, z jakýchkoliv materiálů, plochy přes 1 m2</t>
  </si>
  <si>
    <t>1203397184</t>
  </si>
  <si>
    <t>https://podminky.urs.cz/item/CS_URS_2021_02/978059541</t>
  </si>
  <si>
    <t>(0,6+0,6+4,335+2,115+1,1*2+0,9+2,95+1,4+3,4+2,6+0,2)*3"výkres číslo D.1.1.b1</t>
  </si>
  <si>
    <t>997</t>
  </si>
  <si>
    <t>Přesun sutě</t>
  </si>
  <si>
    <t>19</t>
  </si>
  <si>
    <t>997013212</t>
  </si>
  <si>
    <t>Vnitrostaveništní doprava suti a vybouraných hmot vodorovně do 50 m svisle ručně pro budovy a haly výšky přes 6 do 9 m</t>
  </si>
  <si>
    <t>-898957665</t>
  </si>
  <si>
    <t>https://podminky.urs.cz/item/CS_URS_2021_02/997013212</t>
  </si>
  <si>
    <t>20</t>
  </si>
  <si>
    <t>997013509</t>
  </si>
  <si>
    <t>Odvoz suti a vybouraných hmot na skládku nebo meziskládku se složením, na vzdálenost Příplatek k ceně za každý další i započatý 1 km přes 1 km</t>
  </si>
  <si>
    <t>-1669382987</t>
  </si>
  <si>
    <t>https://podminky.urs.cz/item/CS_URS_2021_02/997013509</t>
  </si>
  <si>
    <t>17,622*3 'Přepočtené koeficientem množství</t>
  </si>
  <si>
    <t>997013511</t>
  </si>
  <si>
    <t>Odvoz suti a vybouraných hmot z meziskládky na skládku s naložením a se složením, na vzdálenost do 1 km</t>
  </si>
  <si>
    <t>-216401265</t>
  </si>
  <si>
    <t>https://podminky.urs.cz/item/CS_URS_2021_02/997013511</t>
  </si>
  <si>
    <t>22</t>
  </si>
  <si>
    <t>997013607</t>
  </si>
  <si>
    <t>Poplatek za uložení stavebního odpadu na skládce (skládkovné) z tašek a keramických výrobků zatříděného do Katalogu odpadů pod kódem 17 01 03</t>
  </si>
  <si>
    <t>-1992135794</t>
  </si>
  <si>
    <t>https://podminky.urs.cz/item/CS_URS_2021_02/997013607</t>
  </si>
  <si>
    <t>4,345</t>
  </si>
  <si>
    <t>23</t>
  </si>
  <si>
    <t>997013609</t>
  </si>
  <si>
    <t>Poplatek za uložení stavebního odpadu na skládce (skládkovné) ze směsí nebo oddělených frakcí betonu, cihel a keramických výrobků zatříděného do Katalogu odpadů pod kódem 17 01 07</t>
  </si>
  <si>
    <t>-718708290</t>
  </si>
  <si>
    <t>https://podminky.urs.cz/item/CS_URS_2021_02/997013609</t>
  </si>
  <si>
    <t>0,187+6,281+0,036+0,37+0,104</t>
  </si>
  <si>
    <t>24</t>
  </si>
  <si>
    <t>997013631</t>
  </si>
  <si>
    <t>Poplatek za uložení stavebního odpadu na skládce (skládkovné) směsného stavebního a demoličního zatříděného do Katalogu odpadů pod kódem 17 09 04</t>
  </si>
  <si>
    <t>1376930657</t>
  </si>
  <si>
    <t>https://podminky.urs.cz/item/CS_URS_2021_02/997013631</t>
  </si>
  <si>
    <t>17,572-4,345-6,978-1,885-0,369</t>
  </si>
  <si>
    <t>25</t>
  </si>
  <si>
    <t>997013812</t>
  </si>
  <si>
    <t>Poplatek za uložení stavebního odpadu na skládce (skládkovné) z materiálů na bázi sádry zatříděného do Katalogu odpadů pod kódem 17 08 02</t>
  </si>
  <si>
    <t>356914861</t>
  </si>
  <si>
    <t>https://podminky.urs.cz/item/CS_URS_2021_02/997013812</t>
  </si>
  <si>
    <t>26</t>
  </si>
  <si>
    <t>997013813</t>
  </si>
  <si>
    <t>Poplatek za uložení stavebního odpadu na skládce (skládkovné) z plastických hmot zatříděného do Katalogu odpadů pod kódem 17 02 03</t>
  </si>
  <si>
    <t>739154621</t>
  </si>
  <si>
    <t>https://podminky.urs.cz/item/CS_URS_2021_02/997013813</t>
  </si>
  <si>
    <t>998</t>
  </si>
  <si>
    <t>Přesun hmot</t>
  </si>
  <si>
    <t>27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</si>
  <si>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</si>
  <si>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</si>
  <si>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-2083149425</t>
  </si>
  <si>
    <t>https://podminky.urs.cz/item/CS_URS_2021_02/998018002</t>
  </si>
  <si>
    <t>PSV</t>
  </si>
  <si>
    <t>Práce a dodávky PSV</t>
  </si>
  <si>
    <t>727</t>
  </si>
  <si>
    <t>Zdravotechnika - požární ochrana</t>
  </si>
  <si>
    <t>28</t>
  </si>
  <si>
    <t>727101501</t>
  </si>
  <si>
    <t>Požární ucpávky</t>
  </si>
  <si>
    <t>1251709499</t>
  </si>
  <si>
    <t>730</t>
  </si>
  <si>
    <t>Ústřední vytápění</t>
  </si>
  <si>
    <t>29</t>
  </si>
  <si>
    <t>730101501</t>
  </si>
  <si>
    <t>Vypuštění otopného systému</t>
  </si>
  <si>
    <t>kč</t>
  </si>
  <si>
    <t>1926102486</t>
  </si>
  <si>
    <t>30</t>
  </si>
  <si>
    <t>730101502</t>
  </si>
  <si>
    <t>Napuštění a odvzdušnění otopného systému</t>
  </si>
  <si>
    <t>-1015950800</t>
  </si>
  <si>
    <t>31</t>
  </si>
  <si>
    <t>730101503</t>
  </si>
  <si>
    <t>Tlaková a topná zkouška otopného systému</t>
  </si>
  <si>
    <t>-1844432123</t>
  </si>
  <si>
    <t>733</t>
  </si>
  <si>
    <t>Ústřední vytápění - rozvodné potrubí</t>
  </si>
  <si>
    <t>32</t>
  </si>
  <si>
    <t>733222302</t>
  </si>
  <si>
    <t>Potrubí z trubek měděných polotvrdých spojovaných lisováním PN 16, T= +110°C Ø 15/1</t>
  </si>
  <si>
    <t>1507189242</t>
  </si>
  <si>
    <t>https://podminky.urs.cz/item/CS_URS_2021_02/733222302</t>
  </si>
  <si>
    <t>33</t>
  </si>
  <si>
    <t>998733102</t>
  </si>
  <si>
    <t>Přesun hmot pro rozvody potrubí stanovený z hmotnosti přesunovaného materiálu vodorovná dopravní vzdálenost do 50 m v objektech výšky přes 6 do 12 m</t>
  </si>
  <si>
    <t>-2135567682</t>
  </si>
  <si>
    <t>https://podminky.urs.cz/item/CS_URS_2021_02/998733102</t>
  </si>
  <si>
    <t>34</t>
  </si>
  <si>
    <t>998733181</t>
  </si>
  <si>
    <t>Přesun hmot pro rozvody potrubí stanovený z hmotnosti přesunovaného materiálu Příplatek k cenám za přesun prováděný bez použití mechanizace pro jakoukoliv výšku objektu</t>
  </si>
  <si>
    <t>-430693168</t>
  </si>
  <si>
    <t>https://podminky.urs.cz/item/CS_URS_2021_02/998733181</t>
  </si>
  <si>
    <t>734</t>
  </si>
  <si>
    <t>Ústřední vytápění - armatury</t>
  </si>
  <si>
    <t>35</t>
  </si>
  <si>
    <t>734261712</t>
  </si>
  <si>
    <t>Šroubení regulační radiátorové přímé bez vypouštění G 1/2</t>
  </si>
  <si>
    <t>-889286238</t>
  </si>
  <si>
    <t>https://podminky.urs.cz/item/CS_URS_2021_02/734261712</t>
  </si>
  <si>
    <t>2*3"výkres číslo D.1.1.b1</t>
  </si>
  <si>
    <t>36</t>
  </si>
  <si>
    <t>998734102</t>
  </si>
  <si>
    <t>Přesun hmot pro armatury stanovený z hmotnosti přesunovaného materiálu vodorovná dopravní vzdálenost do 50 m v objektech výšky přes 6 do 12 m</t>
  </si>
  <si>
    <t>227910753</t>
  </si>
  <si>
    <t>https://podminky.urs.cz/item/CS_URS_2021_02/998734102</t>
  </si>
  <si>
    <t>37</t>
  </si>
  <si>
    <t>998734181</t>
  </si>
  <si>
    <t>Přesun hmot pro armatury stanovený z hmotnosti přesunovaného materiálu Příplatek k cenám za přesun prováděný bez použití mechanizace pro jakoukoliv výšku objektu</t>
  </si>
  <si>
    <t>1678231318</t>
  </si>
  <si>
    <t>https://podminky.urs.cz/item/CS_URS_2021_02/998734181</t>
  </si>
  <si>
    <t>735</t>
  </si>
  <si>
    <t>Ústřední vytápění - otopná tělesa</t>
  </si>
  <si>
    <t>38</t>
  </si>
  <si>
    <t>735151821</t>
  </si>
  <si>
    <t>Demontáž otopných těles panelových dvouřadých stavební délky do 1500 mm</t>
  </si>
  <si>
    <t>-583254169</t>
  </si>
  <si>
    <t>https://podminky.urs.cz/item/CS_URS_2021_02/735151821</t>
  </si>
  <si>
    <t>2"výkres číslo D.1.1.b1</t>
  </si>
  <si>
    <t>39</t>
  </si>
  <si>
    <t>735152399</t>
  </si>
  <si>
    <t>Otopná tělesa panelová VK dvoudesková PN 1,0 MPa, T do 110°C bez přídavné přestupní plochy výšky tělesa 700 mm stavební délky / výkonu 1200 mm / 1340 W</t>
  </si>
  <si>
    <t>600107657</t>
  </si>
  <si>
    <t>https://podminky.urs.cz/item/CS_URS_2021_02/735152399</t>
  </si>
  <si>
    <t>40</t>
  </si>
  <si>
    <t>998735102</t>
  </si>
  <si>
    <t>Přesun hmot pro otopná tělesa stanovený z hmotnosti přesunovaného materiálu vodorovná dopravní vzdálenost do 50 m v objektech výšky přes 6 do 12 m</t>
  </si>
  <si>
    <t>-2105501875</t>
  </si>
  <si>
    <t>https://podminky.urs.cz/item/CS_URS_2021_02/998735102</t>
  </si>
  <si>
    <t>41</t>
  </si>
  <si>
    <t>998735181</t>
  </si>
  <si>
    <t>Přesun hmot pro otopná tělesa stanovený z hmotnosti přesunovaného materiálu Příplatek k cenám za přesun prováděný bez použití mechanizace pro jakoukoliv výšku objektu</t>
  </si>
  <si>
    <t>-686327268</t>
  </si>
  <si>
    <t>https://podminky.urs.cz/item/CS_URS_2021_02/998735181</t>
  </si>
  <si>
    <t>751</t>
  </si>
  <si>
    <t>Vzduchotechnika</t>
  </si>
  <si>
    <t>42</t>
  </si>
  <si>
    <t>751101501</t>
  </si>
  <si>
    <t>DODÁVKA A MONTÁŽ PO VĚTRÁNÍ m.č. 2.12 - NAPOJENÍ NA STÁVAJÍCÍ ROZVODY PO VĚTRÁNÍ V CHODBĚ m.č. 2.05c</t>
  </si>
  <si>
    <t>-706477872</t>
  </si>
  <si>
    <t>P</t>
  </si>
  <si>
    <t xml:space="preserve">Poznámka k položce:
- NAPOJENÍ NA STÁVAJÍCÍ POTRUBÍ - 2x
- POTRUBÍ - OHEBNÁ ČTYŘVRSTVÁ HADICE pr. 200 (AL, POLYESTER, VYZTUŽENÁ OCEL DRÁTEM - dl. 8 m
- KRUHOVÝ TLUMIČ HLUKU pr. 200 - 1x
- TALÍŘOVÝ VENTIL pr. 200 VČETNĚ KROUŽKU - 2x </t>
  </si>
  <si>
    <t>43</t>
  </si>
  <si>
    <t>751101502</t>
  </si>
  <si>
    <t>DODÁVKA A MONTÁŽ PO VĚTRÁNÍ m.č. 2.26 - NAPOJENÍ NA STÁVAJÍCÍ ROZVODY PO VĚTRÁNÍ V CHODBĚ m.č. 2.25, 2.29</t>
  </si>
  <si>
    <t>1864094890</t>
  </si>
  <si>
    <t xml:space="preserve">Poznámka k položce:
- NAPOJENÍ NA STÁVAJÍCÍ POTRUBÍ - 2x
- POTRUBÍ - OHEBNÁ ČTYŘVRSTVÁ HADICE pr. 200 (AL, POLYESTER, VYZTUŽENÁ OCEL DRÁTEM - dl. 11 m
- KRUHOVÝ TLUMIČ HLUKU pr. 200 - 1x
- TALÍŘOVÝ VENTIL pr. 200 VČETNĚ KROUŽKU - 2x </t>
  </si>
  <si>
    <t>763</t>
  </si>
  <si>
    <t>Konstrukce suché výstavby</t>
  </si>
  <si>
    <t>44</t>
  </si>
  <si>
    <t>763131432</t>
  </si>
  <si>
    <t>Podhled ze sádrokartonových desek dvouvrstvá zavěšená spodní konstrukce z ocelových profilů CD, UD jednoduše opláštěná deskou protipožární DF, tl. 15 mm, bez izolace, REI do 90</t>
  </si>
  <si>
    <t>-1412547347</t>
  </si>
  <si>
    <t>https://podminky.urs.cz/item/CS_URS_2021_02/763131432</t>
  </si>
  <si>
    <t>45</t>
  </si>
  <si>
    <t>763131451</t>
  </si>
  <si>
    <t>Podhled ze sádrokartonových desek dvouvrstvá zavěšená spodní konstrukce z ocelových profilů CD, UD jednoduše opláštěná deskou impregnovanou H2, tl. 12,5 mm, bez izolace</t>
  </si>
  <si>
    <t>-43371857</t>
  </si>
  <si>
    <t>https://podminky.urs.cz/item/CS_URS_2021_02/763131451</t>
  </si>
  <si>
    <t>46</t>
  </si>
  <si>
    <t>763131714</t>
  </si>
  <si>
    <t>Podhled ze sádrokartonových desek ostatní práce a konstrukce na podhledech ze sádrokartonových desek základní penetrační nátěr</t>
  </si>
  <si>
    <t>-431910314</t>
  </si>
  <si>
    <t>https://podminky.urs.cz/item/CS_URS_2021_02/763131714</t>
  </si>
  <si>
    <t>47</t>
  </si>
  <si>
    <t>763131751</t>
  </si>
  <si>
    <t>Podhled ze sádrokartonových desek ostatní práce a konstrukce na podhledech ze sádrokartonových desek montáž parotěsné zábrany</t>
  </si>
  <si>
    <t>-565166642</t>
  </si>
  <si>
    <t>https://podminky.urs.cz/item/CS_URS_2021_02/763131751</t>
  </si>
  <si>
    <t>48</t>
  </si>
  <si>
    <t>M</t>
  </si>
  <si>
    <t>28329012</t>
  </si>
  <si>
    <t>fólie PE vyztužená pro parotěsnou vrstvu (reakce na oheň - třída F) 140g/m2</t>
  </si>
  <si>
    <t>-1951918054</t>
  </si>
  <si>
    <t>https://podminky.urs.cz/item/CS_URS_2021_02/28329012</t>
  </si>
  <si>
    <t>79,518*1,1235 'Přepočtené koeficientem množství</t>
  </si>
  <si>
    <t>49</t>
  </si>
  <si>
    <t>28329291</t>
  </si>
  <si>
    <t>páska spojovací butylkaučuková oboustranně lepící parotěsných folií š 15mm</t>
  </si>
  <si>
    <t>1984265648</t>
  </si>
  <si>
    <t>https://podminky.urs.cz/item/CS_URS_2021_02/28329291</t>
  </si>
  <si>
    <t>50</t>
  </si>
  <si>
    <t>28329294</t>
  </si>
  <si>
    <t>páska pomocná akrylátová pro přichycení parozábrany k nosnému roštu š 12mm</t>
  </si>
  <si>
    <t>961935805</t>
  </si>
  <si>
    <t>https://podminky.urs.cz/item/CS_URS_2021_02/28329294</t>
  </si>
  <si>
    <t>79,518*2 'Přepočtené koeficientem množství</t>
  </si>
  <si>
    <t>51</t>
  </si>
  <si>
    <t>28329302</t>
  </si>
  <si>
    <t>páska těsnící jednostranně lepící pěnová pro napojení parotěsných folií na navazující konstrukce š 15mm</t>
  </si>
  <si>
    <t>-570860026</t>
  </si>
  <si>
    <t>https://podminky.urs.cz/item/CS_URS_2021_02/28329302</t>
  </si>
  <si>
    <t>52</t>
  </si>
  <si>
    <t>763131761</t>
  </si>
  <si>
    <t>Podhled ze sádrokartonových desek Příplatek k cenám za plochu do 3 m2 jednotlivě</t>
  </si>
  <si>
    <t>276532159</t>
  </si>
  <si>
    <t>https://podminky.urs.cz/item/CS_URS_2021_02/763131761</t>
  </si>
  <si>
    <t>0,81+1,31"výkres číslo D.1.1.b1</t>
  </si>
  <si>
    <t>53</t>
  </si>
  <si>
    <t>763131765</t>
  </si>
  <si>
    <t>Podhled ze sádrokartonových desek Příplatek k cenám za výšku zavěšení přes 0,5 do 1,0 m</t>
  </si>
  <si>
    <t>-653498595</t>
  </si>
  <si>
    <t>https://podminky.urs.cz/item/CS_URS_2021_02/763131765</t>
  </si>
  <si>
    <t>54</t>
  </si>
  <si>
    <t>763131821</t>
  </si>
  <si>
    <t>Demontáž podhledu nebo samostatného požárního předělu ze sádrokartonových desek s nosnou konstrukcí dvouvrstvou z ocelových profilů, opláštění jednoduché</t>
  </si>
  <si>
    <t>1406860491</t>
  </si>
  <si>
    <t>https://podminky.urs.cz/item/CS_URS_2021_02/763131821</t>
  </si>
  <si>
    <t>5,65+6,54+3,06+0,81+1,31+9,28+6,13*2,85+5,85*2,85+2,1*2,25"výkres číslo D.1.1.b1</t>
  </si>
  <si>
    <t>55</t>
  </si>
  <si>
    <t>763164636</t>
  </si>
  <si>
    <t>Obklad konstrukcí sádrokartonovými deskami včetně ochranných úhelníků ve tvaru U rozvinuté šíře přes 0,6 do 1,2 m, opláštěný deskou protipožární DF, tl. 15 mm</t>
  </si>
  <si>
    <t>-1780604652</t>
  </si>
  <si>
    <t>https://podminky.urs.cz/item/CS_URS_2021_02/763164636</t>
  </si>
  <si>
    <t>11,95+0,6"výkres číslo D.1.1.b2</t>
  </si>
  <si>
    <t>56</t>
  </si>
  <si>
    <t>763431011</t>
  </si>
  <si>
    <t>Montáž podhledu minerálního včetně zavěšeného roštu polozapuštěného s panely vyjímatelnými, velikosti panelů do 0,36 m2</t>
  </si>
  <si>
    <t>1267220214</t>
  </si>
  <si>
    <t>https://podminky.urs.cz/item/CS_URS_2021_02/763431011</t>
  </si>
  <si>
    <t>57</t>
  </si>
  <si>
    <t>59036133</t>
  </si>
  <si>
    <t>panel akustický pro zdravotnická zařízení polozapuštěný rastr š 24mm bílá tl 15mm</t>
  </si>
  <si>
    <t>-1061917187</t>
  </si>
  <si>
    <t>https://podminky.urs.cz/item/CS_URS_2021_02/59036133</t>
  </si>
  <si>
    <t>30*1,05 'Přepočtené koeficientem množství</t>
  </si>
  <si>
    <t>58</t>
  </si>
  <si>
    <t>763501501</t>
  </si>
  <si>
    <t>Hygienická přepážka s dveřmi po dobu výstavby, prachotěsná, po ukončení demontáž a likvidace</t>
  </si>
  <si>
    <t>1750590702</t>
  </si>
  <si>
    <t>5,25*3,84"výkres číslo D.1.1.b1</t>
  </si>
  <si>
    <t>59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</si>
  <si>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</si>
  <si>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</si>
  <si>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2102947147</t>
  </si>
  <si>
    <t>https://podminky.urs.cz/item/CS_URS_2021_02/998763302</t>
  </si>
  <si>
    <t>60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</si>
  <si>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</si>
  <si>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</si>
  <si>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-231367845</t>
  </si>
  <si>
    <t>https://podminky.urs.cz/item/CS_URS_2021_02/998763381</t>
  </si>
  <si>
    <t>766</t>
  </si>
  <si>
    <t>Konstrukce truhlářské</t>
  </si>
  <si>
    <t>61</t>
  </si>
  <si>
    <t>766001001</t>
  </si>
  <si>
    <t>T1 - dodávka a montáž linky celková délka 180cm</t>
  </si>
  <si>
    <t>228488357</t>
  </si>
  <si>
    <t>1"výkres číslo D.1.1.b5</t>
  </si>
  <si>
    <t>62</t>
  </si>
  <si>
    <t>766001002</t>
  </si>
  <si>
    <t>T2 - dodávka a montáž linky celková délka 180cm</t>
  </si>
  <si>
    <t>105545101</t>
  </si>
  <si>
    <t>63</t>
  </si>
  <si>
    <t>766001003</t>
  </si>
  <si>
    <t>T3 - dodávka a montáž linky skříně s vestavěnou lednicí</t>
  </si>
  <si>
    <t>kompl</t>
  </si>
  <si>
    <t>-635585983</t>
  </si>
  <si>
    <t>64</t>
  </si>
  <si>
    <t>766001004</t>
  </si>
  <si>
    <t>T4 - dodávka a montáž linky celková délka 285cm</t>
  </si>
  <si>
    <t>662426548</t>
  </si>
  <si>
    <t>65</t>
  </si>
  <si>
    <t>766001005</t>
  </si>
  <si>
    <t>T5 - dodávka a montáž linky celková délka 140cm</t>
  </si>
  <si>
    <t>755396240</t>
  </si>
  <si>
    <t>66</t>
  </si>
  <si>
    <t>766001006</t>
  </si>
  <si>
    <t>T6 - dodávka a montáž linky celková délka 235cm</t>
  </si>
  <si>
    <t>-464988446</t>
  </si>
  <si>
    <t>67</t>
  </si>
  <si>
    <t>766001014</t>
  </si>
  <si>
    <t>A - dodávka a montáž vnitřní prosklené /bezpečnostní sklo/ hliníkové stěny 260 x 384cm, s dveřmi 130 x 210cm, horizontální žaluzie /klasifikace C-s1/</t>
  </si>
  <si>
    <t>1400184270</t>
  </si>
  <si>
    <t>68</t>
  </si>
  <si>
    <t>766001015</t>
  </si>
  <si>
    <t>B - dodávka a montáž vnitřní prosklené /bezpečnostní sklo/ hliníkové stěny 266 x 384cm, s dveřmi 130 x 210cm, horizontální žaluzie /klasifikace C-s1/</t>
  </si>
  <si>
    <t>878983297</t>
  </si>
  <si>
    <t>69</t>
  </si>
  <si>
    <t>766001016</t>
  </si>
  <si>
    <t>C - dodávka a montáž vnitřní prosklené /bezpečnostní sklo/ hliníkové stěny 266 x 384cm, fixní, horizontální žaluzie /klasifikace C-s1/</t>
  </si>
  <si>
    <t>-424011660</t>
  </si>
  <si>
    <t>70</t>
  </si>
  <si>
    <t>766001017</t>
  </si>
  <si>
    <t>D - dodávka a montáž vnitřní prosklené /bezpečnostní sklo/ hliníkové stěny 490 x 384cm, fixní, horizontální žaluzie /klasifikace C-s1/</t>
  </si>
  <si>
    <t>-2015869309</t>
  </si>
  <si>
    <t>71</t>
  </si>
  <si>
    <t>766001018</t>
  </si>
  <si>
    <t>E - dodávka a montáž vnitřní prosklené posuvné /bezpečnostní sklo/ hliníkové dveře 145 x 220cm</t>
  </si>
  <si>
    <t>609895903</t>
  </si>
  <si>
    <t>72</t>
  </si>
  <si>
    <t>766001019</t>
  </si>
  <si>
    <t>F - dodávka a montáž vnitřní prosklené /bezpečnostní sklo/ hliníkové stěny 370 x 384cm, s dveřmi 130 x 210cm, horizontální žaluzie /klasifikace C-s1/</t>
  </si>
  <si>
    <t>1581432989</t>
  </si>
  <si>
    <t>73</t>
  </si>
  <si>
    <t>766001020</t>
  </si>
  <si>
    <t>G - dodávka a montáž vnitřní prosklené /bezpečnostní sklo/ hliníkové stěny 235 x 309cm, fixní, horizontální žaluzie /klasifikace C-s1/</t>
  </si>
  <si>
    <t>-40575017</t>
  </si>
  <si>
    <t>74</t>
  </si>
  <si>
    <t>766001021</t>
  </si>
  <si>
    <t>H - dodávka a montáž vnitřní prosklené /bezpečnostní sklo/ hliníkové stěny 490 x 384cm, fixní, horizontální žaluzie /klasifikace C-s1/</t>
  </si>
  <si>
    <t>-1229694343</t>
  </si>
  <si>
    <t>75</t>
  </si>
  <si>
    <t>766001024</t>
  </si>
  <si>
    <t>P1 - dodávka a montáž vnitřní automatické posuvné prosklené /bezpečnostní sklo/ dveře, hliníkové, dvoukřídlové včetně pohonu a napojení na EPS, záložní zdroj a EI, rozměr 140 x 210m, PO EI30/DP3-S200-C</t>
  </si>
  <si>
    <t>1691303328</t>
  </si>
  <si>
    <t>76</t>
  </si>
  <si>
    <t>766001025</t>
  </si>
  <si>
    <t>P2 - dodávka a montáž vnitřní automatické posuvné prosklené /bezpečnostní sklo/ dveře, hliníkové, jednokřídlé včetně pohonu a napojení na EPS, záložní zdroj a EI, rozměr 120 x 210m, PO EI30/DP3-S200-C</t>
  </si>
  <si>
    <t>1663251290</t>
  </si>
  <si>
    <t>77</t>
  </si>
  <si>
    <t>766101501</t>
  </si>
  <si>
    <t>Přetěsnění stávajících dveří</t>
  </si>
  <si>
    <t>-859913198</t>
  </si>
  <si>
    <t>3"výkres číslo D.1.1.b1</t>
  </si>
  <si>
    <t>78</t>
  </si>
  <si>
    <t>766101502</t>
  </si>
  <si>
    <t>Dodávka a montáž ochranných akrylvinilových rohů lepených tl.3mm</t>
  </si>
  <si>
    <t>1477746534</t>
  </si>
  <si>
    <t>6"výkres číslo D.1.1.b1</t>
  </si>
  <si>
    <t>79</t>
  </si>
  <si>
    <t>766812820</t>
  </si>
  <si>
    <t>Demontáž kuchyňských linek dřevěných nebo kovových včetně skříněk uchycených na stěně, délky do 1500 mm</t>
  </si>
  <si>
    <t>-126811297</t>
  </si>
  <si>
    <t>https://podminky.urs.cz/item/CS_URS_2021_02/766812820</t>
  </si>
  <si>
    <t>80</t>
  </si>
  <si>
    <t>766812830</t>
  </si>
  <si>
    <t>Demontáž kuchyňských linek dřevěných nebo kovových včetně skříněk uchycených na stěně, délky přes 1500 do 1800 mm</t>
  </si>
  <si>
    <t>-1847482332</t>
  </si>
  <si>
    <t>https://podminky.urs.cz/item/CS_URS_2021_02/766812830</t>
  </si>
  <si>
    <t>81</t>
  </si>
  <si>
    <t>998766202</t>
  </si>
  <si>
    <t>Přesun hmot pro konstrukce truhlářské stanovený procentní sazbou (%) z ceny vodorovná dopravní vzdálenost do 50 m v objektech výšky přes 6 do 12 m</t>
  </si>
  <si>
    <t>%</t>
  </si>
  <si>
    <t>1563840802</t>
  </si>
  <si>
    <t>https://podminky.urs.cz/item/CS_URS_2021_02/998766202</t>
  </si>
  <si>
    <t>767</t>
  </si>
  <si>
    <t>Konstrukce zámečnické</t>
  </si>
  <si>
    <t>82</t>
  </si>
  <si>
    <t>767101501</t>
  </si>
  <si>
    <t>Dodávka a montáž tlakového podhledu s hliníkovým rastrem modul 690 x 690mm /speciální profil/, zavěšený, kazety práškové lakovaný plech tl.1mm, viditelná část rastru práškově lakovaná, spáry vyplněny certifikovaným tmelem, odolnost podhledu proti přetlaku i podtlaku min.100kPa, odolnost proti běžným definfekčním prostředkům, součástí podhledu jsou svítidla</t>
  </si>
  <si>
    <t>-193417484</t>
  </si>
  <si>
    <t>83</t>
  </si>
  <si>
    <t>767101502</t>
  </si>
  <si>
    <t>Čelo tlakového podhledu s hliníkovým rastrem modul 690 x 690mm /speciální profil/, zavěšený, kazety práškové lakovaný plech tl.1mm, viditelná část rastru práškově lakovaná, spáry vyplněny certifikovaným tmelem, odolnost podhledu proti přetlaku i podtlaku min.100kPa, odolnost proti běžným definfekčním prostředkům, součástí podhledu jsou svítidla</t>
  </si>
  <si>
    <t>-1204491055</t>
  </si>
  <si>
    <t>12,5"výkres číslo D.1.1.b2</t>
  </si>
  <si>
    <t>84</t>
  </si>
  <si>
    <t>767101503</t>
  </si>
  <si>
    <t>Dodávka a montáž větracích mřížek 150 x 150mm do podhledu</t>
  </si>
  <si>
    <t>250126395</t>
  </si>
  <si>
    <t>4"výkres číslo D.1.1.b2</t>
  </si>
  <si>
    <t>85</t>
  </si>
  <si>
    <t>767581801</t>
  </si>
  <si>
    <t>Demontáž podhledů kazet</t>
  </si>
  <si>
    <t>197449743</t>
  </si>
  <si>
    <t>https://podminky.urs.cz/item/CS_URS_2021_02/767581801</t>
  </si>
  <si>
    <t>86</t>
  </si>
  <si>
    <t>767582800</t>
  </si>
  <si>
    <t>Demontáž podhledů roštů</t>
  </si>
  <si>
    <t>-871167263</t>
  </si>
  <si>
    <t>https://podminky.urs.cz/item/CS_URS_2021_02/767582800</t>
  </si>
  <si>
    <t>87</t>
  </si>
  <si>
    <t>767601502</t>
  </si>
  <si>
    <t>Dodávka a montáž kovového držáku TV umístěného na strop</t>
  </si>
  <si>
    <t>1511738467</t>
  </si>
  <si>
    <t>88</t>
  </si>
  <si>
    <t>998767202</t>
  </si>
  <si>
    <t>Přesun hmot pro zámečnické konstrukce stanovený procentní sazbou (%) z ceny vodorovná dopravní vzdálenost do 50 m v objektech výšky přes 6 do 12 m</t>
  </si>
  <si>
    <t>109135267</t>
  </si>
  <si>
    <t>https://podminky.urs.cz/item/CS_URS_2021_02/998767202</t>
  </si>
  <si>
    <t>776</t>
  </si>
  <si>
    <t>Podlahy povlakové</t>
  </si>
  <si>
    <t>89</t>
  </si>
  <si>
    <t>776111116</t>
  </si>
  <si>
    <t>Příprava podkladu broušení podlah stávajícího podkladu pro odstranění lepidla (po starých krytinách)</t>
  </si>
  <si>
    <t>660491666</t>
  </si>
  <si>
    <t>https://podminky.urs.cz/item/CS_URS_2021_02/776111116</t>
  </si>
  <si>
    <t>90</t>
  </si>
  <si>
    <t>776121321</t>
  </si>
  <si>
    <t>Příprava podkladu penetrace neředěná podlah</t>
  </si>
  <si>
    <t>1892232082</t>
  </si>
  <si>
    <t>https://podminky.urs.cz/item/CS_URS_2021_02/776121321</t>
  </si>
  <si>
    <t>91</t>
  </si>
  <si>
    <t>776141114</t>
  </si>
  <si>
    <t>Příprava podkladu vyrovnání samonivelační stěrkou podlah min.pevnosti 20 MPa, tloušťky přes 8 do 10 mm</t>
  </si>
  <si>
    <t>936144353</t>
  </si>
  <si>
    <t>https://podminky.urs.cz/item/CS_URS_2021_02/776141114</t>
  </si>
  <si>
    <t>92</t>
  </si>
  <si>
    <t>776151001</t>
  </si>
  <si>
    <t>Dodávka a montáž podlahoviny antistatické PVC</t>
  </si>
  <si>
    <t>949542036</t>
  </si>
  <si>
    <t>93</t>
  </si>
  <si>
    <t>776151002</t>
  </si>
  <si>
    <t>Dodávka a montáž podlahoviny antistatické PVC - ukončení oblým fabionem</t>
  </si>
  <si>
    <t>-628586866</t>
  </si>
  <si>
    <t>(4,9+2,66)*2-1,2</t>
  </si>
  <si>
    <t>(4,9+2,6)*2-1,2</t>
  </si>
  <si>
    <t>(4,38+0,07*3+2,6*2+2,66+4,97+2,23)*2-1,2*4-2,35</t>
  </si>
  <si>
    <t>(3,1+2,6+2,35+1,15+3,7+1+0,6)*2-1,2-1,35-0,8*2-2,35</t>
  </si>
  <si>
    <t>Součet"výkres číslo D.1.1.b1</t>
  </si>
  <si>
    <t>94</t>
  </si>
  <si>
    <t>776201812</t>
  </si>
  <si>
    <t>Demontáž povlakových podlahovin lepených ručně s podložkou</t>
  </si>
  <si>
    <t>844654640</t>
  </si>
  <si>
    <t>https://podminky.urs.cz/item/CS_URS_2021_02/776201812</t>
  </si>
  <si>
    <t>95</t>
  </si>
  <si>
    <t>776410811</t>
  </si>
  <si>
    <t>Demontáž soklíků nebo lišt pryžových nebo plastových</t>
  </si>
  <si>
    <t>-2139846167</t>
  </si>
  <si>
    <t>https://podminky.urs.cz/item/CS_URS_2021_02/776410811</t>
  </si>
  <si>
    <t>(2,5+2,15)*2</t>
  </si>
  <si>
    <t>(2,45+3,4)*2</t>
  </si>
  <si>
    <t>(7,2+3,1+4,38+0,07*3+2,6*2+2,66+0,6+1,15)*2</t>
  </si>
  <si>
    <t>96</t>
  </si>
  <si>
    <t>998776102</t>
  </si>
  <si>
    <t>Přesun hmot pro podlahy povlakové stanovený z hmotnosti přesunovaného materiálu vodorovná dopravní vzdálenost do 50 m v objektech výšky přes 6 do 12 m</t>
  </si>
  <si>
    <t>1319501936</t>
  </si>
  <si>
    <t>https://podminky.urs.cz/item/CS_URS_2021_02/998776102</t>
  </si>
  <si>
    <t>97</t>
  </si>
  <si>
    <t>998776181</t>
  </si>
  <si>
    <t>Přesun hmot pro podlahy povlakové stanovený z hmotnosti přesunovaného materiálu Příplatek k cenám za přesun prováděný bez použití mechanizace pro jakoukoliv výšku objektu</t>
  </si>
  <si>
    <t>1169308899</t>
  </si>
  <si>
    <t>https://podminky.urs.cz/item/CS_URS_2021_02/998776181</t>
  </si>
  <si>
    <t>781</t>
  </si>
  <si>
    <t>Dokončovací práce - obklady</t>
  </si>
  <si>
    <t>98</t>
  </si>
  <si>
    <t>781121011</t>
  </si>
  <si>
    <t>Příprava podkladu před provedením obkladu nátěr penetrační na stěnu</t>
  </si>
  <si>
    <t>-1995050130</t>
  </si>
  <si>
    <t>https://podminky.urs.cz/item/CS_URS_2021_02/781121011</t>
  </si>
  <si>
    <t>(0,6+0,6+4,335+2,115+1,1*2+0,9+2,95+1,4+3,4+2,6+0,2)*3-1,35*2,2+0,2*2,2*2+1,2*0,2"výkres číslo D.1.1.b1</t>
  </si>
  <si>
    <t>99</t>
  </si>
  <si>
    <t>781151031</t>
  </si>
  <si>
    <t>Příprava podkladu před provedením obkladu celoplošné vyrovnání podkladu stěrkou, tloušťky 3 mm</t>
  </si>
  <si>
    <t>417224961</t>
  </si>
  <si>
    <t>https://podminky.urs.cz/item/CS_URS_2021_02/781151031</t>
  </si>
  <si>
    <t>100</t>
  </si>
  <si>
    <t>781151041</t>
  </si>
  <si>
    <t>Příprava podkladu před provedením obkladu celoplošné vyrovnání podkladu příplatek za každý další 1 mm tloušťky přes 3 mm</t>
  </si>
  <si>
    <t>-821926255</t>
  </si>
  <si>
    <t>https://podminky.urs.cz/item/CS_URS_2021_02/781151041</t>
  </si>
  <si>
    <t>((0,6+0,6+4,335+2,115+1,1*2+0,9+2,95+1,4+3,4+2,6+0,2)*3-1,35*2,2+0,2*2,2*2+1,2*0,2)*5"výkres číslo D.1.1.b1</t>
  </si>
  <si>
    <t>101</t>
  </si>
  <si>
    <t>781474116</t>
  </si>
  <si>
    <t>Montáž obkladů vnitřních stěn z dlaždic keramických lepených flexibilním lepidlem maloformátových hladkých přes 25 do 35 ks/m2</t>
  </si>
  <si>
    <t>114259259</t>
  </si>
  <si>
    <t>https://podminky.urs.cz/item/CS_URS_2021_02/781474116</t>
  </si>
  <si>
    <t>102</t>
  </si>
  <si>
    <t>59761038</t>
  </si>
  <si>
    <t>obklad keramický hladký přes 25 do 35ks/m2</t>
  </si>
  <si>
    <t>-179107608</t>
  </si>
  <si>
    <t>https://podminky.urs.cz/item/CS_URS_2021_02/59761038</t>
  </si>
  <si>
    <t>62,05*1,1 'Přepočtené koeficientem množství</t>
  </si>
  <si>
    <t>103</t>
  </si>
  <si>
    <t>781477111</t>
  </si>
  <si>
    <t>Montáž obkladů vnitřních stěn z dlaždic keramických Příplatek k cenám za plochu do 10 m2 jednotlivě</t>
  </si>
  <si>
    <t>141453606</t>
  </si>
  <si>
    <t>https://podminky.urs.cz/item/CS_URS_2021_02/781477111</t>
  </si>
  <si>
    <t>104</t>
  </si>
  <si>
    <t>998781102</t>
  </si>
  <si>
    <t>Přesun hmot pro obklady keramické stanovený z hmotnosti přesunovaného materiálu vodorovná dopravní vzdálenost do 50 m v objektech výšky přes 6 do 12 m</t>
  </si>
  <si>
    <t>-233940999</t>
  </si>
  <si>
    <t>https://podminky.urs.cz/item/CS_URS_2021_02/998781102</t>
  </si>
  <si>
    <t>105</t>
  </si>
  <si>
    <t>998781181</t>
  </si>
  <si>
    <t>Přesun hmot pro obklady keramické stanovený z hmotnosti přesunovaného materiálu Příplatek k cenám za přesun prováděný bez použití mechanizace pro jakoukoliv výšku objektu</t>
  </si>
  <si>
    <t>-2043132661</t>
  </si>
  <si>
    <t>https://podminky.urs.cz/item/CS_URS_2021_02/998781181</t>
  </si>
  <si>
    <t>784</t>
  </si>
  <si>
    <t>Dokončovací práce - malby a tapety</t>
  </si>
  <si>
    <t>106</t>
  </si>
  <si>
    <t>784121003</t>
  </si>
  <si>
    <t>Oškrabání malby v místnostech výšky přes 3,80 do 5,00 m</t>
  </si>
  <si>
    <t>765307687</t>
  </si>
  <si>
    <t>https://podminky.urs.cz/item/CS_URS_2021_02/784121003</t>
  </si>
  <si>
    <t>(1,4+0,6+1,15+2,35+3,3+4,15+7,05+12+0,6*2+0,6*2+1,15*2)*3,84</t>
  </si>
  <si>
    <t>(2,45+2,65)*2*3,84</t>
  </si>
  <si>
    <t>(3+2,45)*2*3,84</t>
  </si>
  <si>
    <t>(1,45+0,9)*2*2,5</t>
  </si>
  <si>
    <t>0,9*4*2,5</t>
  </si>
  <si>
    <t>(2,45+1,25)*2*3,84</t>
  </si>
  <si>
    <t>(4+2,5)*2*3,84</t>
  </si>
  <si>
    <t>(5,85+4,95+0,3)*2*3,84</t>
  </si>
  <si>
    <t>(6,13+2,85)*2*3,84</t>
  </si>
  <si>
    <t>Mezisoučet"výkres číslo D.1.1.b1</t>
  </si>
  <si>
    <t>(5,1+5,8)*2*3,84</t>
  </si>
  <si>
    <t>(2,2+3,9)*2*2+20</t>
  </si>
  <si>
    <t>107</t>
  </si>
  <si>
    <t>784181003</t>
  </si>
  <si>
    <t>Pačokování jednonásobné v místnostech výšky přes 3,80 do 5,00 m</t>
  </si>
  <si>
    <t>784313810</t>
  </si>
  <si>
    <t>https://podminky.urs.cz/item/CS_URS_2021_02/784181003</t>
  </si>
  <si>
    <t>4"výkres číslo D.1.1.b1</t>
  </si>
  <si>
    <t>108</t>
  </si>
  <si>
    <t>784181103</t>
  </si>
  <si>
    <t>Penetrace podkladu jednonásobná základní akrylátová bezbarvá v místnostech výšky přes 3,80 do 5,00 m</t>
  </si>
  <si>
    <t>403477202</t>
  </si>
  <si>
    <t>https://podminky.urs.cz/item/CS_URS_2021_02/784181103</t>
  </si>
  <si>
    <t>1,35+2,2*2</t>
  </si>
  <si>
    <t>109</t>
  </si>
  <si>
    <t>784211103</t>
  </si>
  <si>
    <t>Malby z malířských směsí oděruvzdorných za mokra dvojnásobné, bílé za mokra oděruvzdorné výborně v místnostech výšky přes 3,80 do 5,00 m</t>
  </si>
  <si>
    <t>-1133716104</t>
  </si>
  <si>
    <t>https://podminky.urs.cz/item/CS_URS_2021_02/784211103</t>
  </si>
  <si>
    <t>HZS</t>
  </si>
  <si>
    <t>Hodinové zúčtovací sazby</t>
  </si>
  <si>
    <t>110</t>
  </si>
  <si>
    <t>HZS1292</t>
  </si>
  <si>
    <t>Hodinové zúčtovací sazby profesí HSV zemní a pomocné práce stavební dělník</t>
  </si>
  <si>
    <t>hod</t>
  </si>
  <si>
    <t>512</t>
  </si>
  <si>
    <t>1649591553</t>
  </si>
  <si>
    <t>https://podminky.urs.cz/item/CS_URS_2021_02/HZS1292</t>
  </si>
  <si>
    <t>8*2"ostatní drobné práce a demontáže jinde neuvedené</t>
  </si>
  <si>
    <t>8*3"stavební přípomoce pro řemesla</t>
  </si>
  <si>
    <t>111</t>
  </si>
  <si>
    <t>HZS1301</t>
  </si>
  <si>
    <t>Hodinové zúčtovací sazby profesí HSV provádění konstrukcí zedník</t>
  </si>
  <si>
    <t>985534146</t>
  </si>
  <si>
    <t>https://podminky.urs.cz/item/CS_URS_2021_02/HZS1301</t>
  </si>
  <si>
    <t>02 - elektroinstalace - silnoproud</t>
  </si>
  <si>
    <t xml:space="preserve">    741 - Elektroinstalace - silnoproud</t>
  </si>
  <si>
    <t xml:space="preserve">      D1 - 1. Elektroinstalace</t>
  </si>
  <si>
    <t xml:space="preserve">      D2 - 2. Ukončení vodičů</t>
  </si>
  <si>
    <t xml:space="preserve">      D3 - 3. Svítidla</t>
  </si>
  <si>
    <t xml:space="preserve">      D4 - 4. Rozvaděče</t>
  </si>
  <si>
    <t xml:space="preserve">      D5 - 5. HZS</t>
  </si>
  <si>
    <t>741</t>
  </si>
  <si>
    <t>Elektroinstalace - silnoproud</t>
  </si>
  <si>
    <t>D1</t>
  </si>
  <si>
    <t>1. Elektroinstalace</t>
  </si>
  <si>
    <t>Pol313</t>
  </si>
  <si>
    <t>Vodič CY16 žl.zel.</t>
  </si>
  <si>
    <t>Pol314</t>
  </si>
  <si>
    <t>Vodič CY4 žl.zel.</t>
  </si>
  <si>
    <t>Pol317</t>
  </si>
  <si>
    <t>Kabel CXKH-R-J 3x4 B2ca s1 d0</t>
  </si>
  <si>
    <t>Pol330</t>
  </si>
  <si>
    <t>Kabel CXKH-R-J 3x6 B2ca s1 d0</t>
  </si>
  <si>
    <t>Pol315</t>
  </si>
  <si>
    <t>Kabel CXKH-R-J 3x1,5 B2ca s1 d0</t>
  </si>
  <si>
    <t>Pol316</t>
  </si>
  <si>
    <t>Kabel CXKH-R-J 3x2,5 B2ca s1 d0</t>
  </si>
  <si>
    <t>Pol344</t>
  </si>
  <si>
    <t>Kabel CYKY 5x6 (napojení rozvaděče RM1 – 400V/10kW)</t>
  </si>
  <si>
    <t>Pol318</t>
  </si>
  <si>
    <t>Trubka ohebná PVC o20, vysoká pevnost, bezhlalogenová</t>
  </si>
  <si>
    <t>Pol319</t>
  </si>
  <si>
    <t>Trubka ohebná PVC o25, vysoká pevnost, bezhalogenová</t>
  </si>
  <si>
    <t>Pol320</t>
  </si>
  <si>
    <t>Trubka tuhá PVC o20, vysoká pevnost, bezhlalogenová</t>
  </si>
  <si>
    <t>Pol321</t>
  </si>
  <si>
    <t>Trubka tuhá PVC o25, vysoká pevnost, bezhalogenová</t>
  </si>
  <si>
    <t>Pol322</t>
  </si>
  <si>
    <t>Trubka ohebná PVC o40, vysoká pevnost, bezhalogenová (vedení do rozvaděče z podhledu)</t>
  </si>
  <si>
    <t>Pol323</t>
  </si>
  <si>
    <t>Kabelový žlab drátěný, žárově zinkovaný 200/100 včetně příslušenství a závěsů osazený v podhledu</t>
  </si>
  <si>
    <t>Pol324</t>
  </si>
  <si>
    <t>Kabelový žlab drátěný, žárově zinkovaný 50/50 včetně příslušenství a závěsů osazený v podhledu</t>
  </si>
  <si>
    <t>Pol325</t>
  </si>
  <si>
    <t>Kabel UTP cat 5e bezhalogenový</t>
  </si>
  <si>
    <t>Pol326</t>
  </si>
  <si>
    <t>Kabel JYSTY 2x2x0,8</t>
  </si>
  <si>
    <t>Pol327</t>
  </si>
  <si>
    <t>Krabice instalační do podhledu bezhalogenová do 5x2,5</t>
  </si>
  <si>
    <t>ks</t>
  </si>
  <si>
    <t>Pol328</t>
  </si>
  <si>
    <t>Krabice přístrojová KP68 bezhalogenová</t>
  </si>
  <si>
    <t>Pol329</t>
  </si>
  <si>
    <t>Krabice rozvodná KR 68 bezhalogenová</t>
  </si>
  <si>
    <t>Pol345</t>
  </si>
  <si>
    <t>Parapetní hlinikový žlab 170/70 včetně příslušenství (do interieru)</t>
  </si>
  <si>
    <t>Pol331</t>
  </si>
  <si>
    <t>Krabice KR – IP43 do podhledu bezhalogenová</t>
  </si>
  <si>
    <t>Pol347</t>
  </si>
  <si>
    <t>spínač č.1, bílý, IP20, antibakteriální provedení, popis štítek</t>
  </si>
  <si>
    <t>Pol348</t>
  </si>
  <si>
    <t>tlačítko bílé, IP20 stmávatelné, antibakteriální provedení, popis štítek</t>
  </si>
  <si>
    <t>Pol334</t>
  </si>
  <si>
    <t>zásuvka 230V/16A bílá, IP20, barevně odlišená s popisovým štítkem, antibakteriální (rozlišit dle barev MDO, DO, VDO, ZIS)</t>
  </si>
  <si>
    <t>Pol335</t>
  </si>
  <si>
    <t>zásuvka 230V/16A bílá s přep.ochranou, IP20, barevně odličená s popisovým štítkem, antibakteriální (rozlišit dle barev MDO, DO, VDO, ZIS)</t>
  </si>
  <si>
    <t>Pol362</t>
  </si>
  <si>
    <t>Jistič-chránič 16A/30mA – MDO zás.okruhy (výměna prvků)</t>
  </si>
  <si>
    <t>Pol363</t>
  </si>
  <si>
    <t>Jistič 3/32A – M+R</t>
  </si>
  <si>
    <t>Pol336</t>
  </si>
  <si>
    <t>Krabice s uzemňovací svorkou – uzemnění antistatické podlahy</t>
  </si>
  <si>
    <t>Pol337</t>
  </si>
  <si>
    <t>Svorka pro pospojování hliníkové konstrukce</t>
  </si>
  <si>
    <t>D2</t>
  </si>
  <si>
    <t>2. Ukončení vodičů</t>
  </si>
  <si>
    <t>Pol338</t>
  </si>
  <si>
    <t>Ukončení vodičů v rozvaděči – do 3x2,5</t>
  </si>
  <si>
    <t>D3</t>
  </si>
  <si>
    <t>3. Svítidla</t>
  </si>
  <si>
    <t>Pol364</t>
  </si>
  <si>
    <t>Svítidlo LED vestavené do podhledu 600/600, IP65, kryté, Ra90, 35-43W, 4300lm, stmívané DALI</t>
  </si>
  <si>
    <t>Pol340</t>
  </si>
  <si>
    <t>Svítidlo LED nouzové nástěnné IP21, s piktogramem 1 hod/6W</t>
  </si>
  <si>
    <t>Pol375</t>
  </si>
  <si>
    <t>Svítidlo LED nouzové s vestavným zdrojem 1hod/6W, IP20</t>
  </si>
  <si>
    <t>Pol342</t>
  </si>
  <si>
    <t>Svítidlo LED do 20W liniové pod kuch.linkou, IP20, přisazené</t>
  </si>
  <si>
    <t>D4</t>
  </si>
  <si>
    <t>4. Rozvaděče</t>
  </si>
  <si>
    <t>Pol346</t>
  </si>
  <si>
    <t>Kontrolní a signalizační panel – signalizace přepnutí sítí, vč.napojení rozvaděče a míst signalizace</t>
  </si>
  <si>
    <t>Pol376</t>
  </si>
  <si>
    <t>Doplnění rozvaděče – úprava RP202 dle schéma</t>
  </si>
  <si>
    <t>Pol377</t>
  </si>
  <si>
    <t>Doplnění rozvaděče – úprava DT202 rozšíření dle schéma</t>
  </si>
  <si>
    <t>Pol378</t>
  </si>
  <si>
    <t>Jistič 3/32AC pro napojení rozvaděče RM1 – osadit do rozvaděče</t>
  </si>
  <si>
    <t>Pol349</t>
  </si>
  <si>
    <t>Svorkovnice hlavního pospojování HOP</t>
  </si>
  <si>
    <t>Pol350</t>
  </si>
  <si>
    <t>Svorkovnice pospojování ve zdravotnickém prostoru PA-PE (KO100/100)</t>
  </si>
  <si>
    <t>Pol351</t>
  </si>
  <si>
    <t>Svorka „A“ – uzemnění antistatické podlahy v KO125</t>
  </si>
  <si>
    <t>Pol352</t>
  </si>
  <si>
    <t>Stmívací modul – řídící jednotka do rozvaděče DALI- ROUTER pro 8 okruhů</t>
  </si>
  <si>
    <t>Pol353</t>
  </si>
  <si>
    <t>Řídící jednotka stmívací – ovládací (stmívání svítidel)</t>
  </si>
  <si>
    <t>D5</t>
  </si>
  <si>
    <t>5. HZS</t>
  </si>
  <si>
    <t>Pol381</t>
  </si>
  <si>
    <t>Napojení zařízení VZT a M+R dle požadavku</t>
  </si>
  <si>
    <t>Pol382</t>
  </si>
  <si>
    <t>Demontáže el.instalace komplet</t>
  </si>
  <si>
    <t>Pol383</t>
  </si>
  <si>
    <t>Posuzování možnosti použití demontovaných komponentů</t>
  </si>
  <si>
    <t>Pol384</t>
  </si>
  <si>
    <t>Koordinace profesí VZT, CHL, SLP, ÚT</t>
  </si>
  <si>
    <t>Pol385</t>
  </si>
  <si>
    <t>Koordinace se zdravotní technologií</t>
  </si>
  <si>
    <t>Pol386</t>
  </si>
  <si>
    <t>Úprava rozvaděče DT202</t>
  </si>
  <si>
    <t>Pol387</t>
  </si>
  <si>
    <t>Úprava rozvaděče RP202</t>
  </si>
  <si>
    <t>Pol388</t>
  </si>
  <si>
    <t>Stavební připomoci (sekání, vrtání)</t>
  </si>
  <si>
    <t>Pol389</t>
  </si>
  <si>
    <t>Utěsnění požárních prostupů</t>
  </si>
  <si>
    <t>Pol390</t>
  </si>
  <si>
    <t>Napojení lůžkových ramp</t>
  </si>
  <si>
    <t>Pol391</t>
  </si>
  <si>
    <t>Koordinace napojení okruhů ve stávajícím rozvaděči</t>
  </si>
  <si>
    <t>Pol392</t>
  </si>
  <si>
    <t>Koordinace úpravy stávajících rozvaděčů, osazení nového rozvaděče</t>
  </si>
  <si>
    <t>Pol393</t>
  </si>
  <si>
    <t>El.instalace pro mediplyny</t>
  </si>
  <si>
    <t>112</t>
  </si>
  <si>
    <t>Pol394</t>
  </si>
  <si>
    <t>Zaměření stávajícího stavu el.instalací (není k dispozici dokumentace skutečného provedení)</t>
  </si>
  <si>
    <t>114</t>
  </si>
  <si>
    <t>Pol395</t>
  </si>
  <si>
    <t>Realizační projektová dokumentace dodavatele</t>
  </si>
  <si>
    <t>116</t>
  </si>
  <si>
    <t>Pol396</t>
  </si>
  <si>
    <t>Výrobní projektová dokumentace</t>
  </si>
  <si>
    <t>118</t>
  </si>
  <si>
    <t>Pol397</t>
  </si>
  <si>
    <t>Dokumentace skutečného provedení</t>
  </si>
  <si>
    <t>120</t>
  </si>
  <si>
    <t>Pol398</t>
  </si>
  <si>
    <t>Revize elektroinstalace dle ČSN 33 1500, ČSN 33 2000-6</t>
  </si>
  <si>
    <t>122</t>
  </si>
  <si>
    <t>Pol399</t>
  </si>
  <si>
    <t>Oznámení o zahájení prací dle vyhlášky č.73/2010 sb, stavonisko</t>
  </si>
  <si>
    <t>124</t>
  </si>
  <si>
    <t>Pol400</t>
  </si>
  <si>
    <t>Měření stávajícího odběru sítí MDO, DO, VDO, ZIS (registrační přístroj 24 hod)</t>
  </si>
  <si>
    <t>126</t>
  </si>
  <si>
    <t>Pol401</t>
  </si>
  <si>
    <t>Úprava a napojení kabelové trasy rozvaděče RM1</t>
  </si>
  <si>
    <t>128</t>
  </si>
  <si>
    <t>Pol402</t>
  </si>
  <si>
    <t>Podružný materiál, PPV</t>
  </si>
  <si>
    <t>-176867426</t>
  </si>
  <si>
    <t>03 - elektroinstalace - slaboproud</t>
  </si>
  <si>
    <t xml:space="preserve">    742 - Elektroinstalace - slaboproud</t>
  </si>
  <si>
    <t xml:space="preserve">      742-01 - EPS - Elektrická požární signalizace</t>
  </si>
  <si>
    <t xml:space="preserve">        D0 - Dodávka elektronického systému</t>
  </si>
  <si>
    <t xml:space="preserve">        D2 - Montáž elektronického systému</t>
  </si>
  <si>
    <t xml:space="preserve">        D3 - Dodávka instalačního materiálu</t>
  </si>
  <si>
    <t xml:space="preserve">        D4 - Montáž instalačního materiálu</t>
  </si>
  <si>
    <t xml:space="preserve">        D5 - Ostatní práce</t>
  </si>
  <si>
    <t xml:space="preserve">      742-02 - MR - Místní rozhlas     </t>
  </si>
  <si>
    <t xml:space="preserve">        D-02-1 - Dodávka elektronického systému</t>
  </si>
  <si>
    <t xml:space="preserve">        D-02-2 - Montáž elektronického systému</t>
  </si>
  <si>
    <t xml:space="preserve">        D-02-3 - Dodávka instalačního materiálu</t>
  </si>
  <si>
    <t xml:space="preserve">        D-02-4 - Montáž instalačního materiálu</t>
  </si>
  <si>
    <t xml:space="preserve">        D-02-5 - Dodávka kabelových rozvodů</t>
  </si>
  <si>
    <t xml:space="preserve">        D-02-6 - Montáž kabelových rozvodů</t>
  </si>
  <si>
    <t xml:space="preserve">        D-02-7 - Ostatní práce</t>
  </si>
  <si>
    <t xml:space="preserve">      742-03 - SK - Strukturovaná kabeláž       </t>
  </si>
  <si>
    <t xml:space="preserve">        D-03-1 - Dodávka SK</t>
  </si>
  <si>
    <t xml:space="preserve">        D-03-2 - Dodávka instalačního materiálu T21DI</t>
  </si>
  <si>
    <t xml:space="preserve">        D-03-3 - Dodávka kabelových rozvodů</t>
  </si>
  <si>
    <t xml:space="preserve">        D-03-4 - Montáž elektronického systému</t>
  </si>
  <si>
    <t xml:space="preserve">        D-03-5 - Montáž instalačního materiálu T21MI</t>
  </si>
  <si>
    <t xml:space="preserve">        D-03-6 - Montáž kabelových rozvodů</t>
  </si>
  <si>
    <t xml:space="preserve">        D-03-7 - Ostatní práce</t>
  </si>
  <si>
    <t xml:space="preserve">      742-04 - STA - Společná televizní anténa    </t>
  </si>
  <si>
    <t xml:space="preserve">        D-04-1 - Dodávka elektronického systému</t>
  </si>
  <si>
    <t xml:space="preserve">        D-04-2 - Dodávka instalačního materiálu</t>
  </si>
  <si>
    <t xml:space="preserve">        D-04-3 - Dodávka kabelových rozvodů</t>
  </si>
  <si>
    <t xml:space="preserve">        D-04-4 - Montáž elektronického systému</t>
  </si>
  <si>
    <t xml:space="preserve">        D-04-5 - Montáž instalačního materiálu</t>
  </si>
  <si>
    <t xml:space="preserve">        D-04-6 - Montáž kabelových rozvodů</t>
  </si>
  <si>
    <t xml:space="preserve">        D-04-7 - Ostatní práce</t>
  </si>
  <si>
    <t>OST - Ostatní</t>
  </si>
  <si>
    <t>742</t>
  </si>
  <si>
    <t>Elektroinstalace - slaboproud</t>
  </si>
  <si>
    <t>742-01</t>
  </si>
  <si>
    <t>EPS - Elektrická požární signalizace</t>
  </si>
  <si>
    <t>D0</t>
  </si>
  <si>
    <t>Dodávka elektronického systému</t>
  </si>
  <si>
    <t>Pol33</t>
  </si>
  <si>
    <t>Ústředna EPS ESSER v boxu se zdrojem, stávající v recepci E</t>
  </si>
  <si>
    <t>1291221217</t>
  </si>
  <si>
    <t>Pol34</t>
  </si>
  <si>
    <t>Modul analogové linky pro 127 prvků, stávající v ústředně</t>
  </si>
  <si>
    <t>177493235</t>
  </si>
  <si>
    <t>Pol35</t>
  </si>
  <si>
    <t>Optický kouřový hlásič</t>
  </si>
  <si>
    <t>-255619864</t>
  </si>
  <si>
    <t>Pol36</t>
  </si>
  <si>
    <t>Sokl hlásiče</t>
  </si>
  <si>
    <t>-37190560</t>
  </si>
  <si>
    <t>Pol37</t>
  </si>
  <si>
    <t>Elektronika tlačítkového hlásiče PAM s oddělovačem</t>
  </si>
  <si>
    <t>1092601053</t>
  </si>
  <si>
    <t>Pol38</t>
  </si>
  <si>
    <t>Skříň tlačítkového hlásiče ABS červená</t>
  </si>
  <si>
    <t>-2032917112</t>
  </si>
  <si>
    <t>Pol39</t>
  </si>
  <si>
    <t>Siréna s majákem</t>
  </si>
  <si>
    <t>2109847256</t>
  </si>
  <si>
    <t>M024</t>
  </si>
  <si>
    <t>Skříň pro koppler na povrch plastová</t>
  </si>
  <si>
    <t>-231871705</t>
  </si>
  <si>
    <t>M025</t>
  </si>
  <si>
    <t>Výstupní prvek (koppler) 12 relé výstupní bezpotenciální</t>
  </si>
  <si>
    <t>-1023532351</t>
  </si>
  <si>
    <t>Pol40</t>
  </si>
  <si>
    <t>Náhradní sklíčko (balík 10 ks)</t>
  </si>
  <si>
    <t>-506257279</t>
  </si>
  <si>
    <t>Pol41</t>
  </si>
  <si>
    <t>Kovový klíček pro tlačítkové hlásiče</t>
  </si>
  <si>
    <t>-821999085</t>
  </si>
  <si>
    <t>Pol42</t>
  </si>
  <si>
    <t>Zkušební prostředek pro bodové hlásiče</t>
  </si>
  <si>
    <t>585244089</t>
  </si>
  <si>
    <t>Montáž elektronického systému</t>
  </si>
  <si>
    <t>Pol43</t>
  </si>
  <si>
    <t>Přeprogramování a rozšíření systému</t>
  </si>
  <si>
    <t>spr</t>
  </si>
  <si>
    <t>-1909429641</t>
  </si>
  <si>
    <t>Pol44</t>
  </si>
  <si>
    <t>Montáž patice hlásiče</t>
  </si>
  <si>
    <t>1215931919</t>
  </si>
  <si>
    <t>Pol45</t>
  </si>
  <si>
    <t>Montáž automatického hlásiče</t>
  </si>
  <si>
    <t>268281055</t>
  </si>
  <si>
    <t>Pol46</t>
  </si>
  <si>
    <t>Přezkoušení a uvedení do provozu</t>
  </si>
  <si>
    <t>1917759166</t>
  </si>
  <si>
    <t>Pol47</t>
  </si>
  <si>
    <t>Montáž tlačítkového hlásiče</t>
  </si>
  <si>
    <t>-19119985</t>
  </si>
  <si>
    <t>Pol48</t>
  </si>
  <si>
    <t>1590111045</t>
  </si>
  <si>
    <t>Pol49</t>
  </si>
  <si>
    <t>Montáž sirény s majákem</t>
  </si>
  <si>
    <t>2022785186</t>
  </si>
  <si>
    <t>Pol50</t>
  </si>
  <si>
    <t>241709871</t>
  </si>
  <si>
    <t>M026</t>
  </si>
  <si>
    <t>Montáž V/V prvku a připojení výstupů</t>
  </si>
  <si>
    <t>-166134629</t>
  </si>
  <si>
    <t>Pol51</t>
  </si>
  <si>
    <t>Měření izolačního odporu úseku smyčky</t>
  </si>
  <si>
    <t>926434683</t>
  </si>
  <si>
    <t>Dodávka instalačního materiálu</t>
  </si>
  <si>
    <t>Pol52</t>
  </si>
  <si>
    <t>Elektroinstalační úložní materiál</t>
  </si>
  <si>
    <t>-862971479</t>
  </si>
  <si>
    <t>Pol53</t>
  </si>
  <si>
    <t>Příchytka kabelů, ohniodolná</t>
  </si>
  <si>
    <t>-1278971400</t>
  </si>
  <si>
    <t>Pol54</t>
  </si>
  <si>
    <t>Elektroinstalační úložní materiál s funkčností při požáru</t>
  </si>
  <si>
    <t>1013490628</t>
  </si>
  <si>
    <t>Pol55</t>
  </si>
  <si>
    <t>Kabel samoshášivý pro propojení hlásičů</t>
  </si>
  <si>
    <t>2010024202</t>
  </si>
  <si>
    <t>Pol56</t>
  </si>
  <si>
    <t>Kabel ohniodolný bezhalogenní s funkčností při požáru</t>
  </si>
  <si>
    <t>-1841268637</t>
  </si>
  <si>
    <t>Pol57</t>
  </si>
  <si>
    <t>Pomocný materiál (příchytky, hmoždinky...)</t>
  </si>
  <si>
    <t>-648430628</t>
  </si>
  <si>
    <t>Pol58</t>
  </si>
  <si>
    <t>Protipožární utěsňovací materiál</t>
  </si>
  <si>
    <t>kpl</t>
  </si>
  <si>
    <t>-1479006850</t>
  </si>
  <si>
    <t>Pol59</t>
  </si>
  <si>
    <t>Trubka ohebná do stěny 23mm</t>
  </si>
  <si>
    <t>-255633181</t>
  </si>
  <si>
    <t>Montáž instalačního materiálu</t>
  </si>
  <si>
    <t>Pol60</t>
  </si>
  <si>
    <t>Značení trasy vedení</t>
  </si>
  <si>
    <t>149735556</t>
  </si>
  <si>
    <t>Pol61</t>
  </si>
  <si>
    <t>Instalace elektroinstalačního úložného materiálu</t>
  </si>
  <si>
    <t>-1404226634</t>
  </si>
  <si>
    <t>Pol62</t>
  </si>
  <si>
    <t>Instalace kabelů</t>
  </si>
  <si>
    <t>791805629</t>
  </si>
  <si>
    <t>Pol63</t>
  </si>
  <si>
    <t>Průrazy, pomocné stavební práce</t>
  </si>
  <si>
    <t>-1093906511</t>
  </si>
  <si>
    <t>Pol64</t>
  </si>
  <si>
    <t>Protipožární utěsnění prostupů</t>
  </si>
  <si>
    <t>-585116884</t>
  </si>
  <si>
    <t>Pol65</t>
  </si>
  <si>
    <t>Instalace trubky do stěny vč. sekání a stavebních prací</t>
  </si>
  <si>
    <t>-2087506197</t>
  </si>
  <si>
    <t>Ostatní práce</t>
  </si>
  <si>
    <t>Pol66</t>
  </si>
  <si>
    <t>Revize celého stému systému EPS v areálu NEM JH</t>
  </si>
  <si>
    <t>-720045114</t>
  </si>
  <si>
    <t>Pol67</t>
  </si>
  <si>
    <t>Projekt skutečného provedení, návody, tech. dokumentace</t>
  </si>
  <si>
    <t>878442258</t>
  </si>
  <si>
    <t>Pol68</t>
  </si>
  <si>
    <t>Zaškolení obsluhy</t>
  </si>
  <si>
    <t>-896728063</t>
  </si>
  <si>
    <t>Pol69</t>
  </si>
  <si>
    <t>Zkušební provoz</t>
  </si>
  <si>
    <t>-965031054</t>
  </si>
  <si>
    <t>Pol70</t>
  </si>
  <si>
    <t>Koordinace s ostatními systémy</t>
  </si>
  <si>
    <t>736592394</t>
  </si>
  <si>
    <t>Pol71</t>
  </si>
  <si>
    <t>Stavební přípomoce (např. de/montáž podhladů)</t>
  </si>
  <si>
    <t>-1912960004</t>
  </si>
  <si>
    <t>Pol72</t>
  </si>
  <si>
    <t>Dopravné, stavební přípomoce, ostatní</t>
  </si>
  <si>
    <t>856471538</t>
  </si>
  <si>
    <t>742-02</t>
  </si>
  <si>
    <t>MR - Místní rozhlas</t>
  </si>
  <si>
    <t>D-02-1</t>
  </si>
  <si>
    <t>Pol73</t>
  </si>
  <si>
    <t>Stropní reproduktor do podhledu</t>
  </si>
  <si>
    <t>1497085684</t>
  </si>
  <si>
    <t>D-02-2</t>
  </si>
  <si>
    <t>Pol74</t>
  </si>
  <si>
    <t>Znovuoživení systému</t>
  </si>
  <si>
    <t>671065915</t>
  </si>
  <si>
    <t>Pol75</t>
  </si>
  <si>
    <t>Montáž stropního reproduktoru včetně krytu</t>
  </si>
  <si>
    <t>-248889088</t>
  </si>
  <si>
    <t>Pol76</t>
  </si>
  <si>
    <t>Pomocné práce</t>
  </si>
  <si>
    <t>-2067557455</t>
  </si>
  <si>
    <t>D-02-3</t>
  </si>
  <si>
    <t>Pol77</t>
  </si>
  <si>
    <t>Elektroinstalační úložní materiál s funkčností</t>
  </si>
  <si>
    <t>-1644714683</t>
  </si>
  <si>
    <t>Pol78</t>
  </si>
  <si>
    <t>Kabelová objímka ohnivzdorná vč.ohniodolné kotvy</t>
  </si>
  <si>
    <t>-810495592</t>
  </si>
  <si>
    <t>Pol79</t>
  </si>
  <si>
    <t>Trubka pod omítku 23</t>
  </si>
  <si>
    <t>1575854362</t>
  </si>
  <si>
    <t>Pol80</t>
  </si>
  <si>
    <t>Pomocný podružný materiál (příchytky, sádra...)</t>
  </si>
  <si>
    <t>-342211425</t>
  </si>
  <si>
    <t>D-02-4</t>
  </si>
  <si>
    <t>1580042148</t>
  </si>
  <si>
    <t>-790467542</t>
  </si>
  <si>
    <t>Pol81</t>
  </si>
  <si>
    <t>Montáž ohniodolné objímky vč.kotvy</t>
  </si>
  <si>
    <t>2081208731</t>
  </si>
  <si>
    <t>Pol82</t>
  </si>
  <si>
    <t>Instalace trubky 23 vč. sekání</t>
  </si>
  <si>
    <t>-694998977</t>
  </si>
  <si>
    <t>Pol83</t>
  </si>
  <si>
    <t>Průchod zdivem</t>
  </si>
  <si>
    <t>-1661008401</t>
  </si>
  <si>
    <t>-503063415</t>
  </si>
  <si>
    <t>D-02-5</t>
  </si>
  <si>
    <t>Dodávka kabelových rozvodů</t>
  </si>
  <si>
    <t>Pol84</t>
  </si>
  <si>
    <t>Kabel ohniodolný dle EN 54 a další</t>
  </si>
  <si>
    <t>-158148777</t>
  </si>
  <si>
    <t>D-02-6</t>
  </si>
  <si>
    <t>Montáž kabelových rozvodů</t>
  </si>
  <si>
    <t>Pol85</t>
  </si>
  <si>
    <t>Montáž kabelu pro ER v objektu</t>
  </si>
  <si>
    <t>1544848630</t>
  </si>
  <si>
    <t>D-02-7</t>
  </si>
  <si>
    <t>Pol86</t>
  </si>
  <si>
    <t>Revize celého systému v areálu NEM JH</t>
  </si>
  <si>
    <t>-745448593</t>
  </si>
  <si>
    <t>Pol87</t>
  </si>
  <si>
    <t>1410967471</t>
  </si>
  <si>
    <t>Pol88</t>
  </si>
  <si>
    <t>Zaškolení obsluhy a správce</t>
  </si>
  <si>
    <t>733946293</t>
  </si>
  <si>
    <t>Pol89</t>
  </si>
  <si>
    <t>-1023946873</t>
  </si>
  <si>
    <t>Pol90</t>
  </si>
  <si>
    <t>Dopravné</t>
  </si>
  <si>
    <t>sk</t>
  </si>
  <si>
    <t>511085566</t>
  </si>
  <si>
    <t>742-03</t>
  </si>
  <si>
    <t>SK - Strukturovaná kabeláž</t>
  </si>
  <si>
    <t>D-03-1</t>
  </si>
  <si>
    <t>Dodávka SK</t>
  </si>
  <si>
    <t>Pol91</t>
  </si>
  <si>
    <t>Datový rozvaděč stojanový 19", 42U,800x800 v serverově 3np</t>
  </si>
  <si>
    <t>-1128522842</t>
  </si>
  <si>
    <t>Pol92</t>
  </si>
  <si>
    <t>19" ventilátor 2U rozvaděče</t>
  </si>
  <si>
    <t>268148543</t>
  </si>
  <si>
    <t>Pol93</t>
  </si>
  <si>
    <t>Panel napájecí Axon 8x230V</t>
  </si>
  <si>
    <t>1917479853</t>
  </si>
  <si>
    <t>Pol94</t>
  </si>
  <si>
    <t>Police 650mm nosnost 100kg</t>
  </si>
  <si>
    <t>-477323223</t>
  </si>
  <si>
    <t>Pol95</t>
  </si>
  <si>
    <t>Vyvazovací panel 2U plastová lišta</t>
  </si>
  <si>
    <t>968510107</t>
  </si>
  <si>
    <t>Pol96</t>
  </si>
  <si>
    <t>Patch panel UTP, 24 port, cat.5e s vyvaz.lištou</t>
  </si>
  <si>
    <t>821977324</t>
  </si>
  <si>
    <t>Pol97</t>
  </si>
  <si>
    <t>Patch panel UTP, 50 pozic cat.3 pro telefony s lištou</t>
  </si>
  <si>
    <t>-565849152</t>
  </si>
  <si>
    <t>Pol98</t>
  </si>
  <si>
    <t>Zásuvka dvojitá cat.5e s rámečkem, stejné jako EI, hygien. prostory</t>
  </si>
  <si>
    <t>2097968552</t>
  </si>
  <si>
    <t>M027</t>
  </si>
  <si>
    <t>Přívod pro komunikátor</t>
  </si>
  <si>
    <t>2045189353</t>
  </si>
  <si>
    <t>Pol99</t>
  </si>
  <si>
    <t>Vývod kabelu do zásuvek</t>
  </si>
  <si>
    <t>-971515224</t>
  </si>
  <si>
    <t>Pol100</t>
  </si>
  <si>
    <t>Podkladová krabice po datové zásuvky do stěny</t>
  </si>
  <si>
    <t>-1202960154</t>
  </si>
  <si>
    <t>Pol101</t>
  </si>
  <si>
    <t>Patch cord cat.5e UTP 1m</t>
  </si>
  <si>
    <t>2103569476</t>
  </si>
  <si>
    <t>Pol102</t>
  </si>
  <si>
    <t>Patch cord cat.5e UTP 3m</t>
  </si>
  <si>
    <t>714545368</t>
  </si>
  <si>
    <t>Pol103</t>
  </si>
  <si>
    <t>Patch cord telefonní 1m</t>
  </si>
  <si>
    <t>75462981</t>
  </si>
  <si>
    <t>Pol104</t>
  </si>
  <si>
    <t>Patch cord telefonní 3m</t>
  </si>
  <si>
    <t>-432665028</t>
  </si>
  <si>
    <t>Pol105</t>
  </si>
  <si>
    <t>Popisné štítky</t>
  </si>
  <si>
    <t>1105685308</t>
  </si>
  <si>
    <t>Pol106</t>
  </si>
  <si>
    <t>Montážní sada komplet</t>
  </si>
  <si>
    <t>-716470057</t>
  </si>
  <si>
    <t>Pol107</t>
  </si>
  <si>
    <t>Vyvazovací háčky 50/50</t>
  </si>
  <si>
    <t>527082847</t>
  </si>
  <si>
    <t>Pol108</t>
  </si>
  <si>
    <t>Uzemění rozvaděče</t>
  </si>
  <si>
    <t>-249519776</t>
  </si>
  <si>
    <t>M028</t>
  </si>
  <si>
    <t>!Domácí telefon</t>
  </si>
  <si>
    <t>1785425153</t>
  </si>
  <si>
    <t>M029</t>
  </si>
  <si>
    <t>Analogový komunikátor - 4 tlačítka</t>
  </si>
  <si>
    <t>-1320987473</t>
  </si>
  <si>
    <t>M030</t>
  </si>
  <si>
    <t>Ochrana proti přepětí</t>
  </si>
  <si>
    <t>-1799451347</t>
  </si>
  <si>
    <t>M031</t>
  </si>
  <si>
    <t>Přídavné relé - spinač</t>
  </si>
  <si>
    <t>-886392270</t>
  </si>
  <si>
    <t>M032</t>
  </si>
  <si>
    <t>Zdroj 12V/15W0A v plech. krytu</t>
  </si>
  <si>
    <t>1950051135</t>
  </si>
  <si>
    <t>M033</t>
  </si>
  <si>
    <t>Podružný pomocný materiál (konektory, svorkovnice...)</t>
  </si>
  <si>
    <t>582389441</t>
  </si>
  <si>
    <t>D-03-2</t>
  </si>
  <si>
    <t>Dodávka instalačního materiálu T21DI</t>
  </si>
  <si>
    <t>Pol109</t>
  </si>
  <si>
    <t>Úložný systém páteřní (např.žlaby kompet s víkem nebo uchycení.v držácích..)</t>
  </si>
  <si>
    <t>-867430574</t>
  </si>
  <si>
    <t>Pol110</t>
  </si>
  <si>
    <t>Stropní držák KDK</t>
  </si>
  <si>
    <t>1915231721</t>
  </si>
  <si>
    <t>Pol111</t>
  </si>
  <si>
    <t>Upevňovací systém hmoždinka/vrut</t>
  </si>
  <si>
    <t>-2040782167</t>
  </si>
  <si>
    <t>Pol112</t>
  </si>
  <si>
    <t>Úložný systém do stěn - trubky 36mm</t>
  </si>
  <si>
    <t>-836013459</t>
  </si>
  <si>
    <t>Pol113</t>
  </si>
  <si>
    <t>Úložný systém do stěn -trubky 20mm</t>
  </si>
  <si>
    <t>-954435397</t>
  </si>
  <si>
    <t>Pol114</t>
  </si>
  <si>
    <t>Vodič černý protahovací CY 1</t>
  </si>
  <si>
    <t>1980802471</t>
  </si>
  <si>
    <t>Pol115</t>
  </si>
  <si>
    <t>Krabice univerzální pod zásuvku 68mm</t>
  </si>
  <si>
    <t>1141417482</t>
  </si>
  <si>
    <t>Pol116</t>
  </si>
  <si>
    <t>Krabice univerzální protahovací 125mm</t>
  </si>
  <si>
    <t>1882231681</t>
  </si>
  <si>
    <t>Pol117</t>
  </si>
  <si>
    <t>Protipožární tmel typ dle prostupu</t>
  </si>
  <si>
    <t>-1379921993</t>
  </si>
  <si>
    <t>Pol118</t>
  </si>
  <si>
    <t>Drobný pomocný materiál (hmoždinky, sádra...)</t>
  </si>
  <si>
    <t>-1669897962</t>
  </si>
  <si>
    <t>D-03-3</t>
  </si>
  <si>
    <t>Pol119</t>
  </si>
  <si>
    <t>Kabel cat.5e UTP LSOH</t>
  </si>
  <si>
    <t>1970125065</t>
  </si>
  <si>
    <t>D-03-4</t>
  </si>
  <si>
    <t>Pol120</t>
  </si>
  <si>
    <t>Montáž datového rozvaděče 19" s vybavením</t>
  </si>
  <si>
    <t>-954779856</t>
  </si>
  <si>
    <t>Pol121</t>
  </si>
  <si>
    <t>Montáž napájecí jednotky, připojení na silnoproudý rozvod</t>
  </si>
  <si>
    <t>1999526425</t>
  </si>
  <si>
    <t>Pol122</t>
  </si>
  <si>
    <t>Montáž path panelu kat 5e, UTP</t>
  </si>
  <si>
    <t>1979589821</t>
  </si>
  <si>
    <t>Pol123</t>
  </si>
  <si>
    <t>Montáž zásuvek kat.5e UTP</t>
  </si>
  <si>
    <t>1598407648</t>
  </si>
  <si>
    <t>Pol124</t>
  </si>
  <si>
    <t>Připojení kabelů do zásuvek v zdrojovém mostu</t>
  </si>
  <si>
    <t>-820094682</t>
  </si>
  <si>
    <t>Pol125</t>
  </si>
  <si>
    <t>Ukončení kabelů na zásuvkách a patch panelu</t>
  </si>
  <si>
    <t>1777863098</t>
  </si>
  <si>
    <t>Pol126</t>
  </si>
  <si>
    <t>Montáž patch kabelů</t>
  </si>
  <si>
    <t>1456463786</t>
  </si>
  <si>
    <t>Pol127</t>
  </si>
  <si>
    <t>Montáž odkládací poličky do rozvaděče</t>
  </si>
  <si>
    <t>855349426</t>
  </si>
  <si>
    <t>Pol128</t>
  </si>
  <si>
    <t>Měření SK vč. tisku protokolu</t>
  </si>
  <si>
    <t>-1049587211</t>
  </si>
  <si>
    <t>M034</t>
  </si>
  <si>
    <t>Montáž komunikátoru</t>
  </si>
  <si>
    <t>1066195178</t>
  </si>
  <si>
    <t>M035</t>
  </si>
  <si>
    <t>Připojení komunikátoru koordinace s ovládáním dveří</t>
  </si>
  <si>
    <t>-169892598</t>
  </si>
  <si>
    <t>D-03-5</t>
  </si>
  <si>
    <t>Montáž instalačního materiálu T21MI</t>
  </si>
  <si>
    <t>1741735876</t>
  </si>
  <si>
    <t>113</t>
  </si>
  <si>
    <t>Pol129</t>
  </si>
  <si>
    <t>Montáž úložného systému</t>
  </si>
  <si>
    <t>666626131</t>
  </si>
  <si>
    <t>Pol130</t>
  </si>
  <si>
    <t>Montáž upevňovacích držáků</t>
  </si>
  <si>
    <t>26931405</t>
  </si>
  <si>
    <t>115</t>
  </si>
  <si>
    <t>Pol131</t>
  </si>
  <si>
    <t>Uložení trubek rozvodů (řezání,sádrování, ..)</t>
  </si>
  <si>
    <t>161933261</t>
  </si>
  <si>
    <t>Pol132</t>
  </si>
  <si>
    <t>Zatažení vodiče CY do trubek</t>
  </si>
  <si>
    <t>-685974013</t>
  </si>
  <si>
    <t>117</t>
  </si>
  <si>
    <t>Pol133</t>
  </si>
  <si>
    <t>Krabice univerzální pod zásuvku</t>
  </si>
  <si>
    <t>-560118891</t>
  </si>
  <si>
    <t>Pol134</t>
  </si>
  <si>
    <t>Průchod zdivem do 30cm</t>
  </si>
  <si>
    <t>-1600842703</t>
  </si>
  <si>
    <t>119</t>
  </si>
  <si>
    <t>Pol135</t>
  </si>
  <si>
    <t>Protipožární utěsnění prostupů vč. certifikátů</t>
  </si>
  <si>
    <t>sad</t>
  </si>
  <si>
    <t>1525745963</t>
  </si>
  <si>
    <t>D-03-6</t>
  </si>
  <si>
    <t>Pol136</t>
  </si>
  <si>
    <t>Instalace kabelu cat.5e</t>
  </si>
  <si>
    <t>-1116081371</t>
  </si>
  <si>
    <t>D-03-7</t>
  </si>
  <si>
    <t>121</t>
  </si>
  <si>
    <t>Pol137</t>
  </si>
  <si>
    <t>200727998</t>
  </si>
  <si>
    <t>Pol138</t>
  </si>
  <si>
    <t>Koordinace činností při realizaci, návaznost na systémy</t>
  </si>
  <si>
    <t>-717497837</t>
  </si>
  <si>
    <t>123</t>
  </si>
  <si>
    <t>Pol139</t>
  </si>
  <si>
    <t>Likvidace odpadu</t>
  </si>
  <si>
    <t>13977218</t>
  </si>
  <si>
    <t>Pol140</t>
  </si>
  <si>
    <t>-990461727</t>
  </si>
  <si>
    <t>742-04</t>
  </si>
  <si>
    <t>STA - Společná televizní anténa</t>
  </si>
  <si>
    <t>D-04-1</t>
  </si>
  <si>
    <t>125</t>
  </si>
  <si>
    <t>Pol141</t>
  </si>
  <si>
    <t>Zásuvka TV-R s krytem (pro zdravotnictví) typ jako EI</t>
  </si>
  <si>
    <t>1651884451</t>
  </si>
  <si>
    <t>Pol142</t>
  </si>
  <si>
    <t>Box zesilovače</t>
  </si>
  <si>
    <t>1030565150</t>
  </si>
  <si>
    <t>127</t>
  </si>
  <si>
    <t>Pol143</t>
  </si>
  <si>
    <t>Zesilovač- slučovač pro 30 zásuvek vč. zdroje</t>
  </si>
  <si>
    <t>1359510351</t>
  </si>
  <si>
    <t>Pol144</t>
  </si>
  <si>
    <t>Pomocný materiál</t>
  </si>
  <si>
    <t>412261480</t>
  </si>
  <si>
    <t>D-04-2</t>
  </si>
  <si>
    <t>129</t>
  </si>
  <si>
    <t>Pol145</t>
  </si>
  <si>
    <t>Elektroinstalační úložní materiál - páteřní rozvod (v koordinaci s SLP)</t>
  </si>
  <si>
    <t>-1138695003</t>
  </si>
  <si>
    <t>130</t>
  </si>
  <si>
    <t>Pol146</t>
  </si>
  <si>
    <t>Elektroinstalační trubka ohebná průměr 20mm</t>
  </si>
  <si>
    <t>-1245651910</t>
  </si>
  <si>
    <t>131</t>
  </si>
  <si>
    <t>Pol147</t>
  </si>
  <si>
    <t>Odbočná krabice KU 68-1902</t>
  </si>
  <si>
    <t>-252435960</t>
  </si>
  <si>
    <t>132</t>
  </si>
  <si>
    <t>Pol148</t>
  </si>
  <si>
    <t>Pomocný podružný materiál (sádra, svorky, hmoždinky...)</t>
  </si>
  <si>
    <t>1765959086</t>
  </si>
  <si>
    <t>D-04-3</t>
  </si>
  <si>
    <t>133</t>
  </si>
  <si>
    <t>Pol149</t>
  </si>
  <si>
    <t>Kabel koaxiální vnitřní</t>
  </si>
  <si>
    <t>-2081724608</t>
  </si>
  <si>
    <t>D-04-4</t>
  </si>
  <si>
    <t>134</t>
  </si>
  <si>
    <t>Pol150</t>
  </si>
  <si>
    <t>Instalace zesilovacích prvků, měření signálů</t>
  </si>
  <si>
    <t>-1803851654</t>
  </si>
  <si>
    <t>135</t>
  </si>
  <si>
    <t>Pol151</t>
  </si>
  <si>
    <t>Instalace zásuvky účastnické</t>
  </si>
  <si>
    <t>1206675379</t>
  </si>
  <si>
    <t>136</t>
  </si>
  <si>
    <t>Pol152</t>
  </si>
  <si>
    <t>Zakončení a měření signálu všech stanic v zásuvkách</t>
  </si>
  <si>
    <t>-249591957</t>
  </si>
  <si>
    <t>137</t>
  </si>
  <si>
    <t>Pol153</t>
  </si>
  <si>
    <t>Uvedení do provozu</t>
  </si>
  <si>
    <t>-769639193</t>
  </si>
  <si>
    <t>D-04-5</t>
  </si>
  <si>
    <t>138</t>
  </si>
  <si>
    <t>1696446638</t>
  </si>
  <si>
    <t>139</t>
  </si>
  <si>
    <t>Pol154</t>
  </si>
  <si>
    <t>Montáž instal. systému</t>
  </si>
  <si>
    <t>1172986133</t>
  </si>
  <si>
    <t>140</t>
  </si>
  <si>
    <t>Pol155</t>
  </si>
  <si>
    <t>Montáž trubky ohebné pod omítku</t>
  </si>
  <si>
    <t>1201600289</t>
  </si>
  <si>
    <t>141</t>
  </si>
  <si>
    <t>Pol156</t>
  </si>
  <si>
    <t>Instalace odbočná krabice KU 68-1902</t>
  </si>
  <si>
    <t>2056963919</t>
  </si>
  <si>
    <t>142</t>
  </si>
  <si>
    <t>Pol157</t>
  </si>
  <si>
    <t>Průchod zdivem do 30mm</t>
  </si>
  <si>
    <t>-106821481</t>
  </si>
  <si>
    <t>D-04-6</t>
  </si>
  <si>
    <t>143</t>
  </si>
  <si>
    <t>Pol158</t>
  </si>
  <si>
    <t>Instalace kabelu koaxiálního do trubky</t>
  </si>
  <si>
    <t>-2027249464</t>
  </si>
  <si>
    <t>D-04-7</t>
  </si>
  <si>
    <t>144</t>
  </si>
  <si>
    <t>Pol159</t>
  </si>
  <si>
    <t>Revize systému STA</t>
  </si>
  <si>
    <t>659454748</t>
  </si>
  <si>
    <t>145</t>
  </si>
  <si>
    <t>Pol160</t>
  </si>
  <si>
    <t>Projekt skutečného provedení, manuály, návody</t>
  </si>
  <si>
    <t>503334140</t>
  </si>
  <si>
    <t>146</t>
  </si>
  <si>
    <t>Pol161</t>
  </si>
  <si>
    <t>Oživení systému, zaškolení obsluhy, zkušební provoz,</t>
  </si>
  <si>
    <t>cel.</t>
  </si>
  <si>
    <t>-252124795</t>
  </si>
  <si>
    <t>147</t>
  </si>
  <si>
    <t>Pol162</t>
  </si>
  <si>
    <t>-1250944871</t>
  </si>
  <si>
    <t>OST</t>
  </si>
  <si>
    <t>Ostatní</t>
  </si>
  <si>
    <t>148</t>
  </si>
  <si>
    <t>O-741</t>
  </si>
  <si>
    <t>609946440</t>
  </si>
  <si>
    <t>04 - zdravotechnické instalace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</si>
  <si>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</si>
  <si>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</si>
  <si>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</si>
  <si>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901</t>
  </si>
  <si>
    <t xml:space="preserve">Odpojit a demontovat potrubí od stávající jednotky </t>
  </si>
  <si>
    <t>421566862</t>
  </si>
  <si>
    <t>902</t>
  </si>
  <si>
    <t xml:space="preserve">Odpojit odvody kondenzátu od VZT jednotky </t>
  </si>
  <si>
    <t>1652505960</t>
  </si>
  <si>
    <t>903</t>
  </si>
  <si>
    <t xml:space="preserve">Rozebrání části stávající kanalizace ve strojovně VZT při transportu jednotky </t>
  </si>
  <si>
    <t>1846439038</t>
  </si>
  <si>
    <t>721</t>
  </si>
  <si>
    <t>Zdravotechnika - vnitřní kanalizace</t>
  </si>
  <si>
    <t>721174042</t>
  </si>
  <si>
    <t>Potrubí z trub polypropylenových připojovací DN 40</t>
  </si>
  <si>
    <t>https://podminky.urs.cz/item/CS_URS_2021_02/721174042</t>
  </si>
  <si>
    <t>721174043</t>
  </si>
  <si>
    <t>Potrubí z trub polypropylenových připojovací DN 50</t>
  </si>
  <si>
    <t>https://podminky.urs.cz/item/CS_URS_2021_02/721174043</t>
  </si>
  <si>
    <t>M001</t>
  </si>
  <si>
    <t>Obnažení opatrným odsekáním stávajícího potrubí PVC HT, do D 50 mm</t>
  </si>
  <si>
    <t>bm</t>
  </si>
  <si>
    <t>M002</t>
  </si>
  <si>
    <t>Napojení potrubí PVC HT, D 40 mm na stávající potrubí PVC HT, pravděpodobně  D 50 mm</t>
  </si>
  <si>
    <t>M003</t>
  </si>
  <si>
    <t>Napojení potrubí PVC HT, D 50 mm na stávající potrubí PVC HT, pravděpodobně  D 50 mm</t>
  </si>
  <si>
    <t>721194104</t>
  </si>
  <si>
    <t>Vyměření přípojek na potrubí vyvedení a upevnění odpadních výpustek DN 40</t>
  </si>
  <si>
    <t>https://podminky.urs.cz/item/CS_URS_2021_02/721194104</t>
  </si>
  <si>
    <t>721194105</t>
  </si>
  <si>
    <t>Vyměření přípojek na potrubí vyvedení a upevnění odpadních výpustek DN 50</t>
  </si>
  <si>
    <t>https://podminky.urs.cz/item/CS_URS_2021_02/721194105</t>
  </si>
  <si>
    <t>721290111</t>
  </si>
  <si>
    <t>Zkouška těsnosti kanalizace v objektech vodou do DN 125</t>
  </si>
  <si>
    <t>https://podminky.urs.cz/item/CS_URS_2021_02/721290111</t>
  </si>
  <si>
    <t>998721102</t>
  </si>
  <si>
    <t>Přesun hmot pro vnitřní kanalizace stanovený z hmotnosti přesunovaného materiálu vodorovná dopravní vzdálenost do 50 m v objektech výšky přes 6 do 12 m</t>
  </si>
  <si>
    <t>https://podminky.urs.cz/item/CS_URS_2021_02/998721102</t>
  </si>
  <si>
    <t>722</t>
  </si>
  <si>
    <t>Zdravotechnika - vnitřní vodovod</t>
  </si>
  <si>
    <t>722174002</t>
  </si>
  <si>
    <t>Potrubí z plastových trubek z polypropylenu PPR svařovaných polyfúzně PN 16 (SDR 7,4) D 20 x 2,8</t>
  </si>
  <si>
    <t>https://podminky.urs.cz/item/CS_URS_2021_02/722174002</t>
  </si>
  <si>
    <t>M007</t>
  </si>
  <si>
    <t>Obnažení stávajícího potrubí do D 25 mm, opatrným šetrným odsekáním</t>
  </si>
  <si>
    <t>M008</t>
  </si>
  <si>
    <t>Napojení potrubí polypropylenového PPR PN 16, D 20 mm na stávající potrubí z pájeného Cu do D 25 mm včetně napojovacích tvarovek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</si>
  <si>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</si>
  <si>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</si>
  <si>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https://podminky.urs.cz/item/CS_URS_2021_02/722181232</t>
  </si>
  <si>
    <t>722181233</t>
  </si>
  <si>
    <t>Ochrana potrubí termoizolačními trubicemi z pěnového polyetylenu PE přilepenými v příčných a podélných spojích, tloušťky izolace přes 9 do 13 mm, vnitřního průměru izolace DN přes 45 do 63 mm</t>
  </si>
  <si>
    <t>https://podminky.urs.cz/item/CS_URS_2021_02/722181233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</si>
  <si>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</si>
  <si>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</si>
  <si>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https://podminky.urs.cz/item/CS_URS_2021_02/722181241</t>
  </si>
  <si>
    <t>722220152</t>
  </si>
  <si>
    <t>Armatury s jedním závitem plastové (PPR) PN 20 (SDR 6) DN 20 x G 1/2"</t>
  </si>
  <si>
    <t>https://podminky.urs.cz/item/CS_URS_2021_02/722220152</t>
  </si>
  <si>
    <t>722224152</t>
  </si>
  <si>
    <t>Armatury s jedním závitem ventily kulové zahradní uzávěry PN 15 do 120° C G 1/2" - 3/4"</t>
  </si>
  <si>
    <t>https://podminky.urs.cz/item/CS_URS_2021_02/722224152</t>
  </si>
  <si>
    <t>722290226</t>
  </si>
  <si>
    <t>Zkoušky, proplach a desinfekce vodovodního potrubí zkoušky těsnosti vodovodního potrubí závitového do DN 50</t>
  </si>
  <si>
    <t>https://podminky.urs.cz/item/CS_URS_2021_02/722290226</t>
  </si>
  <si>
    <t>722290234</t>
  </si>
  <si>
    <t>Zkoušky, proplach a desinfekce vodovodního potrubí proplach a desinfekce vodovodního potrubí do DN 80</t>
  </si>
  <si>
    <t>https://podminky.urs.cz/item/CS_URS_2021_02/722290234</t>
  </si>
  <si>
    <t>998722102</t>
  </si>
  <si>
    <t>Přesun hmot pro vnitřní vodovod stanovený z hmotnosti přesunovaného materiálu vodorovná dopravní vzdálenost do 50 m v objektech výšky přes 6 do 12 m</t>
  </si>
  <si>
    <t>https://podminky.urs.cz/item/CS_URS_2021_02/998722102</t>
  </si>
  <si>
    <t>725</t>
  </si>
  <si>
    <t>Zdravotechnika - zařizovací předměty</t>
  </si>
  <si>
    <t>725210821</t>
  </si>
  <si>
    <t>Demontáž umyvadel bez výtokových armatur umyvadel</t>
  </si>
  <si>
    <t>soubor</t>
  </si>
  <si>
    <t>https://podminky.urs.cz/item/CS_URS_2021_02/725210821</t>
  </si>
  <si>
    <t>725211616</t>
  </si>
  <si>
    <t>Umyvadla keramická bílá bez výtokových armatur připevněná na stěnu šrouby s krytem na sifon (polosloupem), šířka umyvadla 550 mm</t>
  </si>
  <si>
    <t>https://podminky.urs.cz/item/CS_URS_2021_02/725211616</t>
  </si>
  <si>
    <t>725219102</t>
  </si>
  <si>
    <t>Umyvadla montáž umyvadel ostatních typů na šrouby</t>
  </si>
  <si>
    <t>https://podminky.urs.cz/item/CS_URS_2021_02/725219102</t>
  </si>
  <si>
    <t>64211034</t>
  </si>
  <si>
    <t>kryt sifonu (polosloup) umyvadla keramický bílý</t>
  </si>
  <si>
    <t>https://podminky.urs.cz/item/CS_URS_2021_02/64211034</t>
  </si>
  <si>
    <t>725291511</t>
  </si>
  <si>
    <t>Doplňky zařízení koupelen a záchodů plastové dávkovač tekutého mýdla na 350 ml</t>
  </si>
  <si>
    <t>https://podminky.urs.cz/item/CS_URS_2021_02/725291511</t>
  </si>
  <si>
    <t>725291620</t>
  </si>
  <si>
    <t>Doplňky zařízení koupelen a záchodů nerezové dávkovač dezinfekce pákový</t>
  </si>
  <si>
    <t>725291631</t>
  </si>
  <si>
    <t>Doplňky zařízení koupelen a záchodů nerezové zásobník papírových ručníků</t>
  </si>
  <si>
    <t>https://podminky.urs.cz/item/CS_URS_2021_02/725291631</t>
  </si>
  <si>
    <t>55431079</t>
  </si>
  <si>
    <t>koš odpadkový nášlapný plastový 6L</t>
  </si>
  <si>
    <t>https://podminky.urs.cz/item/CS_URS_2021_02/55431079</t>
  </si>
  <si>
    <t>725310823</t>
  </si>
  <si>
    <t>Demontáž dřezů jednodílných bez výtokových armatur vestavěných v kuchyňských sestavách</t>
  </si>
  <si>
    <t>https://podminky.urs.cz/item/CS_URS_2021_02/725310823</t>
  </si>
  <si>
    <t>725319111</t>
  </si>
  <si>
    <t>Dřezy bez výtokových armatur montáž dřezů ostatních typů</t>
  </si>
  <si>
    <t>https://podminky.urs.cz/item/CS_URS_2021_02/725319111</t>
  </si>
  <si>
    <t>725590812</t>
  </si>
  <si>
    <t>Vnitrostaveništní přemístění vybouraných (demontovaných) hmot zařizovacích předmětů vodorovně do 100 m v objektech výšky přes 6 do 12 m</t>
  </si>
  <si>
    <t>https://podminky.urs.cz/item/CS_URS_2021_02/725590812</t>
  </si>
  <si>
    <t>725813111</t>
  </si>
  <si>
    <t>Ventily rohové bez připojovací trubičky nebo flexi hadičky G 1/2"</t>
  </si>
  <si>
    <t>https://podminky.urs.cz/item/CS_URS_2021_02/725813111</t>
  </si>
  <si>
    <t>55190005</t>
  </si>
  <si>
    <t>flexi hadice ohebná k baterii D 8x12mm F 1/2"xM10 500mm</t>
  </si>
  <si>
    <t>https://podminky.urs.cz/item/CS_URS_2021_02/55190005</t>
  </si>
  <si>
    <t>6*0,5</t>
  </si>
  <si>
    <t>725820801</t>
  </si>
  <si>
    <t>Demontáž baterií nástěnných do G 3/4</t>
  </si>
  <si>
    <t>https://podminky.urs.cz/item/CS_URS_2021_02/725820801</t>
  </si>
  <si>
    <t>725821312</t>
  </si>
  <si>
    <t>Baterie dřezové nástěnné pákové s otáčivým kulatým ústím a délkou ramínka 300 mm</t>
  </si>
  <si>
    <t>https://podminky.urs.cz/item/CS_URS_2021_02/725821312</t>
  </si>
  <si>
    <t>725829131</t>
  </si>
  <si>
    <t>Baterie umyvadlové montáž ostatních typů stojánkových G 1/2"</t>
  </si>
  <si>
    <t>https://podminky.urs.cz/item/CS_URS_2021_02/725829131</t>
  </si>
  <si>
    <t>55145692</t>
  </si>
  <si>
    <t>baterie umyvadlová stojánková páková s prodlouženou pákou (lékařská)</t>
  </si>
  <si>
    <t>https://podminky.urs.cz/item/CS_URS_2021_02/55145692</t>
  </si>
  <si>
    <t>551456921</t>
  </si>
  <si>
    <t>baterie umyvadlová stojánková páková s prodlouženou pákou (lékařská) s ruční sprchou a úchyty sprchy</t>
  </si>
  <si>
    <t>725860811</t>
  </si>
  <si>
    <t>Demontáž zápachových uzávěrek pro zařizovací předměty jednoduchých</t>
  </si>
  <si>
    <t>https://podminky.urs.cz/item/CS_URS_2021_02/725860811</t>
  </si>
  <si>
    <t>2+1</t>
  </si>
  <si>
    <t>725861102</t>
  </si>
  <si>
    <t>Zápachové uzávěrky zařizovacích předmětů pro umyvadla DN 40</t>
  </si>
  <si>
    <t>https://podminky.urs.cz/item/CS_URS_2021_02/725861102</t>
  </si>
  <si>
    <t>725862103</t>
  </si>
  <si>
    <t>Zápachové uzávěrky zařizovacích předmětů pro dřezy DN 40/50</t>
  </si>
  <si>
    <t>https://podminky.urs.cz/item/CS_URS_2021_02/725862103</t>
  </si>
  <si>
    <t>725881001</t>
  </si>
  <si>
    <t>Přesun a uskladnění demontovaných zařizovacích předmětu, které budou zpětně použity</t>
  </si>
  <si>
    <t>725881002</t>
  </si>
  <si>
    <t>Odvoz na skládku a uložení demontovaných zařizovacích předmětu, které nebudou použity</t>
  </si>
  <si>
    <t>998725102</t>
  </si>
  <si>
    <t>Přesun hmot pro zařizovací předměty stanovený z hmotnosti přesunovaného materiálu vodorovná dopravní vzdálenost do 50 m v objektech výšky přes 6 do 12 m</t>
  </si>
  <si>
    <t>https://podminky.urs.cz/item/CS_URS_2021_02/998725102</t>
  </si>
  <si>
    <t>M004</t>
  </si>
  <si>
    <t>Zednické výpomoci pro kanalizaci, obsahující:  vysekání rýh  ve zdech fixace potrubí  zapěnováním zapravení potrubí v rýhách ve zdech zapravení rýh omítkou</t>
  </si>
  <si>
    <t>262144</t>
  </si>
  <si>
    <t>M005</t>
  </si>
  <si>
    <t>Vybourání potrubí PVC HT, do D 50 mm, šetrné a opatrné vybourávání</t>
  </si>
  <si>
    <t>M006</t>
  </si>
  <si>
    <t>Úprava stávajícího potrubí PVC HT, do D 50 mm, pro napojení nového potrubí</t>
  </si>
  <si>
    <t>M009</t>
  </si>
  <si>
    <t>Zednické výpomoci pro vodoinstalace, obsahující:  vysekání rýh ve zdivu fixace potrubí  zapěnováním zapravení potrubí v rýhách ve zdech zapravení rýh omítkou</t>
  </si>
  <si>
    <t>M010</t>
  </si>
  <si>
    <t>Vybourání stávajícíhího potrubí PPR do D 25 mm, šetrné a opatrné vybourání</t>
  </si>
  <si>
    <t>M011</t>
  </si>
  <si>
    <t>05 - medicinální plyny</t>
  </si>
  <si>
    <t>M - Práce a dodávky M</t>
  </si>
  <si>
    <t xml:space="preserve">    23-M - Montáže potrubí</t>
  </si>
  <si>
    <t>Práce a dodávky M</t>
  </si>
  <si>
    <t>23-M</t>
  </si>
  <si>
    <t>Montáže potrubí</t>
  </si>
  <si>
    <t>Pol1</t>
  </si>
  <si>
    <t>měděná trubka 12x1</t>
  </si>
  <si>
    <t>Pol2</t>
  </si>
  <si>
    <t>měděná trubka 18x1</t>
  </si>
  <si>
    <t>Pol3</t>
  </si>
  <si>
    <t>měděná trubka 22x1</t>
  </si>
  <si>
    <t>Pol4</t>
  </si>
  <si>
    <t>prořez trubek 3%</t>
  </si>
  <si>
    <t>Pol5</t>
  </si>
  <si>
    <t>Ag pájka 45+pasta</t>
  </si>
  <si>
    <t>g</t>
  </si>
  <si>
    <t>Pol6</t>
  </si>
  <si>
    <t>chránička potrubí-oc.trubka 26.9x2.6 (0,5m)</t>
  </si>
  <si>
    <t>Pol7</t>
  </si>
  <si>
    <t>chránička potrubí-oc.trubka 31.8x2.6 (0,5m)</t>
  </si>
  <si>
    <t>Pol8</t>
  </si>
  <si>
    <t>chránička potrubí-oc.trubka 38x2.6 (0,5m)</t>
  </si>
  <si>
    <t>Pol9</t>
  </si>
  <si>
    <t>tvarovky Cu do pr.28</t>
  </si>
  <si>
    <t>Pol10</t>
  </si>
  <si>
    <t>konzole středně složitá</t>
  </si>
  <si>
    <t>Pol11</t>
  </si>
  <si>
    <t>značení potrubí</t>
  </si>
  <si>
    <t>Pol12</t>
  </si>
  <si>
    <t>ochranný plyn pro pájení Cu trubek</t>
  </si>
  <si>
    <t>Pol13</t>
  </si>
  <si>
    <t>propláchnutí rozvodu dusíkem</t>
  </si>
  <si>
    <t>Pol14</t>
  </si>
  <si>
    <t>napojení na stávající rozvod vč.odstavení části rozvodu</t>
  </si>
  <si>
    <t>Pol15</t>
  </si>
  <si>
    <t>úseková tlaková zkouška</t>
  </si>
  <si>
    <t>Pol16</t>
  </si>
  <si>
    <t>závěrečná tlaková zkouška</t>
  </si>
  <si>
    <t>Pol17</t>
  </si>
  <si>
    <t>kulový kohout DN20 vč.šroubení</t>
  </si>
  <si>
    <t>Pol18</t>
  </si>
  <si>
    <t>lahvový uzavírací ventil</t>
  </si>
  <si>
    <t>Pol19</t>
  </si>
  <si>
    <t>manometr pr.60 rozsah 0-1MPa</t>
  </si>
  <si>
    <t>Pol20</t>
  </si>
  <si>
    <t>vakuometr pr.60 rozsah 0--100kPa</t>
  </si>
  <si>
    <t>Pol21</t>
  </si>
  <si>
    <t>čidlo signalizace</t>
  </si>
  <si>
    <t>Pol22</t>
  </si>
  <si>
    <t>čidlo signalizace pro vakuum</t>
  </si>
  <si>
    <t>Pol23</t>
  </si>
  <si>
    <t>ventil.krabice pro 3 plyny kompletní do zdi (3xuzav.ventil,3xpřip.zálohy,3xčidlo snímání tlaku)</t>
  </si>
  <si>
    <t>Pol24</t>
  </si>
  <si>
    <t>monitorovací zařízení s dotyk.LCD displejem pro 12 vstupů do zdi, uživatelsky nastavitelné, příprava pro měření spotřeby plynu</t>
  </si>
  <si>
    <t>Pol25</t>
  </si>
  <si>
    <t>zdrojový most stropní pro 1 lůžko, výbava : 2x O2, 2x AIR04, 2x VAC, 8x zásuvka VDO-LED, 8x zásuvka ZIS-LED, 1x zásuvka RTG, 12x zdířka ochr.pospojení, 4x datová zásuvka RJ45, přímé osvětlení (ovládané z mostu), nepřímé osvětlení (ovládané z mostu), 2x medilišta 400mm, 1x LED lampička na medilištu, 1x rameno lomené 700/600mm s nosičem infuzí na noze mostu</t>
  </si>
  <si>
    <t>Pol26</t>
  </si>
  <si>
    <t>dvouramenný otočný stativ 600+600 mm s hlavou s vývody slabo a silnoproudu, s tyčí na příslušenství dlouhou 1200mm pr. 28mm, vč.kombinovaného nosiče infuzí; ramena musí umožnit protažení instalací elektro vnitřním prostorem, užitečné zatížení tyče 40kg, barva RAL</t>
  </si>
  <si>
    <t>Pol27</t>
  </si>
  <si>
    <t>lomenné ramínko na monitor, výškově stavitelné, s držákem VESA - na tyč stativu pr. 28, možnost protažení kabeláže vnitřním prostorem</t>
  </si>
  <si>
    <t>Pol28</t>
  </si>
  <si>
    <t>dokumentace skut.stavu (3x paré, 1x CD)</t>
  </si>
  <si>
    <t>Pol29</t>
  </si>
  <si>
    <t>zahájení,ukončení a předání</t>
  </si>
  <si>
    <t>Pol30</t>
  </si>
  <si>
    <t>přesun hmot</t>
  </si>
  <si>
    <t>Pol31</t>
  </si>
  <si>
    <t>LEK 15 - zkouška čistoty medic.stl.vzduchu dle čl.3.2 odst.b</t>
  </si>
  <si>
    <t>Pol32</t>
  </si>
  <si>
    <t>zkoušky a revize</t>
  </si>
  <si>
    <t>O-01</t>
  </si>
  <si>
    <t>Stavební práce a přípomoce</t>
  </si>
  <si>
    <t>2052668271</t>
  </si>
  <si>
    <t>Poznámka k položce:
ZHOTOVENÍ PRŮRAZŮ PRO POTRUBÍ MEDICINÁLNÍCH PLYNŮ PROCHÁZEJÍCÍ PŘÍČKAMI, STROPEM, PROSTUPY NOSNÝCH ZDÍ.
ZHOTOVENÍ DRÁŽEK PRO VERTIKÁLNÍ SVODY POTRUBNÍCH ROZVODŮ MEDICINÁLNÍCH PLYNŮ A ZAPRAVENÍ DRÁŽEK PO OSAZENÍ INTALACÍ
KOTVENÍ ZÁKLADOVÉ DESKY STROPNÍHO KOMPLEXU (ZDROJOVÉHO MOSTU) - KAŽDÝ ZDROJOVÝ MOST 2 ZÁKLADOVÉ DESKY
ZHOTOVENÍ NIKY PRO SIGNALIZAČNÍ HLÁSIČ KLINICKÉHO ALARMU. PŘESNÉ UMÍSTĚNÍ V PŘÍLOZE PD MEDICINÁLNÍ PLYNY.
Kotvení zdrojových mostů:
- 1x STROPNÍ KOTEVNÍ DESKA 400/800 mm TL. 10 mm - POD STROPNÍ DESKOU
- KOTVENÍ POMOCÍ CHEMICKÝCH KOTEV DO STROPNÍ KONSTRUKCE (STATICKY OVĚŘIT NA STAVBĚ)
- KOTEVNÍ DESKA PRO KOTVENÍ ZÁKLADOVÝCH DESEK 400/400 mm TL. 10 mm - UMÍSTĚNÍ NAD PODHLEDEM DLE  DODAVATELE ZAŘÍZENÍ 
- 1x ZÁKLADNÍ NÁTĚR, 2x VRCHNÍ NÁTĚR
- CELKEM 6 ks</t>
  </si>
  <si>
    <t>06 - MaR</t>
  </si>
  <si>
    <t>D1 - 1.1  Řídící systém</t>
  </si>
  <si>
    <t>D2 - 1.2 Přístroje</t>
  </si>
  <si>
    <t>D3 - 1.3 Rozvaděče</t>
  </si>
  <si>
    <t>D4 - 1.4  Kabely, montážní materiál</t>
  </si>
  <si>
    <t>D5 - 4.  Ostatní</t>
  </si>
  <si>
    <t>1.1  Řídící systém</t>
  </si>
  <si>
    <t>MS-FAC4911-0</t>
  </si>
  <si>
    <t>IP regulátor FAC: 10UI, 6BI, 6BO a 6AO, 24 Vac, SA Bus, Ethernet (BACnet IP)</t>
  </si>
  <si>
    <t>MS-IOM4711-0</t>
  </si>
  <si>
    <t>17-bodový IOM: 6UI, 2DI, 2AO, 4CO, 3DO (triak); FC Bus a SA Bus</t>
  </si>
  <si>
    <t>TAD0701-0</t>
  </si>
  <si>
    <t>7" 16:9 Dotykový displej, BACnet, web server</t>
  </si>
  <si>
    <t>SW.MaR</t>
  </si>
  <si>
    <t>Software (řídící jednotky) I/O</t>
  </si>
  <si>
    <t>1.2 Přístroje</t>
  </si>
  <si>
    <t>TS-6360D-B10</t>
  </si>
  <si>
    <t>Čidlo teploty kanálové Pt1000</t>
  </si>
  <si>
    <t>P233A-4-AHC</t>
  </si>
  <si>
    <t>Diferenční tlakový spínač, 0,5 až 4 mbar vč. montážní konzole a 2m PVC trubičky 4/7mm</t>
  </si>
  <si>
    <t>DP2500-R8</t>
  </si>
  <si>
    <t>Diferenciální snímač tlaku vzduchu, konfigurace rozsahu od 0..100Pa do 0..2500Pa , výstup 0-10V nebo 0-24mA, 24VAC, IP54</t>
  </si>
  <si>
    <t>TS-6360S-000</t>
  </si>
  <si>
    <t>Snímač teploty; Pt1000, příložný</t>
  </si>
  <si>
    <t>HC-1240-7001</t>
  </si>
  <si>
    <t>Regulátor vlhkosti kanálový 1 SPDT kontakt</t>
  </si>
  <si>
    <t>SHT-1301-UD1</t>
  </si>
  <si>
    <t>Snímač vlhkosti a teploty do kanálu signál 0- 10V</t>
  </si>
  <si>
    <t>270XT-95008</t>
  </si>
  <si>
    <t>Termostat protimrazové ochrany-10/12,5°C, kapilára 6m</t>
  </si>
  <si>
    <t>KIT012N600</t>
  </si>
  <si>
    <t>Kapilární svorka 270XT/A11, 6ks</t>
  </si>
  <si>
    <t>M9220-BGA-1</t>
  </si>
  <si>
    <t>Servopohon se zpětnou pružinou 24V AC/DC, 20Nm, 57/15sec,přírůstkové řízení</t>
  </si>
  <si>
    <t>panel</t>
  </si>
  <si>
    <t>signalizační panel 6x kontrolka</t>
  </si>
  <si>
    <t>M9116-GGA-1N</t>
  </si>
  <si>
    <t>Servopohon, 24V AC/DC, 16Nm, 80sec, proporcionální řízení,</t>
  </si>
  <si>
    <t>VG7802GT</t>
  </si>
  <si>
    <t>Třícestný směš. bronzový ventil, PN 16, DN 15, válcový závit, Kv 4,0 m3/h</t>
  </si>
  <si>
    <t>VG7802PT</t>
  </si>
  <si>
    <t>Třícestný směš. bronzový ventil, PN 16, DN 32, válcový závit, Kv 16 m3/h</t>
  </si>
  <si>
    <t>VA-7706-1001</t>
  </si>
  <si>
    <t>Samonastavovací elektrický pohon, 500 N, IP54, proporcion. ovládání 0-10 V DC, 24 V AC, pro VG7000, el. přestavení</t>
  </si>
  <si>
    <t>Pol163</t>
  </si>
  <si>
    <t>Připojení VAV Boxů</t>
  </si>
  <si>
    <t>Pol164</t>
  </si>
  <si>
    <t>Připojení čerpadla UT</t>
  </si>
  <si>
    <t>Pol165</t>
  </si>
  <si>
    <t>Připojení pohonu ventilu 24V/0 - 10 V</t>
  </si>
  <si>
    <t>Pol166</t>
  </si>
  <si>
    <t>Připojení PK</t>
  </si>
  <si>
    <t>Pol167</t>
  </si>
  <si>
    <t>Připojení zvlhčovače na MaR</t>
  </si>
  <si>
    <t>Pol168</t>
  </si>
  <si>
    <t>Požární ucpávka 10x10 cm</t>
  </si>
  <si>
    <t>1.3 Rozvaděče</t>
  </si>
  <si>
    <t>RM1</t>
  </si>
  <si>
    <t>Skříňový rozvaděč cca 600/2000/400 včetně příslušenství , včetně náplně viz dokumentace</t>
  </si>
  <si>
    <t>1.4  Kabely, montážní materiál</t>
  </si>
  <si>
    <t>Pol169</t>
  </si>
  <si>
    <t>JYTY 2x1</t>
  </si>
  <si>
    <t>Pol170</t>
  </si>
  <si>
    <t>Kabel CYKY-J 3x1,5</t>
  </si>
  <si>
    <t>Pol171</t>
  </si>
  <si>
    <t>JXFE-R 2x2x0,8 B2cas1d0</t>
  </si>
  <si>
    <t>Pol172</t>
  </si>
  <si>
    <t>JXFE-R 10x2x0,8 B2cas1d0</t>
  </si>
  <si>
    <t>Pol173</t>
  </si>
  <si>
    <t>Kabel CYKY-J 4x1,5</t>
  </si>
  <si>
    <t>Pol174</t>
  </si>
  <si>
    <t>JY(St)Y 1x2x0,8</t>
  </si>
  <si>
    <t>Pol175</t>
  </si>
  <si>
    <t>JY(St)Y 2x2x0,8</t>
  </si>
  <si>
    <t>Pol176</t>
  </si>
  <si>
    <t>JYTY 4X1</t>
  </si>
  <si>
    <t>Pol177</t>
  </si>
  <si>
    <t>Vodič CYY 6mm2</t>
  </si>
  <si>
    <t>Pol178</t>
  </si>
  <si>
    <t>Kabelová trasa - žlab 62/50 + příchytky, kolena a potřebný materiál</t>
  </si>
  <si>
    <t>Pol179</t>
  </si>
  <si>
    <t>Trubka pevná bezhalogenová včetně příchytek</t>
  </si>
  <si>
    <t>Pol180</t>
  </si>
  <si>
    <t>Trubka ohebná bezhalogenová včetně příchytek</t>
  </si>
  <si>
    <t>Pol181</t>
  </si>
  <si>
    <t>Demontáž MaR ze stávající VZT včetně odpojení v rozvaděči</t>
  </si>
  <si>
    <t>Pol182</t>
  </si>
  <si>
    <t>Montážní, instalační a nosný materiál, ukončení kabelů, ochranné trubky, ochranné pospojení, požární ucpávky, nátěry, drobné zednické práce, průrazy a průchody zdivem a stropy, měření kabeláže........</t>
  </si>
  <si>
    <t>4.  Ostatní</t>
  </si>
  <si>
    <t>Pol183</t>
  </si>
  <si>
    <t>Doplnění stávajícího vizualizačního programu pro řídící systém</t>
  </si>
  <si>
    <t>Pol184</t>
  </si>
  <si>
    <t>Doplnění grafiky pro přidávanou technologii</t>
  </si>
  <si>
    <t>Pol185</t>
  </si>
  <si>
    <t>Doplnění trendů, alarmové database</t>
  </si>
  <si>
    <t>Pol186</t>
  </si>
  <si>
    <t>Konfigurace vizualizačního programu, přístup na WEB</t>
  </si>
  <si>
    <t>Pol187</t>
  </si>
  <si>
    <t>Nastavení zařízení, zaregulování a uvedení do provozu</t>
  </si>
  <si>
    <t>Pol188</t>
  </si>
  <si>
    <t>Revize</t>
  </si>
  <si>
    <t>Pol189</t>
  </si>
  <si>
    <t>Pol190</t>
  </si>
  <si>
    <t>Dokumentace skutečný stav</t>
  </si>
  <si>
    <t>Pol191</t>
  </si>
  <si>
    <t>Všechny ostatní dodávky a práce nutné pro dokončení díla</t>
  </si>
  <si>
    <t>Pol192</t>
  </si>
  <si>
    <t>Získání souhlasu od TiČR</t>
  </si>
  <si>
    <t>07 - vzduchotechnika</t>
  </si>
  <si>
    <t>D1 - Parní zvlhčovač (stávající v 1.NP)</t>
  </si>
  <si>
    <t>D2 - Kruhové potrubí sk.I SPIRO, pozink., vč.objímek a vnitřních spojek,  gumové těsnění - třída těsnosti</t>
  </si>
  <si>
    <t>D3 - Čtyřhranné potrubí sk.I, pozink., spojování na příruby - celotmelené - třída těsnosti C</t>
  </si>
  <si>
    <t>D4 - Validace operačních sálů</t>
  </si>
  <si>
    <t xml:space="preserve">D5 - Vyregulování potrubní soustavy  </t>
  </si>
  <si>
    <t>D6 - Demontáž stávajícího VZT zařízení vč. ekologické likvidace</t>
  </si>
  <si>
    <t>D7 - Ostatní položky:</t>
  </si>
  <si>
    <t>1.1</t>
  </si>
  <si>
    <t>Sestavná rekuperační jednotka, vnitřní hygienické provedení, antibakteriální povrch vnitřních stěn, konfigurace nad sebou, tloušťka panelu opláštění 40mm - provedení vnější/vnitřní - pozink/pozink, Qpř=6.500m3/h (pex=600Pa), Qod=6.500m3/h (pex=400Pa), složení: deskový rekuperátor (třída H1) s by-pass klapkou, EC ventilátory, 2 stupně filtrů vzduchu (přívod: ISO ePM10 65% + ISO ePM1 85%, odvod: ISO ePM10 65% + HEPA H11), vodní ohřívač + samostatný vstup pro protimrazovou kapiláru, vodní chladič s vyjímatelným eliminátorem kapek (pro možnost čištění), volná komora pro vlhčení vč. 2ks parních trysek, tlumiče hluku v odvodní části. Hmotnost 1930Kg. Návrh splňuje ErP 2018</t>
  </si>
  <si>
    <t>Poznámka k položce:
Akustické výkony: Opláštění: 72dB(A) Sání ODA: 77dB(A) Přívod SUP: 79dB(A) Odtah ETA: 52dB(A) Výfuk EHA: 67dB(A)</t>
  </si>
  <si>
    <t>1.2</t>
  </si>
  <si>
    <t>Filtrační nástavec 600x600 s čelní deskou (výřívá vyúsť), připojovací rozměr pr.250 - boční hrdlo, 3.stupeň filtrace HEPA H13 - 575x575x78, Q=385-485m3/h, počáteční tlaková ztráta 150Pa, vč. těsné regulační klapky ovládané uvnitř nástavce a měřících portů tlaku</t>
  </si>
  <si>
    <t>1.3</t>
  </si>
  <si>
    <t>Filtrační nástavec 600x600 s čelní deskou (výřívá vyúsť), připojovací rozměr pr.200 - boční hrdlo, 3.stupeň filtrace HEPA H13 - 457x457x78, Q=160-230m3/h, počáteční tlaková ztráta 150Pa, vč. těsné regulační klapky ovládané uvnitř nástavce a měřících portů tlaku</t>
  </si>
  <si>
    <t>1.4</t>
  </si>
  <si>
    <t>Odtahový anemostat 600x600 s čelní deskou (výřívá vyúsť), připojovací rozměr pr.250 - boční hrdlo, Q=485m3/h, vč. těsné regulační klapky</t>
  </si>
  <si>
    <t>1.5</t>
  </si>
  <si>
    <t>Odtahová vyústka 525x325, jednořadá, bez regulace, vč. montážního rámečku</t>
  </si>
  <si>
    <t>1.6</t>
  </si>
  <si>
    <t>Talířový ventil pr.200, vč. montážního kroužku</t>
  </si>
  <si>
    <t>1.7</t>
  </si>
  <si>
    <t>Talířový ventil pr.125, vč. montážního kroužku</t>
  </si>
  <si>
    <t>1.8</t>
  </si>
  <si>
    <t>Regulátor průtoku VAV izolovaný 550x300 servopohon BLC4 - řízení 0-10V</t>
  </si>
  <si>
    <t>Poznámka k položce:
Qmin=1188m3/h Qmax=5346m3/h</t>
  </si>
  <si>
    <t>1.9</t>
  </si>
  <si>
    <t>Regulátor průtoku VAV izolovaný pr.250 servopohon BLC4 - řízení 0-10V</t>
  </si>
  <si>
    <t>Poznámka k položce:
Qmin=353m3/h Qmax=1590m3/h</t>
  </si>
  <si>
    <t>1.10</t>
  </si>
  <si>
    <t>Regulátor průtoku CAV izolovaný pr.250 ruční nastavení</t>
  </si>
  <si>
    <t>Poznámka k položce:
Qmin=517m3/h Qmax=1644m3/h</t>
  </si>
  <si>
    <t>1.11</t>
  </si>
  <si>
    <t>Regulátor průtoku CAV izolovaný pr.200 ruční nastavení</t>
  </si>
  <si>
    <t>Poznámka k položce:
Qmin=335m3/h Qmax=954m3/h</t>
  </si>
  <si>
    <t>1.12</t>
  </si>
  <si>
    <t>Požární klapka 710x500, servopohon 230V s pružinou, termoelektrické čidlo, koncový spínač</t>
  </si>
  <si>
    <t>1.13</t>
  </si>
  <si>
    <t>Buňkový tlumič hluku 100x625-2000</t>
  </si>
  <si>
    <t>Poznámka k položce:
hyg. provedení</t>
  </si>
  <si>
    <t>1.14</t>
  </si>
  <si>
    <t>Buňkový tlumič hluku 100x625-1000</t>
  </si>
  <si>
    <t>1.15</t>
  </si>
  <si>
    <t>Buňkový tlumič hluku 100x555-1000</t>
  </si>
  <si>
    <t>1.16</t>
  </si>
  <si>
    <t>Kruhový tlumič hluku pr.250-900</t>
  </si>
  <si>
    <t>Pol194</t>
  </si>
  <si>
    <t>Ohebná hadice SONOFLEX pr.250</t>
  </si>
  <si>
    <t>Pol195</t>
  </si>
  <si>
    <t>Ohebná hadice SONOFLEX pr.200</t>
  </si>
  <si>
    <t>Pol196</t>
  </si>
  <si>
    <t>Ohebná hadice SONOFLEX pr.125</t>
  </si>
  <si>
    <t>Parní zvlhčovač (stávající v 1.NP)</t>
  </si>
  <si>
    <t>Pol193</t>
  </si>
  <si>
    <t>Přepojení 2ks hadic na nové distribuční trysky</t>
  </si>
  <si>
    <t>Kruhové potrubí sk.I SPIRO, pozink., vč.objímek a vnitřních spojek,  gumové těsnění - třída těsnosti</t>
  </si>
  <si>
    <t>Pol197</t>
  </si>
  <si>
    <t>Ø250/30% tvarovek</t>
  </si>
  <si>
    <t>Pol198</t>
  </si>
  <si>
    <t>Ø200/30% tvarovek</t>
  </si>
  <si>
    <t>Pol199</t>
  </si>
  <si>
    <t>Ø160/30% tvarovek</t>
  </si>
  <si>
    <t>Pol200</t>
  </si>
  <si>
    <t>Ø125/30% tvarovek</t>
  </si>
  <si>
    <t>Čtyřhranné potrubí sk.I, pozink., spojování na příruby - celotmelené - třída těsnosti C</t>
  </si>
  <si>
    <t>Pol201</t>
  </si>
  <si>
    <t>Rovné potrubí / 40% tvarovek</t>
  </si>
  <si>
    <t>Pol202</t>
  </si>
  <si>
    <t>Tepelná izolace tl.40mm, minerální vata s AL polepem</t>
  </si>
  <si>
    <t>Pol203</t>
  </si>
  <si>
    <t>Tepelná izolace tl.60mm, minerální vata s AL polepem</t>
  </si>
  <si>
    <t>Pol204</t>
  </si>
  <si>
    <t>Požární izolace s odolností 45min, minerální vata s AL polepem</t>
  </si>
  <si>
    <t>Pol205</t>
  </si>
  <si>
    <t>Požární ucpávky VZT potrubí s odolností 45min, (560x280, 560x355, 2x 550x300, 2x 560x500)</t>
  </si>
  <si>
    <t>Validace operačních sálů</t>
  </si>
  <si>
    <t>Pol206</t>
  </si>
  <si>
    <t>Instalační kvalifikace</t>
  </si>
  <si>
    <t>Pol207</t>
  </si>
  <si>
    <t>Operační kvalifikace</t>
  </si>
  <si>
    <t>Pol208</t>
  </si>
  <si>
    <t>Doprava, ostatní režie</t>
  </si>
  <si>
    <t xml:space="preserve">Vyregulování potrubní soustavy  </t>
  </si>
  <si>
    <t>Pol209</t>
  </si>
  <si>
    <t>kontrola celkových množství na jednotce</t>
  </si>
  <si>
    <t>Pol210</t>
  </si>
  <si>
    <t>přeregulování vyústek dle hodnot na výkrese</t>
  </si>
  <si>
    <t>Pol211</t>
  </si>
  <si>
    <t>kontrola podtlaku v izolačních boxech</t>
  </si>
  <si>
    <t>Pol212</t>
  </si>
  <si>
    <t>kontrola přetlaku v místnostech ARO</t>
  </si>
  <si>
    <t>Pol213</t>
  </si>
  <si>
    <t>vypracování protokolu</t>
  </si>
  <si>
    <t>D6</t>
  </si>
  <si>
    <t>Demontáž stávajícího VZT zařízení vč. ekologické likvidace</t>
  </si>
  <si>
    <t>Pol214</t>
  </si>
  <si>
    <t>Jednotka v 1NP</t>
  </si>
  <si>
    <t>kg</t>
  </si>
  <si>
    <t>Pol215</t>
  </si>
  <si>
    <t>Potrubí vč. izolace</t>
  </si>
  <si>
    <t>Pol216</t>
  </si>
  <si>
    <t>VZT komponenty, ohebné hadice</t>
  </si>
  <si>
    <t>D7</t>
  </si>
  <si>
    <t>Ostatní položky:</t>
  </si>
  <si>
    <t>Pol217</t>
  </si>
  <si>
    <t>Montážní materiál</t>
  </si>
  <si>
    <t>Kg</t>
  </si>
  <si>
    <t>Pol218</t>
  </si>
  <si>
    <t>Spojovací a těsnící materiál, silikon</t>
  </si>
  <si>
    <t>Pol219</t>
  </si>
  <si>
    <t>Komplexní zkoušky</t>
  </si>
  <si>
    <t>Pol220</t>
  </si>
  <si>
    <t>Předávací dokumentace, PD skutečného stavu</t>
  </si>
  <si>
    <t>Pol221</t>
  </si>
  <si>
    <t>Doprava a manipulace</t>
  </si>
  <si>
    <t>-1355484468</t>
  </si>
  <si>
    <t>Poznámka k položce:
V CELÉM OBJEKTU BUDE PROVEDENA VZDUCHOTECHNIKA VIZ. SAMOSTATNÁ PŘÍLOHA PROJEKTOVÉ DOKUMENTACE.
FIRMA ZAJIŠŤUJÍCÍ STAVEBNÍ PROFESE ZAJISTÍ VYSEKÁNÍ OTVORŮ PRO PROSTUPY VZT PORTUBÍ A TO VŽDY O 100 mm VĚTŠÍ NEŽ JE VELIKOST POTRUBÍ
VZT POTRUBÍ A TO VŽDY O 10 cm VĚTŠÍ NEŽ JE VELIKOST POTRUBÍ. PO DOKONČENÍ MONTÁŽE PROVEDE DOZDĚNÍ VČETNĚ NÁSLEDNÉHO ZAČIŠTĚNÍ.
- vybourání otvoru pro montáž stoupaček VZT 1500/2500 + Ič160 dl.1850 mm
- po dokončení montáže dozdění 1500/2500
- úprava otvoru ve stropní konstrukci
- servisní přístup pro VZT - revizní dvířka 400/400 do podhledu odolná na přetlak a podtlak 100 Pa - 7 ks.</t>
  </si>
  <si>
    <t>08 - napojení VZT</t>
  </si>
  <si>
    <t>D1 - Řemeslný obor 713 - IZOLACE TEPELNÉ</t>
  </si>
  <si>
    <t>D2 - Řemeslný obor 732 - STROJOVNY ÚSTŘEDNÍHO VYTÁPĚNÍ</t>
  </si>
  <si>
    <t>D3 - Řemeslný obor 733 - ROZVOD POTRUBÍ ÚT</t>
  </si>
  <si>
    <t>D4 - Řemeslný obor 734 - ARMATURY ÚT</t>
  </si>
  <si>
    <t>D5 - Řemeslný obor 783 - NÁTĚRY</t>
  </si>
  <si>
    <t>D6 - HZS - Hodinové zúčtovací sazby</t>
  </si>
  <si>
    <t>D7 - Vedlejší rozpočtové náklady</t>
  </si>
  <si>
    <t>Řemeslný obor 713 - IZOLACE TEPELNÉ</t>
  </si>
  <si>
    <t>713 41 0831</t>
  </si>
  <si>
    <t>Odstranění tepelné izolace potrubí a ohybů pásy nebo rohožemi s povrchovou úpravou hliníkovou fólií připevněnými ocelovým drátem potrubí, tloušťka izolace do 50 mm</t>
  </si>
  <si>
    <t>ÚRS 2021/I</t>
  </si>
  <si>
    <t>713 46 3132</t>
  </si>
  <si>
    <t>Izolace tepelná potrubí pouzdry přilepených v příčných i podélných spojích izolace přes 25mm do 50mm</t>
  </si>
  <si>
    <t>713 46 3136</t>
  </si>
  <si>
    <t>Izolace tepelná ohybů pouzdry přilepených v příčných i podélných spojích izolace přes 25mm do 50mm</t>
  </si>
  <si>
    <t>Pol222</t>
  </si>
  <si>
    <t>Tepelná izolace EPDM λ0°C=0,034 W/mK; d42xtl.19mm(ocel5/4") vč. spoj. mater. a izol. objímek</t>
  </si>
  <si>
    <t>ceník dodavatele</t>
  </si>
  <si>
    <t>Pol223</t>
  </si>
  <si>
    <t>Tepelná izolace EPDM λ0°C=0,034 W/mK; d48xtl.19mm(ocel6/4") vč. spoj. mater. a izol. objímek</t>
  </si>
  <si>
    <t>713 46 3211</t>
  </si>
  <si>
    <t>Izolace tepelná potrubí pouzdry s povrchovou úpravou hliníkovou fólií, přelepenými samolepící hliníkovou páskou D do 50mm</t>
  </si>
  <si>
    <t>713 46 3215</t>
  </si>
  <si>
    <t>Izolace tepelná ohybů pouzdry s povrchovou úpravou hliníkovou fólií, přelepenými samolepící hliníkovou páskou D do 50mm</t>
  </si>
  <si>
    <t>Pol224</t>
  </si>
  <si>
    <t>Termoizolační minerální vinutá potrubní pouzdra s polepem AL fólií l10=0,033W/mK(l50=0,037W/mK) d28xtl.30mm(CU28;plast25;ocel3/4") vč. spoj. mater.</t>
  </si>
  <si>
    <t>Pol225</t>
  </si>
  <si>
    <t>Termoizolační minerální vinutá potrubní pouzdra s polepem AL fólií l10=0,033W/mK(l50=0,037W/mK) d35xtl.40mm(CU35;plast32;ocel1") vč. spoj. mater.</t>
  </si>
  <si>
    <t>998 71 3201</t>
  </si>
  <si>
    <t>Přesun hmot pro izolace v objektech výšky do 6m</t>
  </si>
  <si>
    <t>Řemeslný obor 732 - STROJOVNY ÚSTŘEDNÍHO VYTÁPĚNÍ</t>
  </si>
  <si>
    <t>732 19 9100</t>
  </si>
  <si>
    <t>Montáž orientačních štítků</t>
  </si>
  <si>
    <t>soub</t>
  </si>
  <si>
    <t>Pol226</t>
  </si>
  <si>
    <t>Č1 - Oběhové čerpadlo vysoceúčinné s integrovaným automatickým řízením výkonu; 25/1-6; 4~40W; 0,44A; 230V; -10~95°C; dopravní výška max.:6m; průtok max.:3,8m3/h</t>
  </si>
  <si>
    <t>Pol227</t>
  </si>
  <si>
    <t>Č2 - Oběhové čerpadlo vysoceúčinné s integrovaným automatickým řízením výkonu; 30/0,5-10; 5~190W; 1,3A; 230V; -20~110°C; dopravní výška max.:10m; průtok max.:8,2m3/h</t>
  </si>
  <si>
    <t>732 42 0811</t>
  </si>
  <si>
    <t>Demontáž čerpadel oběhových spirálních (do potrubí) DN 25</t>
  </si>
  <si>
    <t>732 42 0812</t>
  </si>
  <si>
    <t>Demontáž čerpadel oběhových spirálních (do potrubí) DN 40</t>
  </si>
  <si>
    <t>732 42 9212</t>
  </si>
  <si>
    <t>Čerpadla teplovodní montáž čerpadel (do potrubí) ostatních typů mokroběžných závitových DN 25</t>
  </si>
  <si>
    <t>732 42 9215</t>
  </si>
  <si>
    <t>Čerpadla teplovodní montáž čerpadel (do potrubí) ostatních typů mokroběžných závitových DN 32</t>
  </si>
  <si>
    <t>998 73 2201</t>
  </si>
  <si>
    <t>Přesun hmot pro strojovny v objektech výšky do 6m</t>
  </si>
  <si>
    <t>Řemeslný obor 733 - ROZVOD POTRUBÍ ÚT</t>
  </si>
  <si>
    <t>733 11 0806</t>
  </si>
  <si>
    <t>Demontáž potrubí z trubek ocelových závitových DN přes 15 do 32</t>
  </si>
  <si>
    <t>733 11 0808</t>
  </si>
  <si>
    <t>Demontáž potrubí z trubek ocelových závitových DN přes 32 do 50</t>
  </si>
  <si>
    <t>733 11 1114</t>
  </si>
  <si>
    <t>Potrubí z trubek ocelových závitových bezešvých běžných nízkotlakých v kotelnách a strojovnách DN 20</t>
  </si>
  <si>
    <t>733 11 1115</t>
  </si>
  <si>
    <t>Potrubí z trubek ocelových závitových bezešvých běžných nízkotlakých v kotelnách a strojovnách DN 25</t>
  </si>
  <si>
    <t>733 11 1116</t>
  </si>
  <si>
    <t>Potrubí z trubek ocelových závitových bezešvých běžných nízkotlakých v kotelnách a strojovnách DN 32</t>
  </si>
  <si>
    <t>733 11 1117</t>
  </si>
  <si>
    <t>Potrubí z trubek ocelových závitových bezešvých běžných nízkotlakých v kotelnách a strojovnách DN 40</t>
  </si>
  <si>
    <t>733 19 0107</t>
  </si>
  <si>
    <t>tlaková zkouška potrubí do DN40</t>
  </si>
  <si>
    <t>998 73 3201</t>
  </si>
  <si>
    <t>Přesun hmot pro rozvody potrubí v objektech výšky do 6m</t>
  </si>
  <si>
    <t>Řemeslný obor 734 - ARMATURY ÚT</t>
  </si>
  <si>
    <t>734 20 0821</t>
  </si>
  <si>
    <t>Demontáž armatur závitových se dvěma závity do G 1/2</t>
  </si>
  <si>
    <t>734 20 0822</t>
  </si>
  <si>
    <t>Demontáž armatur závitových se dvěma závity přes 1/2 do G 1</t>
  </si>
  <si>
    <t>734 20 0823</t>
  </si>
  <si>
    <t>Demontáž armatur závitových se dvěma závity přes 1 do G 6/4</t>
  </si>
  <si>
    <t>734 20 9103</t>
  </si>
  <si>
    <t>Montáž armatur s 1 závitem do G1/2"</t>
  </si>
  <si>
    <t>734 20 9113</t>
  </si>
  <si>
    <t>Montáž armatur s 2 závity do G1/2"</t>
  </si>
  <si>
    <t>734 20 9114</t>
  </si>
  <si>
    <t>Montáž armatur s 2 závity G3/4"</t>
  </si>
  <si>
    <t>734 20 9115</t>
  </si>
  <si>
    <t>Montáž armatur s 2 závity G1"</t>
  </si>
  <si>
    <t>734 20 9116</t>
  </si>
  <si>
    <t>Montáž armatur s 2 závity G5/4"</t>
  </si>
  <si>
    <t>734 20 9117</t>
  </si>
  <si>
    <t>Montáž armatur s 2 závity G6/4"</t>
  </si>
  <si>
    <t>734 20 9124</t>
  </si>
  <si>
    <t>Montáž armatur s 3 závity G3/4"</t>
  </si>
  <si>
    <t>734 20 9126</t>
  </si>
  <si>
    <t>Montáž armatur s 3 závity G5/4"</t>
  </si>
  <si>
    <t>Pol228</t>
  </si>
  <si>
    <t>Manometr D100mm tř.přesnosti 1,6%, 0-1MPa</t>
  </si>
  <si>
    <t>Pol229</t>
  </si>
  <si>
    <t>Manometrický kulový kohout 3 cestný, PN40, 100°C, DN2, červ.páčka</t>
  </si>
  <si>
    <t>Pol230</t>
  </si>
  <si>
    <t>Přípojka manometrová přechodová 1/2"/M20x1,5</t>
  </si>
  <si>
    <t>Pol231</t>
  </si>
  <si>
    <t>Kondenzační smyčka zahnutá, přivařovací</t>
  </si>
  <si>
    <t>Pol232</t>
  </si>
  <si>
    <t>Teploměr rovný TR D100mm stonek 60mm 0~120°C</t>
  </si>
  <si>
    <t>Pol233</t>
  </si>
  <si>
    <t>Teploměrová jímka mosaz/měď, závit 1/2" - 65mm</t>
  </si>
  <si>
    <t>Pol234</t>
  </si>
  <si>
    <t>Kulový kohout DN25 s možností dotažení teflonové ucpávky hřídele max 140°C (krátkodobě 150°C) maximální pracovní tlak 4MPa, médium horká voda, studená voda, glykol 50%, stlačený vzduch</t>
  </si>
  <si>
    <t>Pol235</t>
  </si>
  <si>
    <t>Kulový kohout DN40 s možností dotažení teflonové ucpávky hřídele max 140°C (krátkodobě 150°C) maximální pracovní tlak 4MPa, médium horká voda, studená voda, glykol 50%, stlačený vzduch</t>
  </si>
  <si>
    <t>Pol236</t>
  </si>
  <si>
    <t>Vypouštěcí kohout DN15 max 110°C(krátkodobě 130°C) se snímatelnou křídlovou rukojetí, s krytkou na výkyvném třmenu</t>
  </si>
  <si>
    <t>Pol237</t>
  </si>
  <si>
    <t>Zpětný ventil s kovovou vložkou celomosazný DN 25 max.110°C otevírací tlak 0,02bar, max tlak 35bar, Kv=10,5</t>
  </si>
  <si>
    <t>Pol238</t>
  </si>
  <si>
    <t>Zpětný ventil s kovovou vložkou celomosazný DN 40 max.110°C otevírací tlak 0,02bar, max tlak 25bar, Kv=24</t>
  </si>
  <si>
    <t>Pol239</t>
  </si>
  <si>
    <t>FITR BALL kulový kohout s filtrem DN25 dotažitelná ucpávka, PN16 při T100°C, PN10 při T150°C, síto 700 μm</t>
  </si>
  <si>
    <t>Pol240</t>
  </si>
  <si>
    <t>FITR BALL kulový kohout s filtrem DN40 dotažitelná ucpávka, PN16 při T100°C, PN10 při T150°C, síto 700 μm</t>
  </si>
  <si>
    <t>Pol241</t>
  </si>
  <si>
    <t>Šroubení k čerpadlu bez uzávěru - 1" x 6/4"</t>
  </si>
  <si>
    <t>Pol242</t>
  </si>
  <si>
    <t>Šroubení k čerpadlu bez uzávěru - 5/4" x 2"</t>
  </si>
  <si>
    <t>Pol243</t>
  </si>
  <si>
    <t>Šroubení přímé mosazné DN20 s plochým těs. max.120°C</t>
  </si>
  <si>
    <t>Pol244</t>
  </si>
  <si>
    <t>Šroubení přímé mosazné DN25 s plochým těs. max.120°C</t>
  </si>
  <si>
    <t>Pol245</t>
  </si>
  <si>
    <t>Šroubení přímé mosazné DN32 s plochým těs. max.120°C</t>
  </si>
  <si>
    <t>Pol246</t>
  </si>
  <si>
    <t>Šroubení přímé mosazné DN40 s plochým těs. max.120°C</t>
  </si>
  <si>
    <t>Pol247</t>
  </si>
  <si>
    <t>vyregulování regulačních ventilů</t>
  </si>
  <si>
    <t>Pol248</t>
  </si>
  <si>
    <t>Regulační ventil s možností přednastavení a uzavírání s měřícími vsuvkami s vypouštěním DN25; -20~120°C PN20</t>
  </si>
  <si>
    <t>Pol249</t>
  </si>
  <si>
    <t>Regulační ventil s možností přednastavení a uzavírání s měřícími vsuvkami s vypouštěním DN40; -20~120°C PN20</t>
  </si>
  <si>
    <t>Pol250</t>
  </si>
  <si>
    <t>flexibilní hadice s nerez opletem DN25 vnitřní závity 1"-0,5m; provozní teplota -20~100°C, PN10</t>
  </si>
  <si>
    <t>Pol251</t>
  </si>
  <si>
    <t>flexibilní hadice s nerez opletem DN40 vnitřní závity 6/4"-0,5m; provozní teplota -20~100°C, PN6</t>
  </si>
  <si>
    <t>734 41 9111</t>
  </si>
  <si>
    <t>Montáž teploměrů s ochranným pouzdrem nebo pevným stonkem a jímkou</t>
  </si>
  <si>
    <t>734 49 4213</t>
  </si>
  <si>
    <t>Návarek 1/2"</t>
  </si>
  <si>
    <t>998 73 4201</t>
  </si>
  <si>
    <t>Přesun hmot pro amatury v objektech výšky do 6m</t>
  </si>
  <si>
    <t>Řemeslný obor 783 - NÁTĚRY</t>
  </si>
  <si>
    <t>783 61 4551</t>
  </si>
  <si>
    <t>Základní jednonásobný syntetický nátěr potrubí do DN 50 mm</t>
  </si>
  <si>
    <t>HZS2212</t>
  </si>
  <si>
    <t>Hodinová zúčtovací sazba instalatér odborný - Topná, tlaková a dilatační zkouška</t>
  </si>
  <si>
    <t>Vedlejší rozpočtové náklady</t>
  </si>
  <si>
    <t>045002000</t>
  </si>
  <si>
    <t>Kompletační a koordinační činnost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</si>
  <si>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</si>
  <si>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</si>
  <si>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</si>
  <si>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</si>
  <si>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</si>
  <si>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VRN</t>
  </si>
  <si>
    <t>VRN1</t>
  </si>
  <si>
    <t>Průzkumné, geodetické a projektové práce</t>
  </si>
  <si>
    <t>011434001</t>
  </si>
  <si>
    <t>Měření (monitoring) hlukové hladiny, hluková studie</t>
  </si>
  <si>
    <t>…</t>
  </si>
  <si>
    <t>1024</t>
  </si>
  <si>
    <t>1674198792</t>
  </si>
  <si>
    <t>013254001</t>
  </si>
  <si>
    <t>Dokumentace skutečného provedení stavby prováděna dle vyhlášky č.499/2006 sb. příloha č.7- 3x tištěné paré, 1x elektronicky na CD</t>
  </si>
  <si>
    <t>-1225125612</t>
  </si>
  <si>
    <t>VRN3</t>
  </si>
  <si>
    <t>Zařízení staveniště</t>
  </si>
  <si>
    <t>030001000</t>
  </si>
  <si>
    <t>553558408</t>
  </si>
  <si>
    <t>https://podminky.urs.cz/item/CS_URS_2021_02/030001000</t>
  </si>
  <si>
    <t>VRN7</t>
  </si>
  <si>
    <t>Provozní vlivy</t>
  </si>
  <si>
    <t>071002000</t>
  </si>
  <si>
    <t>Provoz investora, třetích osob</t>
  </si>
  <si>
    <t>-935356955</t>
  </si>
  <si>
    <t>https://podminky.urs.cz/item/CS_URS_2021_02/071002000</t>
  </si>
  <si>
    <t>SO 02 - Izolační boxy JIP - 3.NP</t>
  </si>
  <si>
    <t xml:space="preserve">    771 - Podlahy z dlaždic</t>
  </si>
  <si>
    <t>342272245</t>
  </si>
  <si>
    <t>Příčky z pórobetonových tvárnic hladkých na tenké maltové lože objemová hmotnost do 500 kg/m3, tloušťka příčky 150 mm</t>
  </si>
  <si>
    <t>-1042692374</t>
  </si>
  <si>
    <t>https://podminky.urs.cz/item/CS_URS_2021_02/342272245</t>
  </si>
  <si>
    <t>6,68*1,3"výkres číslo D.1.1.b</t>
  </si>
  <si>
    <t>350501501</t>
  </si>
  <si>
    <t>Zhotovení nik pro monitorou skříň a ventilovou skříň</t>
  </si>
  <si>
    <t>-402089006</t>
  </si>
  <si>
    <t>-1772876148</t>
  </si>
  <si>
    <t>6,68*(1,2+0,15+1,2)"výkres číslo D.1.1.b1</t>
  </si>
  <si>
    <t>1160625349</t>
  </si>
  <si>
    <t>281003256</t>
  </si>
  <si>
    <t>23,97+2,5+8,38+23,87+10,29+7,96+8,07+8,4+15,71+2,15+51,43+38,96+19,6+15,54+10,01+8,68+5,01+37,4+30+94+200"výkres číslo D.1.1.b1</t>
  </si>
  <si>
    <t>632247773</t>
  </si>
  <si>
    <t>50"výkres číslo D.1.1.b1</t>
  </si>
  <si>
    <t>1184038645</t>
  </si>
  <si>
    <t>23,97+2,5+8,38+23,87+10,29+7,96+8,07+8,4+15,71+2,15+51,43+38,96+19,6+15,54+10,01+8,68+5,01+37,4+30+94"výkres číslo D.1.1.b1</t>
  </si>
  <si>
    <t>1203552341</t>
  </si>
  <si>
    <t>10,29+51,43+18,7+57,15+38,96+19,6+94"výkres číslo D.1.1.b1</t>
  </si>
  <si>
    <t>23,97+2,5+7,96+8,07+8,4+15,71+2,15+15,54+10,01+8,68+5,01+37,4+21,96+4,05+2,25+1,53+30"výkres číslo D.1.1.b1</t>
  </si>
  <si>
    <t>1546913874</t>
  </si>
  <si>
    <t>23,97+2,5+7,96+8,07+8,4+15,71+2,15+15,54+10,01+8,68+5,01+37,4+30"výkres číslo D.1.1.b1</t>
  </si>
  <si>
    <t>-1697721314</t>
  </si>
  <si>
    <t>(6,6+4,4)*3,84-0,9*2-1,2*2"výkres číslo D.1.1.b1</t>
  </si>
  <si>
    <t>-234072292</t>
  </si>
  <si>
    <t>0,9*2"výkres číslo D.1.1.b1</t>
  </si>
  <si>
    <t>968072456</t>
  </si>
  <si>
    <t>Vybourání kovových rámů oken s křídly, dveřních zárubní, vrat, stěn, ostění nebo obkladů dveřních zárubní, plochy přes 2 m2</t>
  </si>
  <si>
    <t>-137131902</t>
  </si>
  <si>
    <t>https://podminky.urs.cz/item/CS_URS_2021_02/968072456</t>
  </si>
  <si>
    <t>1,2*2"výkres číslo D.1.1.b1</t>
  </si>
  <si>
    <t>-2142402786</t>
  </si>
  <si>
    <t>(6,6+2,8)*2*3-0,9*2</t>
  </si>
  <si>
    <t>(6,6+10,4)*2*3-1,2*2</t>
  </si>
  <si>
    <t>988101501</t>
  </si>
  <si>
    <t>Demontáž zdrojového mostu</t>
  </si>
  <si>
    <t>1116755061</t>
  </si>
  <si>
    <t>7,1"výkres číslo D.1.1.b1</t>
  </si>
  <si>
    <t>988101502</t>
  </si>
  <si>
    <t>Kotvení základových desek zdrojových mostů</t>
  </si>
  <si>
    <t>1693047897</t>
  </si>
  <si>
    <t>10"výkres číslo D.1.1.b1</t>
  </si>
  <si>
    <t>997013213</t>
  </si>
  <si>
    <t>Vnitrostaveništní doprava suti a vybouraných hmot vodorovně do 50 m svisle ručně pro budovy a haly výšky přes 9 do 12 m</t>
  </si>
  <si>
    <t>-1307539466</t>
  </si>
  <si>
    <t>https://podminky.urs.cz/item/CS_URS_2021_02/997013213</t>
  </si>
  <si>
    <t>1311603220</t>
  </si>
  <si>
    <t>34,614*3 'Přepočtené koeficientem množství</t>
  </si>
  <si>
    <t>599547342</t>
  </si>
  <si>
    <t>134929740</t>
  </si>
  <si>
    <t>10,486+1,774</t>
  </si>
  <si>
    <t>1740148515</t>
  </si>
  <si>
    <t>34,733-12,26-0,182</t>
  </si>
  <si>
    <t>345987099</t>
  </si>
  <si>
    <t>-1331344334</t>
  </si>
  <si>
    <t>-129485229</t>
  </si>
  <si>
    <t>1681889191</t>
  </si>
  <si>
    <t>-1944624247</t>
  </si>
  <si>
    <t>307580353</t>
  </si>
  <si>
    <t>-1031432760</t>
  </si>
  <si>
    <t>15*2"výkres číslo D.1.1.b1</t>
  </si>
  <si>
    <t>708823379</t>
  </si>
  <si>
    <t>-1385335500</t>
  </si>
  <si>
    <t>-261624497</t>
  </si>
  <si>
    <t>61868464</t>
  </si>
  <si>
    <t>-960085456</t>
  </si>
  <si>
    <t>-1402116621</t>
  </si>
  <si>
    <t>735152386</t>
  </si>
  <si>
    <t>Otopná tělesa panelová VK dvoudesková PN 1,0 MPa, T do 110°C bez přídavné přestupní plochy výšky tělesa 600 mm stavební délky / výkonu 3000 mm / 2934 W</t>
  </si>
  <si>
    <t>1201816767</t>
  </si>
  <si>
    <t>https://podminky.urs.cz/item/CS_URS_2021_02/735152386</t>
  </si>
  <si>
    <t>-107471664</t>
  </si>
  <si>
    <t>718998274</t>
  </si>
  <si>
    <t>763121411</t>
  </si>
  <si>
    <t>Stěna předsazená ze sádrokartonových desek s nosnou konstrukcí z ocelových profilů CW, UW jednoduše opláštěná deskou standardní A tl. 12,5 mm bez izolace, EI 15, stěna tl. 62,5 mm, profil 50</t>
  </si>
  <si>
    <t>1923932628</t>
  </si>
  <si>
    <t>https://podminky.urs.cz/item/CS_URS_2021_02/763121411</t>
  </si>
  <si>
    <t>(0,75+1,2)*3,84"výkres číslo D.1.1.b1</t>
  </si>
  <si>
    <t>763121712</t>
  </si>
  <si>
    <t>Stěna předsazená ze sádrokartonových desek ostatní konstrukce a práce na předsazených stěnách ze sádrokartonových desek zalomení stěny</t>
  </si>
  <si>
    <t>-571681619</t>
  </si>
  <si>
    <t>https://podminky.urs.cz/item/CS_URS_2021_02/763121712</t>
  </si>
  <si>
    <t>3,84*2"výkres číslo D.1.1.b1</t>
  </si>
  <si>
    <t>763121714</t>
  </si>
  <si>
    <t>Stěna předsazená ze sádrokartonových desek ostatní konstrukce a práce na předsazených stěnách ze sádrokartonových desek základní penetrační nátěr</t>
  </si>
  <si>
    <t>795487529</t>
  </si>
  <si>
    <t>https://podminky.urs.cz/item/CS_URS_2021_02/763121714</t>
  </si>
  <si>
    <t>(0,75+1,2+0,1*2)*3,84"výkres číslo D.1.1.b1</t>
  </si>
  <si>
    <t>763121751</t>
  </si>
  <si>
    <t>Stěna předsazená ze sádrokartonových desek Příplatek k cenám za plochu do 6 m2 jednotlivě</t>
  </si>
  <si>
    <t>450457883</t>
  </si>
  <si>
    <t>https://podminky.urs.cz/item/CS_URS_2021_02/763121751</t>
  </si>
  <si>
    <t>-480784322</t>
  </si>
  <si>
    <t>23,97+2,5+7,96+8,07+8,4+15,71+2,15+15,54+10,01+8,68+5,01+30"výkres číslo D.1.1.b1</t>
  </si>
  <si>
    <t>763131471</t>
  </si>
  <si>
    <t>Podhled ze sádrokartonových desek dvouvrstvá zavěšená spodní konstrukce z ocelových profilů CD, UD jednoduše opláštěná deskou impregnovanou protipožární DFH2, tl. 12,5 mm, bez izolace, REI do 90</t>
  </si>
  <si>
    <t>-842790522</t>
  </si>
  <si>
    <t>https://podminky.urs.cz/item/CS_URS_2021_02/763131471</t>
  </si>
  <si>
    <t>10,7*2,25+37,4"výkres číslo D.1.1.b1</t>
  </si>
  <si>
    <t>2001955248</t>
  </si>
  <si>
    <t>23,97+2,5+7,96+8,07+8,4+15,71+2,15+15,54+10,01+8,68+5,01+21,96+30"výkres číslo D.1.1.b1</t>
  </si>
  <si>
    <t>389067444</t>
  </si>
  <si>
    <t>-236143600</t>
  </si>
  <si>
    <t>221,435*1,1235 'Přepočtené koeficientem množství</t>
  </si>
  <si>
    <t>-945359774</t>
  </si>
  <si>
    <t>657424970</t>
  </si>
  <si>
    <t>221,435*2 'Přepočtené koeficientem množství</t>
  </si>
  <si>
    <t>-560714227</t>
  </si>
  <si>
    <t>-1671681298</t>
  </si>
  <si>
    <t>2,5+2,15"výkres číslo D.1.1.b1</t>
  </si>
  <si>
    <t>-1086141939</t>
  </si>
  <si>
    <t>763164536</t>
  </si>
  <si>
    <t>Obklad konstrukcí sádrokartonovými deskami včetně ochranných úhelníků ve tvaru L rozvinuté šíře přes 0,4 do 0,8 m, opláštěný deskou protipožární DF, tl. 15 mm</t>
  </si>
  <si>
    <t>1383248345</t>
  </si>
  <si>
    <t>https://podminky.urs.cz/item/CS_URS_2021_02/763164536</t>
  </si>
  <si>
    <t xml:space="preserve">3,84"výkres číslo </t>
  </si>
  <si>
    <t>-829316085</t>
  </si>
  <si>
    <t>8+1,3"výkres číslo D.1.1.b1</t>
  </si>
  <si>
    <t>763201501</t>
  </si>
  <si>
    <t>Revizní otvory v podhledech, včetně těsných spojů (400/400mm) odolné přetlaku a podtlaku</t>
  </si>
  <si>
    <t>2082241081</t>
  </si>
  <si>
    <t>763201502</t>
  </si>
  <si>
    <t>Dodávka a montáž revizních dvířek stěnv</t>
  </si>
  <si>
    <t>1364309851</t>
  </si>
  <si>
    <t>1"m.č.3.12</t>
  </si>
  <si>
    <t>479903797</t>
  </si>
  <si>
    <t>1428172157</t>
  </si>
  <si>
    <t>-1682999020</t>
  </si>
  <si>
    <t>1"výkres číslo D.1.1.b</t>
  </si>
  <si>
    <t>T2 - dodávka a montáž linky celková délka 270cm</t>
  </si>
  <si>
    <t>-1924472534</t>
  </si>
  <si>
    <t>T3 - dodávka a montáž linky celková délka 440cm</t>
  </si>
  <si>
    <t>956512667</t>
  </si>
  <si>
    <t>A - dodávka a montáž vnitřní prosklené /bezpečnostní sklo/ hliníkové stěny 668 x 264cm, fixní, horizontální žaluzie /klasifikace C-s1/</t>
  </si>
  <si>
    <t>110950679</t>
  </si>
  <si>
    <t>B - dodávka a montáž vnitřní prosklené /bezpečnostní sklo/ hliníkové stěny 440 x 384cm, s dveřmi 130 x 210cm, horizontální žaluzie /klasifikace C-s1/</t>
  </si>
  <si>
    <t>2124735734</t>
  </si>
  <si>
    <t>-723763505</t>
  </si>
  <si>
    <t>-110572063</t>
  </si>
  <si>
    <t>-518065002</t>
  </si>
  <si>
    <t>23,87+10,29+51,43+18,7+57,15+38,96+19,6+94"výkres číslo D.1.1.b1</t>
  </si>
  <si>
    <t>-1780417105</t>
  </si>
  <si>
    <t>13,8"výkres číslo D.1.1.b1</t>
  </si>
  <si>
    <t>1232741344</t>
  </si>
  <si>
    <t>767101504</t>
  </si>
  <si>
    <t>Dodávka a montáž revizních otvorů v podhledech s utěsněním 400 x 400mm, odolné proti přetlaku a podtlaku</t>
  </si>
  <si>
    <t>1305381034</t>
  </si>
  <si>
    <t>12"výkres číslo D.1.1.b1</t>
  </si>
  <si>
    <t>74709536</t>
  </si>
  <si>
    <t>1510030794</t>
  </si>
  <si>
    <t>-556635790</t>
  </si>
  <si>
    <t>7"výkres číslo D.1.1.b1</t>
  </si>
  <si>
    <t>795434088</t>
  </si>
  <si>
    <t>771</t>
  </si>
  <si>
    <t>Podlahy z dlaždic</t>
  </si>
  <si>
    <t>771471810</t>
  </si>
  <si>
    <t>Demontáž soklíků z dlaždic keramických kladených do malty rovných</t>
  </si>
  <si>
    <t>2035461696</t>
  </si>
  <si>
    <t>https://podminky.urs.cz/item/CS_URS_2021_02/771471810</t>
  </si>
  <si>
    <t>(2,8+6,6)*2+4,4-0,9*2-1,2"výkres číslo D.1.1.b1</t>
  </si>
  <si>
    <t>771571810</t>
  </si>
  <si>
    <t>Demontáž podlah z dlaždic keramických kladených do malty</t>
  </si>
  <si>
    <t>-1598273858</t>
  </si>
  <si>
    <t>https://podminky.urs.cz/item/CS_URS_2021_02/771571810</t>
  </si>
  <si>
    <t>2,8*6,6"výkres číslo D.1.1.b1</t>
  </si>
  <si>
    <t>-1006185135</t>
  </si>
  <si>
    <t>18,7+57,51"výkres číslo D.1.1.b1</t>
  </si>
  <si>
    <t>1716130584</t>
  </si>
  <si>
    <t>374595173</t>
  </si>
  <si>
    <t>233660348</t>
  </si>
  <si>
    <t>-234375514</t>
  </si>
  <si>
    <t>(6,68+2,8)*2</t>
  </si>
  <si>
    <t>(10,4+6,68)*2</t>
  </si>
  <si>
    <t>-914014803</t>
  </si>
  <si>
    <t>6,6*2,65+7,75*5,15"výkres číslo D.1.1.b1</t>
  </si>
  <si>
    <t>-1495990864</t>
  </si>
  <si>
    <t>(10,4+6,6)*2"výkres číslo D.1.1.b1</t>
  </si>
  <si>
    <t>858712809</t>
  </si>
  <si>
    <t>1184858496</t>
  </si>
  <si>
    <t>-1830397505</t>
  </si>
  <si>
    <t>(6,68+2,8+0,1+10,4+6,68+7,75+1,34+0,2)*3</t>
  </si>
  <si>
    <t>-2,4*1,2*3+(2,4+1,2)*2*0,05*3</t>
  </si>
  <si>
    <t>6,68*(1,2+0,1+1,2)</t>
  </si>
  <si>
    <t>729138617</t>
  </si>
  <si>
    <t>-2039874548</t>
  </si>
  <si>
    <t>457667922</t>
  </si>
  <si>
    <t>116,99*1,1 'Přepočtené koeficientem množství</t>
  </si>
  <si>
    <t>-1798380634</t>
  </si>
  <si>
    <t>-1072772193</t>
  </si>
  <si>
    <t>1347170249</t>
  </si>
  <si>
    <t>890308565</t>
  </si>
  <si>
    <t>1449684766</t>
  </si>
  <si>
    <t>-426495861</t>
  </si>
  <si>
    <t>-1125749557</t>
  </si>
  <si>
    <t>Pol332</t>
  </si>
  <si>
    <t>spínač č.1, bílý, IP20, antibakteriální provedení</t>
  </si>
  <si>
    <t>Pol333</t>
  </si>
  <si>
    <t>tlačítko bílé, IP20 stmávatelné</t>
  </si>
  <si>
    <t>Pol339</t>
  </si>
  <si>
    <t>Bernard svorka vč. Cu pásku</t>
  </si>
  <si>
    <t>Pol341</t>
  </si>
  <si>
    <t>Pol343</t>
  </si>
  <si>
    <t>Svítidlo LED nouzové s vestavným drojem 1hod/6W, IP20</t>
  </si>
  <si>
    <t>Pol354</t>
  </si>
  <si>
    <t>Nový rozvaděč DT 302.1 dle schéma</t>
  </si>
  <si>
    <t>Pol355</t>
  </si>
  <si>
    <t>Doplnění DT 302 dle schéma</t>
  </si>
  <si>
    <t>Pol356</t>
  </si>
  <si>
    <t>Pol357</t>
  </si>
  <si>
    <t>Pol358</t>
  </si>
  <si>
    <t>Pol359</t>
  </si>
  <si>
    <t>Pol360</t>
  </si>
  <si>
    <t>Pol361</t>
  </si>
  <si>
    <t>Pol365</t>
  </si>
  <si>
    <t>Napojení vývodů ve stávajícím patrových rozvaděčích vč.úprav rozvaděčů pro napojení</t>
  </si>
  <si>
    <t>Pol366</t>
  </si>
  <si>
    <t>Pol367</t>
  </si>
  <si>
    <t>Pol368</t>
  </si>
  <si>
    <t>Koordinace úpravy stávajících rozvaděčů – napojení MDO, DO, VDO, ZIS</t>
  </si>
  <si>
    <t>Pol369</t>
  </si>
  <si>
    <t>Pol370</t>
  </si>
  <si>
    <t>Pol371</t>
  </si>
  <si>
    <t>Pol372</t>
  </si>
  <si>
    <t>Pol373</t>
  </si>
  <si>
    <t>Pol374</t>
  </si>
  <si>
    <t>Pol379</t>
  </si>
  <si>
    <t>Pol380</t>
  </si>
  <si>
    <t>-896702992</t>
  </si>
  <si>
    <t xml:space="preserve">      742-05 - P+S - Dorozumívací zařízení S+P</t>
  </si>
  <si>
    <t xml:space="preserve">        D-05-1 - Signalizační zařízení sestra - pacient</t>
  </si>
  <si>
    <t xml:space="preserve">        D-05-2 - Dodávka instalačního materiálu</t>
  </si>
  <si>
    <t xml:space="preserve">        D-05-3 - Dodávka kabelových rozvodů</t>
  </si>
  <si>
    <t xml:space="preserve">        D-05-4 - Montáž signalizační zařízení sestra - pacient</t>
  </si>
  <si>
    <t xml:space="preserve">        D-05-5 - Montáž instalačního materiálu</t>
  </si>
  <si>
    <t xml:space="preserve">        D-05-6 - Montáž kabelových rozvodů</t>
  </si>
  <si>
    <t xml:space="preserve">        D-05-7 - Ostatní práce</t>
  </si>
  <si>
    <t>Ústředna EPS ESSER v boxu se zdrojem stávající v recepci</t>
  </si>
  <si>
    <t>-1141830929</t>
  </si>
  <si>
    <t>Modul analogové linky pro 127 prvků stávající v ústředně</t>
  </si>
  <si>
    <t>-1469568789</t>
  </si>
  <si>
    <t>Teplotní hlásič hl</t>
  </si>
  <si>
    <t>1012080316</t>
  </si>
  <si>
    <t>-430839487</t>
  </si>
  <si>
    <t>-587386478</t>
  </si>
  <si>
    <t>-1390485759</t>
  </si>
  <si>
    <t>1300533084</t>
  </si>
  <si>
    <t>342540882</t>
  </si>
  <si>
    <t>855540289</t>
  </si>
  <si>
    <t>199926021</t>
  </si>
  <si>
    <t>1064701445</t>
  </si>
  <si>
    <t>-1208730795</t>
  </si>
  <si>
    <t>-2116088636</t>
  </si>
  <si>
    <t>-624668447</t>
  </si>
  <si>
    <t>412229898</t>
  </si>
  <si>
    <t>1453529223</t>
  </si>
  <si>
    <t>213079288</t>
  </si>
  <si>
    <t>1646236326</t>
  </si>
  <si>
    <t>-172461603</t>
  </si>
  <si>
    <t>-927605877</t>
  </si>
  <si>
    <t>-1667443951</t>
  </si>
  <si>
    <t>-406823685</t>
  </si>
  <si>
    <t>487315364</t>
  </si>
  <si>
    <t>-121768070</t>
  </si>
  <si>
    <t>-1923011671</t>
  </si>
  <si>
    <t>240331640</t>
  </si>
  <si>
    <t>186671560</t>
  </si>
  <si>
    <t>-1428450948</t>
  </si>
  <si>
    <t>1345827893</t>
  </si>
  <si>
    <t>2084139783</t>
  </si>
  <si>
    <t>-1587565363</t>
  </si>
  <si>
    <t>1817715834</t>
  </si>
  <si>
    <t>-590563534</t>
  </si>
  <si>
    <t>-1210524308</t>
  </si>
  <si>
    <t>Poznámka k položce:
Propojení objektů</t>
  </si>
  <si>
    <t>Revize celého systému EPS v areálu NEM JH</t>
  </si>
  <si>
    <t>1731109122</t>
  </si>
  <si>
    <t>1749626608</t>
  </si>
  <si>
    <t>-854670192</t>
  </si>
  <si>
    <t>2063958703</t>
  </si>
  <si>
    <t>-2113425980</t>
  </si>
  <si>
    <t>2006704947</t>
  </si>
  <si>
    <t>-1915769631</t>
  </si>
  <si>
    <t>-1272627822</t>
  </si>
  <si>
    <t>1107259453</t>
  </si>
  <si>
    <t>17021573</t>
  </si>
  <si>
    <t>-1548165068</t>
  </si>
  <si>
    <t>-1155027214</t>
  </si>
  <si>
    <t>1338737539</t>
  </si>
  <si>
    <t>1888094701</t>
  </si>
  <si>
    <t>853578543</t>
  </si>
  <si>
    <t>177750266</t>
  </si>
  <si>
    <t>664252348</t>
  </si>
  <si>
    <t>-389744280</t>
  </si>
  <si>
    <t>-1016235437</t>
  </si>
  <si>
    <t>1374185082</t>
  </si>
  <si>
    <t>570124322</t>
  </si>
  <si>
    <t>57370528</t>
  </si>
  <si>
    <t>-1413185994</t>
  </si>
  <si>
    <t>-2064340297</t>
  </si>
  <si>
    <t>-1039680175</t>
  </si>
  <si>
    <t>-539343226</t>
  </si>
  <si>
    <t>1777160118</t>
  </si>
  <si>
    <t>241724539</t>
  </si>
  <si>
    <t>727679508</t>
  </si>
  <si>
    <t>-1060300170</t>
  </si>
  <si>
    <t>1299349484</t>
  </si>
  <si>
    <t>-1407142789</t>
  </si>
  <si>
    <t>-269133726</t>
  </si>
  <si>
    <t>-947069349</t>
  </si>
  <si>
    <t>664314546</t>
  </si>
  <si>
    <t>-1590339378</t>
  </si>
  <si>
    <t>674423694</t>
  </si>
  <si>
    <t>Vývod kabelu de zásuvek</t>
  </si>
  <si>
    <t>-1367804624</t>
  </si>
  <si>
    <t>511477092</t>
  </si>
  <si>
    <t>-1326473498</t>
  </si>
  <si>
    <t>588423760</t>
  </si>
  <si>
    <t>-632291690</t>
  </si>
  <si>
    <t>1486663947</t>
  </si>
  <si>
    <t>-1188171851</t>
  </si>
  <si>
    <t>-679785897</t>
  </si>
  <si>
    <t>1901308750</t>
  </si>
  <si>
    <t>1712501590</t>
  </si>
  <si>
    <t>-777357264</t>
  </si>
  <si>
    <t>-1908077741</t>
  </si>
  <si>
    <t>416411618</t>
  </si>
  <si>
    <t>-1678620455</t>
  </si>
  <si>
    <t>-1692367260</t>
  </si>
  <si>
    <t>-1126054679</t>
  </si>
  <si>
    <t>-712502113</t>
  </si>
  <si>
    <t>-547129030</t>
  </si>
  <si>
    <t>850145247</t>
  </si>
  <si>
    <t>520959484</t>
  </si>
  <si>
    <t>-1780033940</t>
  </si>
  <si>
    <t>632222864</t>
  </si>
  <si>
    <t>146658231</t>
  </si>
  <si>
    <t>-79567006</t>
  </si>
  <si>
    <t>223964509</t>
  </si>
  <si>
    <t>-148433225</t>
  </si>
  <si>
    <t>349861039</t>
  </si>
  <si>
    <t>499479305</t>
  </si>
  <si>
    <t>1406938654</t>
  </si>
  <si>
    <t>1107288405</t>
  </si>
  <si>
    <t>1117631042</t>
  </si>
  <si>
    <t>-1721985057</t>
  </si>
  <si>
    <t>-1316716997</t>
  </si>
  <si>
    <t>-368543370</t>
  </si>
  <si>
    <t>-1165338047</t>
  </si>
  <si>
    <t>-1761552131</t>
  </si>
  <si>
    <t>-649423275</t>
  </si>
  <si>
    <t>1886432011</t>
  </si>
  <si>
    <t>260152076</t>
  </si>
  <si>
    <t>656722882</t>
  </si>
  <si>
    <t>-86022501</t>
  </si>
  <si>
    <t>1408178170</t>
  </si>
  <si>
    <t>2097809809</t>
  </si>
  <si>
    <t>838457728</t>
  </si>
  <si>
    <t>1018060714</t>
  </si>
  <si>
    <t>816483492</t>
  </si>
  <si>
    <t>-2108996719</t>
  </si>
  <si>
    <t>-299587301</t>
  </si>
  <si>
    <t>-995296510</t>
  </si>
  <si>
    <t>-1018970352</t>
  </si>
  <si>
    <t>-385111953</t>
  </si>
  <si>
    <t>1768522824</t>
  </si>
  <si>
    <t>1230269210</t>
  </si>
  <si>
    <t>1135767047</t>
  </si>
  <si>
    <t>-186223283</t>
  </si>
  <si>
    <t>-1434826796</t>
  </si>
  <si>
    <t>1370693138</t>
  </si>
  <si>
    <t>1043692913</t>
  </si>
  <si>
    <t>-379235532</t>
  </si>
  <si>
    <t>742-05</t>
  </si>
  <si>
    <t>P+S - Dorozumívací zařízení S+P</t>
  </si>
  <si>
    <t>D-05-1</t>
  </si>
  <si>
    <t>Signalizační zařízení sestra - pacient</t>
  </si>
  <si>
    <t>Hlavní ústředna - stávající</t>
  </si>
  <si>
    <t>1668709414</t>
  </si>
  <si>
    <t>Kontrolní panel - stávající</t>
  </si>
  <si>
    <t>2066886538</t>
  </si>
  <si>
    <t>Kabel k HC-07 (2m) - stávající</t>
  </si>
  <si>
    <t>-994933817</t>
  </si>
  <si>
    <t>Zásuvka rozvodu</t>
  </si>
  <si>
    <t>198757851</t>
  </si>
  <si>
    <t>Svítidlo (</t>
  </si>
  <si>
    <t>-16220733</t>
  </si>
  <si>
    <t>Pokojová kontrolní skříňka</t>
  </si>
  <si>
    <t>1446952072</t>
  </si>
  <si>
    <t>Zásuvka pacienta s držákem tlačítka</t>
  </si>
  <si>
    <t>-1148413950</t>
  </si>
  <si>
    <t>Volací šňůra s tlačítkem (1,5m)</t>
  </si>
  <si>
    <t>-1671469555</t>
  </si>
  <si>
    <t>Tlačítko nouzového volání</t>
  </si>
  <si>
    <t>-115987626</t>
  </si>
  <si>
    <t>Táhlo nouzového volání</t>
  </si>
  <si>
    <t>542284610</t>
  </si>
  <si>
    <t>D-05-2</t>
  </si>
  <si>
    <t>Instalační krabice pod omítku</t>
  </si>
  <si>
    <t>-893400727</t>
  </si>
  <si>
    <t>781624935</t>
  </si>
  <si>
    <t>2019521918</t>
  </si>
  <si>
    <t>-81277170</t>
  </si>
  <si>
    <t>Instalační krabice do zdrojového mostu</t>
  </si>
  <si>
    <t>-1544901342</t>
  </si>
  <si>
    <t>Trubka pod omítku</t>
  </si>
  <si>
    <t>560568566</t>
  </si>
  <si>
    <t>Stropní příchytka</t>
  </si>
  <si>
    <t>721918455</t>
  </si>
  <si>
    <t>Hmoždinka do zdi</t>
  </si>
  <si>
    <t>1513992695</t>
  </si>
  <si>
    <t>149</t>
  </si>
  <si>
    <t>Sádra</t>
  </si>
  <si>
    <t>480438868</t>
  </si>
  <si>
    <t>150</t>
  </si>
  <si>
    <t>Vodič protahovací</t>
  </si>
  <si>
    <t>-408837860</t>
  </si>
  <si>
    <t>D-05-3</t>
  </si>
  <si>
    <t>151</t>
  </si>
  <si>
    <t>Vodič bezhalogen UTP do trubek</t>
  </si>
  <si>
    <t>1087070209</t>
  </si>
  <si>
    <t>152</t>
  </si>
  <si>
    <t>Vodič PraFlaSafe do trubek</t>
  </si>
  <si>
    <t>-680208261</t>
  </si>
  <si>
    <t>D-05-4</t>
  </si>
  <si>
    <t>Montáž signalizační zařízení sestra - pacient</t>
  </si>
  <si>
    <t>153</t>
  </si>
  <si>
    <t>Hlavní ústředna</t>
  </si>
  <si>
    <t>-708942636</t>
  </si>
  <si>
    <t>154</t>
  </si>
  <si>
    <t>Kontrolní panel</t>
  </si>
  <si>
    <t>-1335323195</t>
  </si>
  <si>
    <t>155</t>
  </si>
  <si>
    <t>-1462577612</t>
  </si>
  <si>
    <t>156</t>
  </si>
  <si>
    <t>Svítidlo</t>
  </si>
  <si>
    <t>1022435085</t>
  </si>
  <si>
    <t>157</t>
  </si>
  <si>
    <t>-266510389</t>
  </si>
  <si>
    <t>158</t>
  </si>
  <si>
    <t>1736492740</t>
  </si>
  <si>
    <t>159</t>
  </si>
  <si>
    <t>1028110821</t>
  </si>
  <si>
    <t>160</t>
  </si>
  <si>
    <t>402937501</t>
  </si>
  <si>
    <t>161</t>
  </si>
  <si>
    <t>-213013746</t>
  </si>
  <si>
    <t>162</t>
  </si>
  <si>
    <t>Programování, provoz,</t>
  </si>
  <si>
    <t>1850885106</t>
  </si>
  <si>
    <t>D-05-5</t>
  </si>
  <si>
    <t>164</t>
  </si>
  <si>
    <t>1889287109</t>
  </si>
  <si>
    <t>165</t>
  </si>
  <si>
    <t>610680204</t>
  </si>
  <si>
    <t>166</t>
  </si>
  <si>
    <t>262013844</t>
  </si>
  <si>
    <t>167</t>
  </si>
  <si>
    <t>1500587906</t>
  </si>
  <si>
    <t>168</t>
  </si>
  <si>
    <t>795404648</t>
  </si>
  <si>
    <t>169</t>
  </si>
  <si>
    <t>1864437963</t>
  </si>
  <si>
    <t>170</t>
  </si>
  <si>
    <t>Prostupy zdivem</t>
  </si>
  <si>
    <t>1817705434</t>
  </si>
  <si>
    <t>171</t>
  </si>
  <si>
    <t>-1561403531</t>
  </si>
  <si>
    <t>172</t>
  </si>
  <si>
    <t>129249785</t>
  </si>
  <si>
    <t>173</t>
  </si>
  <si>
    <t>Rýhy do zdi</t>
  </si>
  <si>
    <t>-484847325</t>
  </si>
  <si>
    <t>163</t>
  </si>
  <si>
    <t>1466115728</t>
  </si>
  <si>
    <t>D-05-6</t>
  </si>
  <si>
    <t>174</t>
  </si>
  <si>
    <t>1565728847</t>
  </si>
  <si>
    <t>175</t>
  </si>
  <si>
    <t>2003244143</t>
  </si>
  <si>
    <t>D-05-7</t>
  </si>
  <si>
    <t>176</t>
  </si>
  <si>
    <t>Revize systému</t>
  </si>
  <si>
    <t>1630531160</t>
  </si>
  <si>
    <t>177</t>
  </si>
  <si>
    <t>-899818321</t>
  </si>
  <si>
    <t>178</t>
  </si>
  <si>
    <t>974338041</t>
  </si>
  <si>
    <t>180</t>
  </si>
  <si>
    <t>Koordinace činností při realizaci</t>
  </si>
  <si>
    <t>-511370410</t>
  </si>
  <si>
    <t>181</t>
  </si>
  <si>
    <t>Stavební práce</t>
  </si>
  <si>
    <t>1922810881</t>
  </si>
  <si>
    <t>182</t>
  </si>
  <si>
    <t>Doprava</t>
  </si>
  <si>
    <t>km</t>
  </si>
  <si>
    <t>1438594545</t>
  </si>
  <si>
    <t>179</t>
  </si>
  <si>
    <t>-1598296825</t>
  </si>
  <si>
    <t>183</t>
  </si>
  <si>
    <t>-1370752222</t>
  </si>
  <si>
    <t>-1742377309</t>
  </si>
  <si>
    <t>-1873060089</t>
  </si>
  <si>
    <t>-2032755085</t>
  </si>
  <si>
    <t>-1644136124</t>
  </si>
  <si>
    <t>0,86</t>
  </si>
  <si>
    <t>0,86*3 'Přepočtené koeficientem množství</t>
  </si>
  <si>
    <t>-132285818</t>
  </si>
  <si>
    <t>1982258494</t>
  </si>
  <si>
    <t>Opatrné obnažení stávajícího potrubí kanalizačního potřebné délky,, pro napojení potrubí plastového  do D 50 mm</t>
  </si>
  <si>
    <t>1610586010</t>
  </si>
  <si>
    <t>Úprava stávajícího potrubí plastového řezem potrubí s vytvarováním hrdla na potrubí plastovém pro napojení potrubí plastového - D 50 mm</t>
  </si>
  <si>
    <t>1435756067</t>
  </si>
  <si>
    <t>Úprava stávajícího potrubí plastového řezem potrubí a zřízením odbočné tvarovky pro napojení potrubí plastového - D 50 mm</t>
  </si>
  <si>
    <t>835455999</t>
  </si>
  <si>
    <t>721171803</t>
  </si>
  <si>
    <t>Demontáž potrubí z novodurových trub odpadních nebo připojovacích do D 75</t>
  </si>
  <si>
    <t>488188414</t>
  </si>
  <si>
    <t>https://podminky.urs.cz/item/CS_URS_2021_02/721171803</t>
  </si>
  <si>
    <t>-1214987223</t>
  </si>
  <si>
    <t>-446851936</t>
  </si>
  <si>
    <t>-2029481605</t>
  </si>
  <si>
    <t>1718867504</t>
  </si>
  <si>
    <t>138228226</t>
  </si>
  <si>
    <t>721290113</t>
  </si>
  <si>
    <t>Zkouška těsnosti kanalizace v objektech vodou DN 250 nebo DN 300</t>
  </si>
  <si>
    <t>-2109638176</t>
  </si>
  <si>
    <t>https://podminky.urs.cz/item/CS_URS_2021_02/721290113</t>
  </si>
  <si>
    <t>Úprava stávajícího potrubí odtoku PVC HT, D 50 mm řez potrubí a zřízení hrdla pro napojení</t>
  </si>
  <si>
    <t>-119666418</t>
  </si>
  <si>
    <t>Úprava stávajícího potrubí odtoku PVC HT, D 50 mm řez potrubí a zřízení odbočné tvarovky pro napojení</t>
  </si>
  <si>
    <t>1923760417</t>
  </si>
  <si>
    <t>Napojení kanalizačního potrubí PVC HT, D 50 mm do zřízeného odtoku</t>
  </si>
  <si>
    <t>-2026823201</t>
  </si>
  <si>
    <t>721290822</t>
  </si>
  <si>
    <t>Vnitrostaveništní přemístění vybouraných (demontovaných) hmot vnitřní kanalizace vodorovně do 100 m v objektech výšky přes 6 do 12 m</t>
  </si>
  <si>
    <t>-50797360</t>
  </si>
  <si>
    <t>https://podminky.urs.cz/item/CS_URS_2021_02/721290822</t>
  </si>
  <si>
    <t>-1047401305</t>
  </si>
  <si>
    <t>722130803</t>
  </si>
  <si>
    <t>Demontáž potrubí z ocelových trubek pozinkovaných závitových přes 40 do DN 50</t>
  </si>
  <si>
    <t>2028564248</t>
  </si>
  <si>
    <t>https://podminky.urs.cz/item/CS_URS_2021_02/722130803</t>
  </si>
  <si>
    <t>Opatrné obnažení stávajícího potrubí rozvodů vody do DN 25 mm</t>
  </si>
  <si>
    <t>609844702</t>
  </si>
  <si>
    <t>Úprava stávajícího potrubí do DN 25 mm pro napojení nového potrubí řez potrubí pro napojení</t>
  </si>
  <si>
    <t>-833986446</t>
  </si>
  <si>
    <t>Úprava stávajícího potrubí do DN 25 mm pro napojení nového potrubí řez potrubí a zřízení odbočné tvarovky pro napojení</t>
  </si>
  <si>
    <t>-2024415879</t>
  </si>
  <si>
    <t>M020</t>
  </si>
  <si>
    <t>1657330853</t>
  </si>
  <si>
    <t>M021</t>
  </si>
  <si>
    <t>-781911269</t>
  </si>
  <si>
    <t>M022</t>
  </si>
  <si>
    <t>Napojení potrubí PPR PN 16, DN 15 (D20mm) na zřízené napojení</t>
  </si>
  <si>
    <t>-711883625</t>
  </si>
  <si>
    <t>M023</t>
  </si>
  <si>
    <t>Zabezpečení vývodů po dobu tlakové zkoušky vodovodního potrubí</t>
  </si>
  <si>
    <t>-1349399137</t>
  </si>
  <si>
    <t>-592544708</t>
  </si>
  <si>
    <t>-747027816</t>
  </si>
  <si>
    <t>575762077</t>
  </si>
  <si>
    <t>277808177</t>
  </si>
  <si>
    <t>722220231</t>
  </si>
  <si>
    <t>Armatury s jedním závitem přechodové tvarovky PPR, PN 20 (SDR 6) s kovovým závitem vnitřním přechodky dGK D 20 x G 1/2"</t>
  </si>
  <si>
    <t>145085667</t>
  </si>
  <si>
    <t>https://podminky.urs.cz/item/CS_URS_2021_02/722220231</t>
  </si>
  <si>
    <t>-668759720</t>
  </si>
  <si>
    <t>-489187301</t>
  </si>
  <si>
    <t>722290822</t>
  </si>
  <si>
    <t>Vnitrostaveništní přemístění vybouraných (demontovaných) hmot vnitřní vodovod vodorovně do 100 m v objektech výšky přes 6 do 12 m</t>
  </si>
  <si>
    <t>-554768894</t>
  </si>
  <si>
    <t>https://podminky.urs.cz/item/CS_URS_2021_02/722290822</t>
  </si>
  <si>
    <t>1374788157</t>
  </si>
  <si>
    <t>578239431</t>
  </si>
  <si>
    <t>725211618</t>
  </si>
  <si>
    <t>Umyvadla keramická bílá bez výtokových armatur připevněná na stěnu šrouby s krytem na sifon (polosloupem), šířka umyvadla 650 mm</t>
  </si>
  <si>
    <t>-1984956288</t>
  </si>
  <si>
    <t>https://podminky.urs.cz/item/CS_URS_2021_02/725211618</t>
  </si>
  <si>
    <t>725219101</t>
  </si>
  <si>
    <t>Umyvadla montáž umyvadel ostatních typů na konzoly</t>
  </si>
  <si>
    <t>-867896809</t>
  </si>
  <si>
    <t>https://podminky.urs.cz/item/CS_URS_2021_02/725219101</t>
  </si>
  <si>
    <t>725291519</t>
  </si>
  <si>
    <t>Doplňky zařízení koupelen a záchodů nerezový dávkovač tekutého mýdla</t>
  </si>
  <si>
    <t>705264788</t>
  </si>
  <si>
    <t>725291520</t>
  </si>
  <si>
    <t>Doplňky zařízení koupelen a záchodů nerezový dávkovač dezinfekce pákový</t>
  </si>
  <si>
    <t>-1824593391</t>
  </si>
  <si>
    <t>1982786828</t>
  </si>
  <si>
    <t>-1209086399</t>
  </si>
  <si>
    <t>725310821</t>
  </si>
  <si>
    <t>Demontáž dřezů jednodílných bez výtokových armatur na konzolách</t>
  </si>
  <si>
    <t>734639748</t>
  </si>
  <si>
    <t>https://podminky.urs.cz/item/CS_URS_2021_02/725310821</t>
  </si>
  <si>
    <t>725311121</t>
  </si>
  <si>
    <t>Dřezy bez výtokových armatur jednoduché se zápachovou uzávěrkou nerezové s odkapávací plochou 560x480 mm a miskou</t>
  </si>
  <si>
    <t>2014842211</t>
  </si>
  <si>
    <t>https://podminky.urs.cz/item/CS_URS_2021_02/725311121</t>
  </si>
  <si>
    <t>997220653</t>
  </si>
  <si>
    <t>-619540072</t>
  </si>
  <si>
    <t>1118407761</t>
  </si>
  <si>
    <t>55190006</t>
  </si>
  <si>
    <t>hadice flexibilní sanitární 3/8"</t>
  </si>
  <si>
    <t>1225184682</t>
  </si>
  <si>
    <t>https://podminky.urs.cz/item/CS_URS_2021_02/55190006</t>
  </si>
  <si>
    <t>8,000*0,5</t>
  </si>
  <si>
    <t>1631341237</t>
  </si>
  <si>
    <t>Dočasné uložení umyvadla diturvitového,                                                      včetně instalačních úchytů</t>
  </si>
  <si>
    <t>-156410180</t>
  </si>
  <si>
    <t>Dočasné uložení umyvadlové zápachové uzávěrky</t>
  </si>
  <si>
    <t>1795096189</t>
  </si>
  <si>
    <t>M012</t>
  </si>
  <si>
    <t>Dočasné uložení umyvadlové nástěnné baterie</t>
  </si>
  <si>
    <t>-205373574</t>
  </si>
  <si>
    <t>M013</t>
  </si>
  <si>
    <t>Dočasné uložení dřezu jednodílného,  včetně instalačních úchytů</t>
  </si>
  <si>
    <t>1470902508</t>
  </si>
  <si>
    <t>M014</t>
  </si>
  <si>
    <t>Dočasné uložení dřezové zápachové uzávěrky</t>
  </si>
  <si>
    <t>-805367820</t>
  </si>
  <si>
    <t>M015</t>
  </si>
  <si>
    <t>Dočasné uložení dřezové nástěnné baterie</t>
  </si>
  <si>
    <t>1975303134</t>
  </si>
  <si>
    <t>725821325</t>
  </si>
  <si>
    <t>Baterie dřezové stojánkové pákové s otáčivým ústím a délkou ramínka 220 mm</t>
  </si>
  <si>
    <t>-1317894377</t>
  </si>
  <si>
    <t>https://podminky.urs.cz/item/CS_URS_2021_02/725821325</t>
  </si>
  <si>
    <t>725822613</t>
  </si>
  <si>
    <t>Baterie umyvadlové stojánkové pákové s výpustí</t>
  </si>
  <si>
    <t>-43872278</t>
  </si>
  <si>
    <t>https://podminky.urs.cz/item/CS_URS_2021_02/725822613</t>
  </si>
  <si>
    <t>725829121</t>
  </si>
  <si>
    <t>Baterie umyvadlové montáž ostatních typů nástěnných pákových nebo klasických</t>
  </si>
  <si>
    <t>1052238388</t>
  </si>
  <si>
    <t>https://podminky.urs.cz/item/CS_URS_2021_02/725829121</t>
  </si>
  <si>
    <t>-1680575473</t>
  </si>
  <si>
    <t>725869101</t>
  </si>
  <si>
    <t>Zápachové uzávěrky zařizovacích předmětů montáž zápachových uzávěrek umyvadlových do DN 40</t>
  </si>
  <si>
    <t>1949390829</t>
  </si>
  <si>
    <t>https://podminky.urs.cz/item/CS_URS_2021_02/725869101</t>
  </si>
  <si>
    <t>725869204</t>
  </si>
  <si>
    <t>Zápachové uzávěrky zařizovacích předmětů montáž zápachových uzávěrek dřezových jednodílných DN 50</t>
  </si>
  <si>
    <t>-1985280940</t>
  </si>
  <si>
    <t>https://podminky.urs.cz/item/CS_URS_2021_02/725869204</t>
  </si>
  <si>
    <t>725999910</t>
  </si>
  <si>
    <t>Uložení demontovaných hmot ve skladu města</t>
  </si>
  <si>
    <t>-656441747</t>
  </si>
  <si>
    <t>-1584308051</t>
  </si>
  <si>
    <t xml:space="preserve">Zednické výpomoci, obsahující: úprava v sádrokartonových stěnách fixace potrubí objímkami fixace potrubí zapěnováním </t>
  </si>
  <si>
    <t>1947366495</t>
  </si>
  <si>
    <t>M016</t>
  </si>
  <si>
    <t>Odstranění sádrokartonových desek z jedné strany sádrokartonové stěny pro napojení a instalaci</t>
  </si>
  <si>
    <t>-495000744</t>
  </si>
  <si>
    <t>M017</t>
  </si>
  <si>
    <t>Oprava sádrokartonové stěny z jedné strany sádrokartonovou deskou po napojení a instalaci kanalizace a rozvodů vody</t>
  </si>
  <si>
    <t>556880440</t>
  </si>
  <si>
    <t>M018</t>
  </si>
  <si>
    <t>Vodorovná doprava suti do vzdálenosti 50 m,  v podlaží</t>
  </si>
  <si>
    <t>-1573524634</t>
  </si>
  <si>
    <t>M019</t>
  </si>
  <si>
    <t>Svislá doprava  suti za každé podlaží výšky podlaží do 3,80m</t>
  </si>
  <si>
    <t>320158801</t>
  </si>
  <si>
    <t>-1612345737</t>
  </si>
  <si>
    <t>384753378</t>
  </si>
  <si>
    <t>1776579967</t>
  </si>
  <si>
    <t>1901920855</t>
  </si>
  <si>
    <t>389527370</t>
  </si>
  <si>
    <t>-1946008185</t>
  </si>
  <si>
    <t>tvarovky Cu do pr.18</t>
  </si>
  <si>
    <t>207723134</t>
  </si>
  <si>
    <t>-1183445811</t>
  </si>
  <si>
    <t>-1953814265</t>
  </si>
  <si>
    <t>630577855</t>
  </si>
  <si>
    <t>295354173</t>
  </si>
  <si>
    <t>-2083905843</t>
  </si>
  <si>
    <t>-1347994123</t>
  </si>
  <si>
    <t>1929671046</t>
  </si>
  <si>
    <t>kulový kohout DN15 vč.šroubení</t>
  </si>
  <si>
    <t>1208464676</t>
  </si>
  <si>
    <t>433498081</t>
  </si>
  <si>
    <t>749914596</t>
  </si>
  <si>
    <t>124645496</t>
  </si>
  <si>
    <t>531361434</t>
  </si>
  <si>
    <t>-1628149528</t>
  </si>
  <si>
    <t>675368514</t>
  </si>
  <si>
    <t>-2085032851</t>
  </si>
  <si>
    <t>zdrojový most stropní pro 1 lůžko, výbava : 2x O2, 2x AIR04, 2x VAC, 8x zásuvka VDO-LED, 8x zásuvka ZIS-LED, 1x zásuvka RTG, 12x zdířka ochr.pospojení, 4x datová zásuvka RJ45, příprava doroz.zařízení sestra/pacient, 4x prázdné víčko, přímé osvětlení (ovládané z mostu), nepřímé osvětlení (ovládané z mostu), 2x medilišta 400mm, fixní police po celé délce mostu vč. 2ks medilišt 400mm, specifikace ramen na nohách mostu : noha č.1 - 1x sada 3 ramen na nohu mostu (rameno lomené 700/600mm+nosič infuzí, rameno 750mm+závěsná tyč, rameno 550mm+závěsná police), noha č.2 - 1x sada 3 ramen na nohu mostu (rameno lomenné 700/600mm+nosič infuzí, rameno 750mm+závěsná tyč, rameno 550mm+závěsná police)</t>
  </si>
  <si>
    <t>2029232408</t>
  </si>
  <si>
    <t>teleskop.tyč vč.držáku a plenty /na zeď/</t>
  </si>
  <si>
    <t>521201738</t>
  </si>
  <si>
    <t>107249836</t>
  </si>
  <si>
    <t>94584424</t>
  </si>
  <si>
    <t>189104827</t>
  </si>
  <si>
    <t>73361151</t>
  </si>
  <si>
    <t>-689582041</t>
  </si>
  <si>
    <t>-1516156519</t>
  </si>
  <si>
    <t>-1749123760</t>
  </si>
  <si>
    <t>-2079635301</t>
  </si>
  <si>
    <t>-1472817828</t>
  </si>
  <si>
    <t>100375221</t>
  </si>
  <si>
    <t>-1507905764</t>
  </si>
  <si>
    <t>850156431</t>
  </si>
  <si>
    <t>-1274311150</t>
  </si>
  <si>
    <t>-993233041</t>
  </si>
  <si>
    <t>476678779</t>
  </si>
  <si>
    <t>1214726311</t>
  </si>
  <si>
    <t>1694337918</t>
  </si>
  <si>
    <t>-52940782</t>
  </si>
  <si>
    <t>141530551</t>
  </si>
  <si>
    <t>36792595</t>
  </si>
  <si>
    <t>-205252440</t>
  </si>
  <si>
    <t>977019375</t>
  </si>
  <si>
    <t>538059771</t>
  </si>
  <si>
    <t>-2101849663</t>
  </si>
  <si>
    <t>1093093982</t>
  </si>
  <si>
    <t>-1103686842</t>
  </si>
  <si>
    <t>-1028100536</t>
  </si>
  <si>
    <t>-884063582</t>
  </si>
  <si>
    <t>1566040612</t>
  </si>
  <si>
    <t>1058763878</t>
  </si>
  <si>
    <t>-2121080299</t>
  </si>
  <si>
    <t>544991898</t>
  </si>
  <si>
    <t>-798496657</t>
  </si>
  <si>
    <t>679469487</t>
  </si>
  <si>
    <t>1352647333</t>
  </si>
  <si>
    <t>-1472336132</t>
  </si>
  <si>
    <t>1890696931</t>
  </si>
  <si>
    <t>-1729368109</t>
  </si>
  <si>
    <t>791887019</t>
  </si>
  <si>
    <t>-1045620960</t>
  </si>
  <si>
    <t>1611273920</t>
  </si>
  <si>
    <t>-1818169430</t>
  </si>
  <si>
    <t>-1290069473</t>
  </si>
  <si>
    <t>-109322451</t>
  </si>
  <si>
    <t>-1375606759</t>
  </si>
  <si>
    <t>150384554</t>
  </si>
  <si>
    <t>-1906037818</t>
  </si>
  <si>
    <t>-761344025</t>
  </si>
  <si>
    <t>786448421</t>
  </si>
  <si>
    <t>1823466745</t>
  </si>
  <si>
    <t>1260659111</t>
  </si>
  <si>
    <t>-971943962</t>
  </si>
  <si>
    <t>-444273936</t>
  </si>
  <si>
    <t>-1322954784</t>
  </si>
  <si>
    <t>Sestavná rekuperační jednotka, vnitřní hygienické provedení, antibakteriální povrch vnitřních stěn, konfigurace nad sebou, tloušťka panelu opláštění 40mm - provedení vnější/vnitřní - pozink/pozink, Qpř=6.800m3/h (pex=600Pa), Qod=6.500m3/h (pex=400Pa), složení: deskový rekuperátor (třída H1) s by-pass klapkou, EC ventilátory, 2 stupně filtrů vzduchu (přívod: ISO ePM10 65% + ISO ePM1 85%, odvod: ISO ePM10 65% + HEPA H11), vodní ohřívač + samostatný vstup pro protimrazovou kapiláru, vodní chladič s vyjímatelným eliminátorem kapek (pro možnost čištění), volná komora pro vlhčení vč. 2ks parních trysek, tlumiče hluku v odvodní části. Hmotnost 1930Kg. Návrh splňuje ErP 2018</t>
  </si>
  <si>
    <t>-315594708</t>
  </si>
  <si>
    <t>Poznámka k položce:
Akustické výkony: Opláštění: 73dB(A) Sání ODA: 78dB(A) Přívod SUP: 80dB(A) Odtah ETA: 52dB(A) Výfuk EHA: 67dB(A)</t>
  </si>
  <si>
    <t>Filtrační nástavec 600x600 s čelní deskou (vířívá vyúsť), připojovací rozměr pr.250 - boční hrdlo, 3.stupeň filtrace HEPA H13 - 575x575x78, Q=375-500m3/h, počáteční tlaková ztráta 150Pa, vč. těsné regulační klapky ovládané uvnitř nástavce a měřících portů tlaku</t>
  </si>
  <si>
    <t>-1858887407</t>
  </si>
  <si>
    <t>Filtrační nástavec 600x600 s čelní deskou (vířívá vyúsť), připojovací rozměr pr.200 - boční hrdlo, 3.stupeň filtrace HEPA H13 - 457x457x78, Q=150-300m3/h, počáteční tlaková ztráta 150Pa, vč. těsné regulační klapky ovládané uvnitř nástavce a měřících portů tlaku</t>
  </si>
  <si>
    <t>-358724336</t>
  </si>
  <si>
    <t>Odtahový anemostat 600x600 s čelní deskou (vířívá vyúsť), připojovací rozměr pr.250 - boční hrdlo, Q=450-600m3/h, vč. těsné regulační klapky</t>
  </si>
  <si>
    <t>-1402717465</t>
  </si>
  <si>
    <t>Odtahový anemostat 600x600 s čelní deskou (vířívá vyúsť), připojovací rozměr pr.200 - boční hrdlo, Q=300m3/h, vč. těsné regulační klapky</t>
  </si>
  <si>
    <t>1824202507</t>
  </si>
  <si>
    <t>Odtahová vyústka 300x200, jednořadá, s regulací, vč. montážního rámečku</t>
  </si>
  <si>
    <t>-546561722</t>
  </si>
  <si>
    <t>Odtahová vyústka 500x200, jednořadá, s regulací, vč. montážního rámečku</t>
  </si>
  <si>
    <t>795352389</t>
  </si>
  <si>
    <t>Talířový ventil pr.160, vč. montážního kroužku</t>
  </si>
  <si>
    <t>-666667997</t>
  </si>
  <si>
    <t>1174446182</t>
  </si>
  <si>
    <t>Regulátor průtoku VAV izolovaný 350x250 servopohon BLC4 - řízení 0-10V</t>
  </si>
  <si>
    <t>581348413</t>
  </si>
  <si>
    <t>Poznámka k položce:
Qmin=630m3/h Qmax=2835m3/h</t>
  </si>
  <si>
    <t>Regulátor průtoku VAV izolovaný 300x250 servopohon BLC4 - řízení 0-10V</t>
  </si>
  <si>
    <t>1035251866</t>
  </si>
  <si>
    <t>Poznámka k položce:
Qmin=540m3/h Qmax=2430m3/h</t>
  </si>
  <si>
    <t>-1145653788</t>
  </si>
  <si>
    <t>913624369</t>
  </si>
  <si>
    <t>-332809811</t>
  </si>
  <si>
    <t>Regulátor průtoku CAV izolovaný pr.160 ruční nastavení</t>
  </si>
  <si>
    <t>665359124</t>
  </si>
  <si>
    <t>Poznámka k položce:
Qmin=227m3/h Qmax=662m3/h</t>
  </si>
  <si>
    <t>Regulátor průtoku CAV izolovaný pr.100 ruční nastavení</t>
  </si>
  <si>
    <t>1290784485</t>
  </si>
  <si>
    <t>Poznámka k položce:
Qmin=79m3/h Qmax=264m3/h</t>
  </si>
  <si>
    <t>1.17</t>
  </si>
  <si>
    <t>Kruhový tlumič hluku pr.355-900</t>
  </si>
  <si>
    <t>-328856311</t>
  </si>
  <si>
    <t>1.18</t>
  </si>
  <si>
    <t>Kruhový tlumič hluku pr.315-900</t>
  </si>
  <si>
    <t>442441793</t>
  </si>
  <si>
    <t>1.19</t>
  </si>
  <si>
    <t>-390474588</t>
  </si>
  <si>
    <t>-1511401985</t>
  </si>
  <si>
    <t>Pol252</t>
  </si>
  <si>
    <t>-439413152</t>
  </si>
  <si>
    <t>Pol253</t>
  </si>
  <si>
    <t>Ohebná hadice SONOFLEX pr.160</t>
  </si>
  <si>
    <t>-1321597538</t>
  </si>
  <si>
    <t>Pol254</t>
  </si>
  <si>
    <t>-759124462</t>
  </si>
  <si>
    <t>-135870482</t>
  </si>
  <si>
    <t>Pol255</t>
  </si>
  <si>
    <t>Ø355/30% tvarovek</t>
  </si>
  <si>
    <t>960403860</t>
  </si>
  <si>
    <t>Pol256</t>
  </si>
  <si>
    <t>Ø315/30% tvarovek</t>
  </si>
  <si>
    <t>-2134299667</t>
  </si>
  <si>
    <t>Pol257</t>
  </si>
  <si>
    <t>-337262707</t>
  </si>
  <si>
    <t>Pol258</t>
  </si>
  <si>
    <t>-83206312</t>
  </si>
  <si>
    <t>Pol259</t>
  </si>
  <si>
    <t>1626419017</t>
  </si>
  <si>
    <t>Pol260</t>
  </si>
  <si>
    <t>-1295623481</t>
  </si>
  <si>
    <t>Pol261</t>
  </si>
  <si>
    <t>Ø100/30% tvarovek</t>
  </si>
  <si>
    <t>-1024299326</t>
  </si>
  <si>
    <t>Pol262</t>
  </si>
  <si>
    <t>1418971711</t>
  </si>
  <si>
    <t>Pol263</t>
  </si>
  <si>
    <t>-1184243692</t>
  </si>
  <si>
    <t>Pol264</t>
  </si>
  <si>
    <t>1492681633</t>
  </si>
  <si>
    <t>Pol265</t>
  </si>
  <si>
    <t>-1257592047</t>
  </si>
  <si>
    <t>Pol266</t>
  </si>
  <si>
    <t>Požární ucpávky VZT potrubí s odolností 45min, (4x 630x500, 250x200, 2x pr.160, pr.100)</t>
  </si>
  <si>
    <t>-540985760</t>
  </si>
  <si>
    <t>Pol267</t>
  </si>
  <si>
    <t>823572578</t>
  </si>
  <si>
    <t>Pol268</t>
  </si>
  <si>
    <t>675132677</t>
  </si>
  <si>
    <t>Pol269</t>
  </si>
  <si>
    <t>652069712</t>
  </si>
  <si>
    <t>Pol270</t>
  </si>
  <si>
    <t>1160223393</t>
  </si>
  <si>
    <t>Pol271</t>
  </si>
  <si>
    <t>-982124387</t>
  </si>
  <si>
    <t>Pol272</t>
  </si>
  <si>
    <t>-1046540870</t>
  </si>
  <si>
    <t>Pol273</t>
  </si>
  <si>
    <t>kontrola přetlaku v místnostech JIP</t>
  </si>
  <si>
    <t>-1066417614</t>
  </si>
  <si>
    <t>Pol274</t>
  </si>
  <si>
    <t>-1503839407</t>
  </si>
  <si>
    <t>Pol275</t>
  </si>
  <si>
    <t>1648535107</t>
  </si>
  <si>
    <t>Pol276</t>
  </si>
  <si>
    <t>105933125</t>
  </si>
  <si>
    <t>Pol277</t>
  </si>
  <si>
    <t>1208343636</t>
  </si>
  <si>
    <t>Pol278</t>
  </si>
  <si>
    <t>-707490493</t>
  </si>
  <si>
    <t>Pol279</t>
  </si>
  <si>
    <t>566546871</t>
  </si>
  <si>
    <t>Pol280</t>
  </si>
  <si>
    <t>1511420390</t>
  </si>
  <si>
    <t>Pol281</t>
  </si>
  <si>
    <t>263170619</t>
  </si>
  <si>
    <t>Pol282</t>
  </si>
  <si>
    <t>-1415812909</t>
  </si>
  <si>
    <t>-1072272075</t>
  </si>
  <si>
    <t>1777740144</t>
  </si>
  <si>
    <t>112224178</t>
  </si>
  <si>
    <t>Pol283</t>
  </si>
  <si>
    <t>-243836507</t>
  </si>
  <si>
    <t>Pol284</t>
  </si>
  <si>
    <t>-468821921</t>
  </si>
  <si>
    <t>-1709616417</t>
  </si>
  <si>
    <t>-701635709</t>
  </si>
  <si>
    <t>Pol285</t>
  </si>
  <si>
    <t>1253011076</t>
  </si>
  <si>
    <t>Pol286</t>
  </si>
  <si>
    <t>971991182</t>
  </si>
  <si>
    <t>-310805098</t>
  </si>
  <si>
    <t>-1760241089</t>
  </si>
  <si>
    <t>Pol287</t>
  </si>
  <si>
    <t>-591410594</t>
  </si>
  <si>
    <t>Pol288</t>
  </si>
  <si>
    <t>-263167897</t>
  </si>
  <si>
    <t>271901091</t>
  </si>
  <si>
    <t>-875370262</t>
  </si>
  <si>
    <t>317456566</t>
  </si>
  <si>
    <t>286080583</t>
  </si>
  <si>
    <t>268002721</t>
  </si>
  <si>
    <t>921631978</t>
  </si>
  <si>
    <t>1770723910</t>
  </si>
  <si>
    <t>1585809877</t>
  </si>
  <si>
    <t>-1108062799</t>
  </si>
  <si>
    <t>-1196047543</t>
  </si>
  <si>
    <t>-997406816</t>
  </si>
  <si>
    <t>1862615081</t>
  </si>
  <si>
    <t>400649125</t>
  </si>
  <si>
    <t>-1079966261</t>
  </si>
  <si>
    <t>1658313805</t>
  </si>
  <si>
    <t>-1010139347</t>
  </si>
  <si>
    <t>734 20 0824</t>
  </si>
  <si>
    <t>Demontáž armatur závitových se dvěma závity přes 6/4 do G 2</t>
  </si>
  <si>
    <t>221547265</t>
  </si>
  <si>
    <t>-378976502</t>
  </si>
  <si>
    <t>-2113391159</t>
  </si>
  <si>
    <t>-716437061</t>
  </si>
  <si>
    <t>438847963</t>
  </si>
  <si>
    <t>-553590576</t>
  </si>
  <si>
    <t>2129644634</t>
  </si>
  <si>
    <t>1122312857</t>
  </si>
  <si>
    <t>849467865</t>
  </si>
  <si>
    <t>1504842006</t>
  </si>
  <si>
    <t>Pol289</t>
  </si>
  <si>
    <t>2086552457</t>
  </si>
  <si>
    <t>Pol290</t>
  </si>
  <si>
    <t>-1143057790</t>
  </si>
  <si>
    <t>Pol291</t>
  </si>
  <si>
    <t>1018759520</t>
  </si>
  <si>
    <t>Pol292</t>
  </si>
  <si>
    <t>-1737335183</t>
  </si>
  <si>
    <t>Pol293</t>
  </si>
  <si>
    <t>-1500132631</t>
  </si>
  <si>
    <t>Pol294</t>
  </si>
  <si>
    <t>-1759659160</t>
  </si>
  <si>
    <t>Pol295</t>
  </si>
  <si>
    <t>-869036334</t>
  </si>
  <si>
    <t>Pol296</t>
  </si>
  <si>
    <t>-771523411</t>
  </si>
  <si>
    <t>Pol297</t>
  </si>
  <si>
    <t>-955883607</t>
  </si>
  <si>
    <t>Pol298</t>
  </si>
  <si>
    <t>-848463858</t>
  </si>
  <si>
    <t>Pol299</t>
  </si>
  <si>
    <t>-1127400673</t>
  </si>
  <si>
    <t>Pol300</t>
  </si>
  <si>
    <t>907672666</t>
  </si>
  <si>
    <t>Pol301</t>
  </si>
  <si>
    <t>-1094400140</t>
  </si>
  <si>
    <t>Pol302</t>
  </si>
  <si>
    <t>-1928277369</t>
  </si>
  <si>
    <t>Pol303</t>
  </si>
  <si>
    <t>2084403807</t>
  </si>
  <si>
    <t>Pol304</t>
  </si>
  <si>
    <t>-369401041</t>
  </si>
  <si>
    <t>Pol305</t>
  </si>
  <si>
    <t>-1149368898</t>
  </si>
  <si>
    <t>Pol306</t>
  </si>
  <si>
    <t>68138489</t>
  </si>
  <si>
    <t>Pol307</t>
  </si>
  <si>
    <t>-1701476869</t>
  </si>
  <si>
    <t>Pol308</t>
  </si>
  <si>
    <t>-1421145071</t>
  </si>
  <si>
    <t>Pol309</t>
  </si>
  <si>
    <t>355210407</t>
  </si>
  <si>
    <t>Pol310</t>
  </si>
  <si>
    <t>-634408095</t>
  </si>
  <si>
    <t>Pol311</t>
  </si>
  <si>
    <t>-1483867651</t>
  </si>
  <si>
    <t>Pol312</t>
  </si>
  <si>
    <t>1338650090</t>
  </si>
  <si>
    <t>-174539061</t>
  </si>
  <si>
    <t>510034987</t>
  </si>
  <si>
    <t>-216777189</t>
  </si>
  <si>
    <t>-888275029</t>
  </si>
  <si>
    <t>1656872056</t>
  </si>
  <si>
    <t>1342119603</t>
  </si>
  <si>
    <t>-1562509717</t>
  </si>
  <si>
    <t>-373543166</t>
  </si>
  <si>
    <t>2088869507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</si>
  <si>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</si>
  <si>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</si>
  <si>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</si>
  <si>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</si>
  <si>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</si>
  <si>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</si>
  <si>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</si>
  <si>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</si>
  <si>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</si>
  <si>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</si>
  <si>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</si>
  <si>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</si>
  <si>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</si>
  <si>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</si>
  <si>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</si>
  <si>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</si>
  <si>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</si>
  <si>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</si>
  <si>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</si>
  <si>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</si>
  <si>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</si>
  <si>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</si>
  <si>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</si>
  <si>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</si>
  <si>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</si>
  <si>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</si>
  <si>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</si>
  <si>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</si>
  <si>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</si>
  <si>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</si>
  <si>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</si>
  <si>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</si>
  <si>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</si>
  <si>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</si>
  <si>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</si>
  <si>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</si>
  <si>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</si>
  <si>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</si>
  <si>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</si>
  <si>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</si>
  <si>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</si>
  <si>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</si>
  <si>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</si>
  <si>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</si>
  <si>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</si>
  <si>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</si>
  <si>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</si>
  <si>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</si>
  <si>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</si>
  <si>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</si>
  <si>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</si>
  <si>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</si>
  <si>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</si>
  <si>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</si>
  <si>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</si>
  <si>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</si>
  <si>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</si>
  <si>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</si>
  <si>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</si>
  <si>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</si>
  <si>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</si>
  <si>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</si>
  <si>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</si>
  <si>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</si>
  <si>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</si>
  <si>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</si>
  <si>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</si>
  <si>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</si>
  <si>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</si>
  <si>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</si>
  <si>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</si>
  <si>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</si>
  <si>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</si>
  <si>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</si>
  <si>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</si>
  <si>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</si>
  <si>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</si>
  <si>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</si>
  <si>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</si>
  <si>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</si>
  <si>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</si>
  <si>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</si>
  <si>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</si>
  <si>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</si>
  <si>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</si>
  <si>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</si>
  <si>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</si>
  <si>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</si>
  <si>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</si>
  <si>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</si>
  <si>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</si>
  <si>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</si>
  <si>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</si>
  <si>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</si>
  <si>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</si>
  <si>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</si>
  <si>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</si>
  <si>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</si>
  <si>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</si>
  <si>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</si>
  <si>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</si>
  <si>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</si>
  <si>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</si>
  <si>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</si>
  <si>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</si>
  <si>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</si>
  <si>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</si>
  <si>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</si>
  <si>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</si>
  <si>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</si>
  <si>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</si>
  <si>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</si>
  <si>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</si>
  <si>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</si>
  <si>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</si>
  <si>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</si>
  <si>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</si>
  <si>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</si>
  <si>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</si>
  <si>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</si>
  <si>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</si>
  <si>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</si>
  <si>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</si>
  <si>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</si>
  <si>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</si>
  <si>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</si>
  <si>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</si>
  <si>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</si>
  <si>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</si>
  <si>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</si>
  <si>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</si>
  <si>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</si>
  <si>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</si>
  <si>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</si>
  <si>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</si>
  <si>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</si>
  <si>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</si>
  <si>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</si>
  <si>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</si>
  <si>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</si>
  <si>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</si>
  <si>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</si>
  <si>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</si>
  <si>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</si>
  <si>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</si>
  <si>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</si>
  <si>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</si>
  <si>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</si>
  <si>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</si>
  <si>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</si>
  <si>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</si>
  <si>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</si>
  <si>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</si>
  <si>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</si>
  <si>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</si>
  <si>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</si>
  <si>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</si>
  <si>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</si>
  <si>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</si>
  <si>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</si>
  <si>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</si>
  <si>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</si>
  <si>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</si>
  <si>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</si>
  <si>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</si>
  <si>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</si>
  <si>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</si>
  <si>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</si>
  <si>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</si>
  <si>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</si>
  <si>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</si>
  <si>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</si>
  <si>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</si>
  <si>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</si>
  <si>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</si>
  <si>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</si>
  <si>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</si>
  <si>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</si>
  <si>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</si>
  <si>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</si>
  <si>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</si>
  <si>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</si>
  <si>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14"výkres číslo D.1.1.b7</t>
  </si>
  <si>
    <t>30"výkres číslo D.1.1.b7</t>
  </si>
  <si>
    <t>30+14"výkres číslo D.1.1.b7</t>
  </si>
  <si>
    <t>14+30"výkres číslo D.1.1.b7</t>
  </si>
  <si>
    <t>Mezisoučet"výkres číslo D.1.1.b7</t>
  </si>
  <si>
    <t>2,6*3,84*2*2+2,86*3,84*2+4,37*3,84*2+4,9*3,84*2+1,35*2,2*2+3,7*3,84*2+2,35*3,09*2+4,9*3,84*2+50"výkres číslo D.1.1.b6</t>
  </si>
  <si>
    <t>1"výkres číslo D.1.1.b6</t>
  </si>
  <si>
    <t>2"výkres číslo D.1.1.b6</t>
  </si>
  <si>
    <t>1,000+2"výkres číslo D.1.1.b6</t>
  </si>
  <si>
    <t>2"výkres číslo D.1.1.b4</t>
  </si>
  <si>
    <t>1"výkres číslo D.1.1.b4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</si>
</sst>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9" fillId="0" borderId="0" xfId="0" applyFont="1" applyAlignment="1">
      <alignment vertical="center" wrapText="1"/>
    </xf>
    <xf numFmtId="0" fontId="40" fillId="0" borderId="22" xfId="0" applyFont="1" applyBorder="1" applyAlignment="1" applyProtection="1">
      <alignment horizontal="center" vertical="center"/>
      <protection locked="0"/>
    </xf>
    <xf numFmtId="49" fontId="40" fillId="0" borderId="22" xfId="0" applyNumberFormat="1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167" fontId="40" fillId="0" borderId="22" xfId="0" applyNumberFormat="1" applyFont="1" applyBorder="1" applyAlignment="1" applyProtection="1">
      <alignment vertical="center"/>
      <protection locked="0"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 locked="0"/>
    </xf>
    <xf numFmtId="0" fontId="41" fillId="0" borderId="3" xfId="0" applyFont="1" applyBorder="1" applyAlignment="1">
      <alignment vertical="center"/>
    </xf>
    <xf numFmtId="0" fontId="40" fillId="2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3" fillId="0" borderId="3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 applyProtection="1">
      <alignment/>
      <protection locked="0"/>
    </xf>
    <xf numFmtId="4" fontId="13" fillId="0" borderId="0" xfId="0" applyNumberFormat="1" applyFont="1" applyAlignment="1">
      <alignment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/>
    </xf>
    <xf numFmtId="166" fontId="13" fillId="0" borderId="0" xfId="0" applyNumberFormat="1" applyFont="1" applyBorder="1" applyAlignment="1">
      <alignment/>
    </xf>
    <xf numFmtId="166" fontId="13" fillId="0" borderId="12" xfId="0" applyNumberFormat="1" applyFont="1" applyBorder="1" applyAlignment="1">
      <alignment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40" fillId="2" borderId="19" xfId="0" applyFont="1" applyFill="1" applyBorder="1" applyAlignment="1" applyProtection="1">
      <alignment horizontal="left" vertical="center"/>
      <protection locked="0"/>
    </xf>
    <xf numFmtId="0" fontId="4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3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3" fillId="4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30001000" TargetMode="External" /><Relationship Id="rId2" Type="http://schemas.openxmlformats.org/officeDocument/2006/relationships/hyperlink" Target="https://podminky.urs.cz/item/CS_URS_2021_02/071002000" TargetMode="Externa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342272245" TargetMode="External" /><Relationship Id="rId2" Type="http://schemas.openxmlformats.org/officeDocument/2006/relationships/hyperlink" Target="https://podminky.urs.cz/item/CS_URS_2021_02/612131121" TargetMode="External" /><Relationship Id="rId3" Type="http://schemas.openxmlformats.org/officeDocument/2006/relationships/hyperlink" Target="https://podminky.urs.cz/item/CS_URS_2021_02/612142001" TargetMode="External" /><Relationship Id="rId4" Type="http://schemas.openxmlformats.org/officeDocument/2006/relationships/hyperlink" Target="https://podminky.urs.cz/item/CS_URS_2021_02/619991001" TargetMode="External" /><Relationship Id="rId5" Type="http://schemas.openxmlformats.org/officeDocument/2006/relationships/hyperlink" Target="https://podminky.urs.cz/item/CS_URS_2021_02/619991011" TargetMode="External" /><Relationship Id="rId6" Type="http://schemas.openxmlformats.org/officeDocument/2006/relationships/hyperlink" Target="https://podminky.urs.cz/item/CS_URS_2021_02/619996117" TargetMode="External" /><Relationship Id="rId7" Type="http://schemas.openxmlformats.org/officeDocument/2006/relationships/hyperlink" Target="https://podminky.urs.cz/item/CS_URS_2021_02/949101112" TargetMode="External" /><Relationship Id="rId8" Type="http://schemas.openxmlformats.org/officeDocument/2006/relationships/hyperlink" Target="https://podminky.urs.cz/item/CS_URS_2021_02/952901111" TargetMode="External" /><Relationship Id="rId9" Type="http://schemas.openxmlformats.org/officeDocument/2006/relationships/hyperlink" Target="https://podminky.urs.cz/item/CS_URS_2021_02/962031133" TargetMode="External" /><Relationship Id="rId10" Type="http://schemas.openxmlformats.org/officeDocument/2006/relationships/hyperlink" Target="https://podminky.urs.cz/item/CS_URS_2021_02/968072455" TargetMode="External" /><Relationship Id="rId11" Type="http://schemas.openxmlformats.org/officeDocument/2006/relationships/hyperlink" Target="https://podminky.urs.cz/item/CS_URS_2021_02/968072456" TargetMode="External" /><Relationship Id="rId12" Type="http://schemas.openxmlformats.org/officeDocument/2006/relationships/hyperlink" Target="https://podminky.urs.cz/item/CS_URS_2021_02/978059541" TargetMode="External" /><Relationship Id="rId13" Type="http://schemas.openxmlformats.org/officeDocument/2006/relationships/hyperlink" Target="https://podminky.urs.cz/item/CS_URS_2021_02/997013213" TargetMode="External" /><Relationship Id="rId14" Type="http://schemas.openxmlformats.org/officeDocument/2006/relationships/hyperlink" Target="https://podminky.urs.cz/item/CS_URS_2021_02/997013509" TargetMode="External" /><Relationship Id="rId15" Type="http://schemas.openxmlformats.org/officeDocument/2006/relationships/hyperlink" Target="https://podminky.urs.cz/item/CS_URS_2021_02/997013511" TargetMode="External" /><Relationship Id="rId16" Type="http://schemas.openxmlformats.org/officeDocument/2006/relationships/hyperlink" Target="https://podminky.urs.cz/item/CS_URS_2021_02/997013607" TargetMode="External" /><Relationship Id="rId17" Type="http://schemas.openxmlformats.org/officeDocument/2006/relationships/hyperlink" Target="https://podminky.urs.cz/item/CS_URS_2021_02/997013631" TargetMode="External" /><Relationship Id="rId18" Type="http://schemas.openxmlformats.org/officeDocument/2006/relationships/hyperlink" Target="https://podminky.urs.cz/item/CS_URS_2021_02/997013813" TargetMode="External" /><Relationship Id="rId19" Type="http://schemas.openxmlformats.org/officeDocument/2006/relationships/hyperlink" Target="https://podminky.urs.cz/item/CS_URS_2021_02/998018002" TargetMode="External" /><Relationship Id="rId20" Type="http://schemas.openxmlformats.org/officeDocument/2006/relationships/hyperlink" Target="https://podminky.urs.cz/item/CS_URS_2021_02/733222302" TargetMode="External" /><Relationship Id="rId21" Type="http://schemas.openxmlformats.org/officeDocument/2006/relationships/hyperlink" Target="https://podminky.urs.cz/item/CS_URS_2021_02/998733102" TargetMode="External" /><Relationship Id="rId22" Type="http://schemas.openxmlformats.org/officeDocument/2006/relationships/hyperlink" Target="https://podminky.urs.cz/item/CS_URS_2021_02/998733181" TargetMode="External" /><Relationship Id="rId23" Type="http://schemas.openxmlformats.org/officeDocument/2006/relationships/hyperlink" Target="https://podminky.urs.cz/item/CS_URS_2021_02/734261712" TargetMode="External" /><Relationship Id="rId24" Type="http://schemas.openxmlformats.org/officeDocument/2006/relationships/hyperlink" Target="https://podminky.urs.cz/item/CS_URS_2021_02/998734102" TargetMode="External" /><Relationship Id="rId25" Type="http://schemas.openxmlformats.org/officeDocument/2006/relationships/hyperlink" Target="https://podminky.urs.cz/item/CS_URS_2021_02/998734181" TargetMode="External" /><Relationship Id="rId26" Type="http://schemas.openxmlformats.org/officeDocument/2006/relationships/hyperlink" Target="https://podminky.urs.cz/item/CS_URS_2021_02/735151821" TargetMode="External" /><Relationship Id="rId27" Type="http://schemas.openxmlformats.org/officeDocument/2006/relationships/hyperlink" Target="https://podminky.urs.cz/item/CS_URS_2021_02/735152386" TargetMode="External" /><Relationship Id="rId28" Type="http://schemas.openxmlformats.org/officeDocument/2006/relationships/hyperlink" Target="https://podminky.urs.cz/item/CS_URS_2021_02/998735102" TargetMode="External" /><Relationship Id="rId29" Type="http://schemas.openxmlformats.org/officeDocument/2006/relationships/hyperlink" Target="https://podminky.urs.cz/item/CS_URS_2021_02/998735181" TargetMode="External" /><Relationship Id="rId30" Type="http://schemas.openxmlformats.org/officeDocument/2006/relationships/hyperlink" Target="https://podminky.urs.cz/item/CS_URS_2021_02/763121411" TargetMode="External" /><Relationship Id="rId31" Type="http://schemas.openxmlformats.org/officeDocument/2006/relationships/hyperlink" Target="https://podminky.urs.cz/item/CS_URS_2021_02/763121712" TargetMode="External" /><Relationship Id="rId32" Type="http://schemas.openxmlformats.org/officeDocument/2006/relationships/hyperlink" Target="https://podminky.urs.cz/item/CS_URS_2021_02/763121714" TargetMode="External" /><Relationship Id="rId33" Type="http://schemas.openxmlformats.org/officeDocument/2006/relationships/hyperlink" Target="https://podminky.urs.cz/item/CS_URS_2021_02/763121751" TargetMode="External" /><Relationship Id="rId34" Type="http://schemas.openxmlformats.org/officeDocument/2006/relationships/hyperlink" Target="https://podminky.urs.cz/item/CS_URS_2021_02/763131451" TargetMode="External" /><Relationship Id="rId35" Type="http://schemas.openxmlformats.org/officeDocument/2006/relationships/hyperlink" Target="https://podminky.urs.cz/item/CS_URS_2021_02/763131471" TargetMode="External" /><Relationship Id="rId36" Type="http://schemas.openxmlformats.org/officeDocument/2006/relationships/hyperlink" Target="https://podminky.urs.cz/item/CS_URS_2021_02/763131714" TargetMode="External" /><Relationship Id="rId37" Type="http://schemas.openxmlformats.org/officeDocument/2006/relationships/hyperlink" Target="https://podminky.urs.cz/item/CS_URS_2021_02/763131751" TargetMode="External" /><Relationship Id="rId38" Type="http://schemas.openxmlformats.org/officeDocument/2006/relationships/hyperlink" Target="https://podminky.urs.cz/item/CS_URS_2021_02/28329012" TargetMode="External" /><Relationship Id="rId39" Type="http://schemas.openxmlformats.org/officeDocument/2006/relationships/hyperlink" Target="https://podminky.urs.cz/item/CS_URS_2021_02/28329291" TargetMode="External" /><Relationship Id="rId40" Type="http://schemas.openxmlformats.org/officeDocument/2006/relationships/hyperlink" Target="https://podminky.urs.cz/item/CS_URS_2021_02/28329294" TargetMode="External" /><Relationship Id="rId41" Type="http://schemas.openxmlformats.org/officeDocument/2006/relationships/hyperlink" Target="https://podminky.urs.cz/item/CS_URS_2021_02/28329302" TargetMode="External" /><Relationship Id="rId42" Type="http://schemas.openxmlformats.org/officeDocument/2006/relationships/hyperlink" Target="https://podminky.urs.cz/item/CS_URS_2021_02/763131761" TargetMode="External" /><Relationship Id="rId43" Type="http://schemas.openxmlformats.org/officeDocument/2006/relationships/hyperlink" Target="https://podminky.urs.cz/item/CS_URS_2021_02/763131765" TargetMode="External" /><Relationship Id="rId44" Type="http://schemas.openxmlformats.org/officeDocument/2006/relationships/hyperlink" Target="https://podminky.urs.cz/item/CS_URS_2021_02/763164536" TargetMode="External" /><Relationship Id="rId45" Type="http://schemas.openxmlformats.org/officeDocument/2006/relationships/hyperlink" Target="https://podminky.urs.cz/item/CS_URS_2021_02/763164636" TargetMode="External" /><Relationship Id="rId46" Type="http://schemas.openxmlformats.org/officeDocument/2006/relationships/hyperlink" Target="https://podminky.urs.cz/item/CS_URS_2021_02/998763302" TargetMode="External" /><Relationship Id="rId47" Type="http://schemas.openxmlformats.org/officeDocument/2006/relationships/hyperlink" Target="https://podminky.urs.cz/item/CS_URS_2021_02/998763381" TargetMode="External" /><Relationship Id="rId48" Type="http://schemas.openxmlformats.org/officeDocument/2006/relationships/hyperlink" Target="https://podminky.urs.cz/item/CS_URS_2021_02/998766202" TargetMode="External" /><Relationship Id="rId49" Type="http://schemas.openxmlformats.org/officeDocument/2006/relationships/hyperlink" Target="https://podminky.urs.cz/item/CS_URS_2021_02/767581801" TargetMode="External" /><Relationship Id="rId50" Type="http://schemas.openxmlformats.org/officeDocument/2006/relationships/hyperlink" Target="https://podminky.urs.cz/item/CS_URS_2021_02/767582800" TargetMode="External" /><Relationship Id="rId51" Type="http://schemas.openxmlformats.org/officeDocument/2006/relationships/hyperlink" Target="https://podminky.urs.cz/item/CS_URS_2021_02/998767202" TargetMode="External" /><Relationship Id="rId52" Type="http://schemas.openxmlformats.org/officeDocument/2006/relationships/hyperlink" Target="https://podminky.urs.cz/item/CS_URS_2021_02/771471810" TargetMode="External" /><Relationship Id="rId53" Type="http://schemas.openxmlformats.org/officeDocument/2006/relationships/hyperlink" Target="https://podminky.urs.cz/item/CS_URS_2021_02/771571810" TargetMode="External" /><Relationship Id="rId54" Type="http://schemas.openxmlformats.org/officeDocument/2006/relationships/hyperlink" Target="https://podminky.urs.cz/item/CS_URS_2021_02/776111116" TargetMode="External" /><Relationship Id="rId55" Type="http://schemas.openxmlformats.org/officeDocument/2006/relationships/hyperlink" Target="https://podminky.urs.cz/item/CS_URS_2021_02/776121321" TargetMode="External" /><Relationship Id="rId56" Type="http://schemas.openxmlformats.org/officeDocument/2006/relationships/hyperlink" Target="https://podminky.urs.cz/item/CS_URS_2021_02/776141114" TargetMode="External" /><Relationship Id="rId57" Type="http://schemas.openxmlformats.org/officeDocument/2006/relationships/hyperlink" Target="https://podminky.urs.cz/item/CS_URS_2021_02/776201812" TargetMode="External" /><Relationship Id="rId58" Type="http://schemas.openxmlformats.org/officeDocument/2006/relationships/hyperlink" Target="https://podminky.urs.cz/item/CS_URS_2021_02/776410811" TargetMode="External" /><Relationship Id="rId59" Type="http://schemas.openxmlformats.org/officeDocument/2006/relationships/hyperlink" Target="https://podminky.urs.cz/item/CS_URS_2021_02/998776102" TargetMode="External" /><Relationship Id="rId60" Type="http://schemas.openxmlformats.org/officeDocument/2006/relationships/hyperlink" Target="https://podminky.urs.cz/item/CS_URS_2021_02/998776181" TargetMode="External" /><Relationship Id="rId61" Type="http://schemas.openxmlformats.org/officeDocument/2006/relationships/hyperlink" Target="https://podminky.urs.cz/item/CS_URS_2021_02/781121011" TargetMode="External" /><Relationship Id="rId62" Type="http://schemas.openxmlformats.org/officeDocument/2006/relationships/hyperlink" Target="https://podminky.urs.cz/item/CS_URS_2021_02/781151031" TargetMode="External" /><Relationship Id="rId63" Type="http://schemas.openxmlformats.org/officeDocument/2006/relationships/hyperlink" Target="https://podminky.urs.cz/item/CS_URS_2021_02/781474116" TargetMode="External" /><Relationship Id="rId64" Type="http://schemas.openxmlformats.org/officeDocument/2006/relationships/hyperlink" Target="https://podminky.urs.cz/item/CS_URS_2021_02/59761038" TargetMode="External" /><Relationship Id="rId65" Type="http://schemas.openxmlformats.org/officeDocument/2006/relationships/hyperlink" Target="https://podminky.urs.cz/item/CS_URS_2021_02/781477111" TargetMode="External" /><Relationship Id="rId66" Type="http://schemas.openxmlformats.org/officeDocument/2006/relationships/hyperlink" Target="https://podminky.urs.cz/item/CS_URS_2021_02/998781102" TargetMode="External" /><Relationship Id="rId67" Type="http://schemas.openxmlformats.org/officeDocument/2006/relationships/hyperlink" Target="https://podminky.urs.cz/item/CS_URS_2021_02/998781181" TargetMode="External" /><Relationship Id="rId68" Type="http://schemas.openxmlformats.org/officeDocument/2006/relationships/hyperlink" Target="https://podminky.urs.cz/item/CS_URS_2021_02/784181103" TargetMode="External" /><Relationship Id="rId69" Type="http://schemas.openxmlformats.org/officeDocument/2006/relationships/hyperlink" Target="https://podminky.urs.cz/item/CS_URS_2021_02/784211103" TargetMode="External" /><Relationship Id="rId70" Type="http://schemas.openxmlformats.org/officeDocument/2006/relationships/hyperlink" Target="https://podminky.urs.cz/item/CS_URS_2021_02/HZS1292" TargetMode="External" /><Relationship Id="rId71" Type="http://schemas.openxmlformats.org/officeDocument/2006/relationships/hyperlink" Target="https://podminky.urs.cz/item/CS_URS_2021_02/HZS1301" TargetMode="External" /><Relationship Id="rId72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97013509" TargetMode="External" /><Relationship Id="rId2" Type="http://schemas.openxmlformats.org/officeDocument/2006/relationships/hyperlink" Target="https://podminky.urs.cz/item/CS_URS_2021_02/997013511" TargetMode="External" /><Relationship Id="rId3" Type="http://schemas.openxmlformats.org/officeDocument/2006/relationships/hyperlink" Target="https://podminky.urs.cz/item/CS_URS_2021_02/997013631" TargetMode="External" /><Relationship Id="rId4" Type="http://schemas.openxmlformats.org/officeDocument/2006/relationships/hyperlink" Target="https://podminky.urs.cz/item/CS_URS_2021_02/721171803" TargetMode="External" /><Relationship Id="rId5" Type="http://schemas.openxmlformats.org/officeDocument/2006/relationships/hyperlink" Target="https://podminky.urs.cz/item/CS_URS_2021_02/721174042" TargetMode="External" /><Relationship Id="rId6" Type="http://schemas.openxmlformats.org/officeDocument/2006/relationships/hyperlink" Target="https://podminky.urs.cz/item/CS_URS_2021_02/721174043" TargetMode="External" /><Relationship Id="rId7" Type="http://schemas.openxmlformats.org/officeDocument/2006/relationships/hyperlink" Target="https://podminky.urs.cz/item/CS_URS_2021_02/721194104" TargetMode="External" /><Relationship Id="rId8" Type="http://schemas.openxmlformats.org/officeDocument/2006/relationships/hyperlink" Target="https://podminky.urs.cz/item/CS_URS_2021_02/721194105" TargetMode="External" /><Relationship Id="rId9" Type="http://schemas.openxmlformats.org/officeDocument/2006/relationships/hyperlink" Target="https://podminky.urs.cz/item/CS_URS_2021_02/721290111" TargetMode="External" /><Relationship Id="rId10" Type="http://schemas.openxmlformats.org/officeDocument/2006/relationships/hyperlink" Target="https://podminky.urs.cz/item/CS_URS_2021_02/721290113" TargetMode="External" /><Relationship Id="rId11" Type="http://schemas.openxmlformats.org/officeDocument/2006/relationships/hyperlink" Target="https://podminky.urs.cz/item/CS_URS_2021_02/721290822" TargetMode="External" /><Relationship Id="rId12" Type="http://schemas.openxmlformats.org/officeDocument/2006/relationships/hyperlink" Target="https://podminky.urs.cz/item/CS_URS_2021_02/998721102" TargetMode="External" /><Relationship Id="rId13" Type="http://schemas.openxmlformats.org/officeDocument/2006/relationships/hyperlink" Target="https://podminky.urs.cz/item/CS_URS_2021_02/722130803" TargetMode="External" /><Relationship Id="rId14" Type="http://schemas.openxmlformats.org/officeDocument/2006/relationships/hyperlink" Target="https://podminky.urs.cz/item/CS_URS_2021_02/722174002" TargetMode="External" /><Relationship Id="rId15" Type="http://schemas.openxmlformats.org/officeDocument/2006/relationships/hyperlink" Target="https://podminky.urs.cz/item/CS_URS_2021_02/722181232" TargetMode="External" /><Relationship Id="rId16" Type="http://schemas.openxmlformats.org/officeDocument/2006/relationships/hyperlink" Target="https://podminky.urs.cz/item/CS_URS_2021_02/722181233" TargetMode="External" /><Relationship Id="rId17" Type="http://schemas.openxmlformats.org/officeDocument/2006/relationships/hyperlink" Target="https://podminky.urs.cz/item/CS_URS_2021_02/722181241" TargetMode="External" /><Relationship Id="rId18" Type="http://schemas.openxmlformats.org/officeDocument/2006/relationships/hyperlink" Target="https://podminky.urs.cz/item/CS_URS_2021_02/722220231" TargetMode="External" /><Relationship Id="rId19" Type="http://schemas.openxmlformats.org/officeDocument/2006/relationships/hyperlink" Target="https://podminky.urs.cz/item/CS_URS_2021_02/722290226" TargetMode="External" /><Relationship Id="rId20" Type="http://schemas.openxmlformats.org/officeDocument/2006/relationships/hyperlink" Target="https://podminky.urs.cz/item/CS_URS_2021_02/722290234" TargetMode="External" /><Relationship Id="rId21" Type="http://schemas.openxmlformats.org/officeDocument/2006/relationships/hyperlink" Target="https://podminky.urs.cz/item/CS_URS_2021_02/722290822" TargetMode="External" /><Relationship Id="rId22" Type="http://schemas.openxmlformats.org/officeDocument/2006/relationships/hyperlink" Target="https://podminky.urs.cz/item/CS_URS_2021_02/998722102" TargetMode="External" /><Relationship Id="rId23" Type="http://schemas.openxmlformats.org/officeDocument/2006/relationships/hyperlink" Target="https://podminky.urs.cz/item/CS_URS_2021_02/725210821" TargetMode="External" /><Relationship Id="rId24" Type="http://schemas.openxmlformats.org/officeDocument/2006/relationships/hyperlink" Target="https://podminky.urs.cz/item/CS_URS_2021_02/725211618" TargetMode="External" /><Relationship Id="rId25" Type="http://schemas.openxmlformats.org/officeDocument/2006/relationships/hyperlink" Target="https://podminky.urs.cz/item/CS_URS_2021_02/725219101" TargetMode="External" /><Relationship Id="rId26" Type="http://schemas.openxmlformats.org/officeDocument/2006/relationships/hyperlink" Target="https://podminky.urs.cz/item/CS_URS_2021_02/725291631" TargetMode="External" /><Relationship Id="rId27" Type="http://schemas.openxmlformats.org/officeDocument/2006/relationships/hyperlink" Target="https://podminky.urs.cz/item/CS_URS_2021_02/55431079" TargetMode="External" /><Relationship Id="rId28" Type="http://schemas.openxmlformats.org/officeDocument/2006/relationships/hyperlink" Target="https://podminky.urs.cz/item/CS_URS_2021_02/725310821" TargetMode="External" /><Relationship Id="rId29" Type="http://schemas.openxmlformats.org/officeDocument/2006/relationships/hyperlink" Target="https://podminky.urs.cz/item/CS_URS_2021_02/725311121" TargetMode="External" /><Relationship Id="rId30" Type="http://schemas.openxmlformats.org/officeDocument/2006/relationships/hyperlink" Target="https://podminky.urs.cz/item/CS_URS_2021_02/725319111" TargetMode="External" /><Relationship Id="rId31" Type="http://schemas.openxmlformats.org/officeDocument/2006/relationships/hyperlink" Target="https://podminky.urs.cz/item/CS_URS_2021_02/725590812" TargetMode="External" /><Relationship Id="rId32" Type="http://schemas.openxmlformats.org/officeDocument/2006/relationships/hyperlink" Target="https://podminky.urs.cz/item/CS_URS_2021_02/725813111" TargetMode="External" /><Relationship Id="rId33" Type="http://schemas.openxmlformats.org/officeDocument/2006/relationships/hyperlink" Target="https://podminky.urs.cz/item/CS_URS_2021_02/55190006" TargetMode="External" /><Relationship Id="rId34" Type="http://schemas.openxmlformats.org/officeDocument/2006/relationships/hyperlink" Target="https://podminky.urs.cz/item/CS_URS_2021_02/725820801" TargetMode="External" /><Relationship Id="rId35" Type="http://schemas.openxmlformats.org/officeDocument/2006/relationships/hyperlink" Target="https://podminky.urs.cz/item/CS_URS_2021_02/725821325" TargetMode="External" /><Relationship Id="rId36" Type="http://schemas.openxmlformats.org/officeDocument/2006/relationships/hyperlink" Target="https://podminky.urs.cz/item/CS_URS_2021_02/725822613" TargetMode="External" /><Relationship Id="rId37" Type="http://schemas.openxmlformats.org/officeDocument/2006/relationships/hyperlink" Target="https://podminky.urs.cz/item/CS_URS_2021_02/725829121" TargetMode="External" /><Relationship Id="rId38" Type="http://schemas.openxmlformats.org/officeDocument/2006/relationships/hyperlink" Target="https://podminky.urs.cz/item/CS_URS_2021_02/725860811" TargetMode="External" /><Relationship Id="rId39" Type="http://schemas.openxmlformats.org/officeDocument/2006/relationships/hyperlink" Target="https://podminky.urs.cz/item/CS_URS_2021_02/725869101" TargetMode="External" /><Relationship Id="rId40" Type="http://schemas.openxmlformats.org/officeDocument/2006/relationships/hyperlink" Target="https://podminky.urs.cz/item/CS_URS_2021_02/725869204" TargetMode="External" /><Relationship Id="rId41" Type="http://schemas.openxmlformats.org/officeDocument/2006/relationships/hyperlink" Target="https://podminky.urs.cz/item/CS_URS_2021_02/998725102" TargetMode="External" /><Relationship Id="rId42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30001000" TargetMode="External" /><Relationship Id="rId2" Type="http://schemas.openxmlformats.org/officeDocument/2006/relationships/hyperlink" Target="https://podminky.urs.cz/item/CS_URS_2021_02/071002000" TargetMode="External" /><Relationship Id="rId3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317944323" TargetMode="External" /><Relationship Id="rId2" Type="http://schemas.openxmlformats.org/officeDocument/2006/relationships/hyperlink" Target="https://podminky.urs.cz/item/CS_URS_2021_02/340271025" TargetMode="External" /><Relationship Id="rId3" Type="http://schemas.openxmlformats.org/officeDocument/2006/relationships/hyperlink" Target="https://podminky.urs.cz/item/CS_URS_2021_02/612131121" TargetMode="External" /><Relationship Id="rId4" Type="http://schemas.openxmlformats.org/officeDocument/2006/relationships/hyperlink" Target="https://podminky.urs.cz/item/CS_URS_2021_02/612142001" TargetMode="External" /><Relationship Id="rId5" Type="http://schemas.openxmlformats.org/officeDocument/2006/relationships/hyperlink" Target="https://podminky.urs.cz/item/CS_URS_2021_02/612325225" TargetMode="External" /><Relationship Id="rId6" Type="http://schemas.openxmlformats.org/officeDocument/2006/relationships/hyperlink" Target="https://podminky.urs.cz/item/CS_URS_2021_02/615142012" TargetMode="External" /><Relationship Id="rId7" Type="http://schemas.openxmlformats.org/officeDocument/2006/relationships/hyperlink" Target="https://podminky.urs.cz/item/CS_URS_2021_02/619991001" TargetMode="External" /><Relationship Id="rId8" Type="http://schemas.openxmlformats.org/officeDocument/2006/relationships/hyperlink" Target="https://podminky.urs.cz/item/CS_URS_2021_02/619991011" TargetMode="External" /><Relationship Id="rId9" Type="http://schemas.openxmlformats.org/officeDocument/2006/relationships/hyperlink" Target="https://podminky.urs.cz/item/CS_URS_2021_02/619995001" TargetMode="External" /><Relationship Id="rId10" Type="http://schemas.openxmlformats.org/officeDocument/2006/relationships/hyperlink" Target="https://podminky.urs.cz/item/CS_URS_2021_02/619996117" TargetMode="External" /><Relationship Id="rId11" Type="http://schemas.openxmlformats.org/officeDocument/2006/relationships/hyperlink" Target="https://podminky.urs.cz/item/CS_URS_2021_02/949101112" TargetMode="External" /><Relationship Id="rId12" Type="http://schemas.openxmlformats.org/officeDocument/2006/relationships/hyperlink" Target="https://podminky.urs.cz/item/CS_URS_2021_02/952901111" TargetMode="External" /><Relationship Id="rId13" Type="http://schemas.openxmlformats.org/officeDocument/2006/relationships/hyperlink" Target="https://podminky.urs.cz/item/CS_URS_2021_02/962031133" TargetMode="External" /><Relationship Id="rId14" Type="http://schemas.openxmlformats.org/officeDocument/2006/relationships/hyperlink" Target="https://podminky.urs.cz/item/CS_URS_2021_02/967031132" TargetMode="External" /><Relationship Id="rId15" Type="http://schemas.openxmlformats.org/officeDocument/2006/relationships/hyperlink" Target="https://podminky.urs.cz/item/CS_URS_2021_02/968072455" TargetMode="External" /><Relationship Id="rId16" Type="http://schemas.openxmlformats.org/officeDocument/2006/relationships/hyperlink" Target="https://podminky.urs.cz/item/CS_URS_2021_02/971033631" TargetMode="External" /><Relationship Id="rId17" Type="http://schemas.openxmlformats.org/officeDocument/2006/relationships/hyperlink" Target="https://podminky.urs.cz/item/CS_URS_2021_02/974031666" TargetMode="External" /><Relationship Id="rId18" Type="http://schemas.openxmlformats.org/officeDocument/2006/relationships/hyperlink" Target="https://podminky.urs.cz/item/CS_URS_2021_02/978059541" TargetMode="External" /><Relationship Id="rId19" Type="http://schemas.openxmlformats.org/officeDocument/2006/relationships/hyperlink" Target="https://podminky.urs.cz/item/CS_URS_2021_02/997013212" TargetMode="External" /><Relationship Id="rId20" Type="http://schemas.openxmlformats.org/officeDocument/2006/relationships/hyperlink" Target="https://podminky.urs.cz/item/CS_URS_2021_02/997013509" TargetMode="External" /><Relationship Id="rId21" Type="http://schemas.openxmlformats.org/officeDocument/2006/relationships/hyperlink" Target="https://podminky.urs.cz/item/CS_URS_2021_02/997013511" TargetMode="External" /><Relationship Id="rId22" Type="http://schemas.openxmlformats.org/officeDocument/2006/relationships/hyperlink" Target="https://podminky.urs.cz/item/CS_URS_2021_02/997013607" TargetMode="External" /><Relationship Id="rId23" Type="http://schemas.openxmlformats.org/officeDocument/2006/relationships/hyperlink" Target="https://podminky.urs.cz/item/CS_URS_2021_02/997013609" TargetMode="External" /><Relationship Id="rId24" Type="http://schemas.openxmlformats.org/officeDocument/2006/relationships/hyperlink" Target="https://podminky.urs.cz/item/CS_URS_2021_02/997013631" TargetMode="External" /><Relationship Id="rId25" Type="http://schemas.openxmlformats.org/officeDocument/2006/relationships/hyperlink" Target="https://podminky.urs.cz/item/CS_URS_2021_02/997013812" TargetMode="External" /><Relationship Id="rId26" Type="http://schemas.openxmlformats.org/officeDocument/2006/relationships/hyperlink" Target="https://podminky.urs.cz/item/CS_URS_2021_02/997013813" TargetMode="External" /><Relationship Id="rId27" Type="http://schemas.openxmlformats.org/officeDocument/2006/relationships/hyperlink" Target="https://podminky.urs.cz/item/CS_URS_2021_02/998018002" TargetMode="External" /><Relationship Id="rId28" Type="http://schemas.openxmlformats.org/officeDocument/2006/relationships/hyperlink" Target="https://podminky.urs.cz/item/CS_URS_2021_02/733222302" TargetMode="External" /><Relationship Id="rId29" Type="http://schemas.openxmlformats.org/officeDocument/2006/relationships/hyperlink" Target="https://podminky.urs.cz/item/CS_URS_2021_02/998733102" TargetMode="External" /><Relationship Id="rId30" Type="http://schemas.openxmlformats.org/officeDocument/2006/relationships/hyperlink" Target="https://podminky.urs.cz/item/CS_URS_2021_02/998733181" TargetMode="External" /><Relationship Id="rId31" Type="http://schemas.openxmlformats.org/officeDocument/2006/relationships/hyperlink" Target="https://podminky.urs.cz/item/CS_URS_2021_02/734261712" TargetMode="External" /><Relationship Id="rId32" Type="http://schemas.openxmlformats.org/officeDocument/2006/relationships/hyperlink" Target="https://podminky.urs.cz/item/CS_URS_2021_02/998734102" TargetMode="External" /><Relationship Id="rId33" Type="http://schemas.openxmlformats.org/officeDocument/2006/relationships/hyperlink" Target="https://podminky.urs.cz/item/CS_URS_2021_02/998734181" TargetMode="External" /><Relationship Id="rId34" Type="http://schemas.openxmlformats.org/officeDocument/2006/relationships/hyperlink" Target="https://podminky.urs.cz/item/CS_URS_2021_02/735151821" TargetMode="External" /><Relationship Id="rId35" Type="http://schemas.openxmlformats.org/officeDocument/2006/relationships/hyperlink" Target="https://podminky.urs.cz/item/CS_URS_2021_02/735152399" TargetMode="External" /><Relationship Id="rId36" Type="http://schemas.openxmlformats.org/officeDocument/2006/relationships/hyperlink" Target="https://podminky.urs.cz/item/CS_URS_2021_02/998735102" TargetMode="External" /><Relationship Id="rId37" Type="http://schemas.openxmlformats.org/officeDocument/2006/relationships/hyperlink" Target="https://podminky.urs.cz/item/CS_URS_2021_02/998735181" TargetMode="External" /><Relationship Id="rId38" Type="http://schemas.openxmlformats.org/officeDocument/2006/relationships/hyperlink" Target="https://podminky.urs.cz/item/CS_URS_2021_02/763131432" TargetMode="External" /><Relationship Id="rId39" Type="http://schemas.openxmlformats.org/officeDocument/2006/relationships/hyperlink" Target="https://podminky.urs.cz/item/CS_URS_2021_02/763131451" TargetMode="External" /><Relationship Id="rId40" Type="http://schemas.openxmlformats.org/officeDocument/2006/relationships/hyperlink" Target="https://podminky.urs.cz/item/CS_URS_2021_02/763131714" TargetMode="External" /><Relationship Id="rId41" Type="http://schemas.openxmlformats.org/officeDocument/2006/relationships/hyperlink" Target="https://podminky.urs.cz/item/CS_URS_2021_02/763131751" TargetMode="External" /><Relationship Id="rId42" Type="http://schemas.openxmlformats.org/officeDocument/2006/relationships/hyperlink" Target="https://podminky.urs.cz/item/CS_URS_2021_02/28329012" TargetMode="External" /><Relationship Id="rId43" Type="http://schemas.openxmlformats.org/officeDocument/2006/relationships/hyperlink" Target="https://podminky.urs.cz/item/CS_URS_2021_02/28329291" TargetMode="External" /><Relationship Id="rId44" Type="http://schemas.openxmlformats.org/officeDocument/2006/relationships/hyperlink" Target="https://podminky.urs.cz/item/CS_URS_2021_02/28329294" TargetMode="External" /><Relationship Id="rId45" Type="http://schemas.openxmlformats.org/officeDocument/2006/relationships/hyperlink" Target="https://podminky.urs.cz/item/CS_URS_2021_02/28329302" TargetMode="External" /><Relationship Id="rId46" Type="http://schemas.openxmlformats.org/officeDocument/2006/relationships/hyperlink" Target="https://podminky.urs.cz/item/CS_URS_2021_02/763131761" TargetMode="External" /><Relationship Id="rId47" Type="http://schemas.openxmlformats.org/officeDocument/2006/relationships/hyperlink" Target="https://podminky.urs.cz/item/CS_URS_2021_02/763131765" TargetMode="External" /><Relationship Id="rId48" Type="http://schemas.openxmlformats.org/officeDocument/2006/relationships/hyperlink" Target="https://podminky.urs.cz/item/CS_URS_2021_02/763131821" TargetMode="External" /><Relationship Id="rId49" Type="http://schemas.openxmlformats.org/officeDocument/2006/relationships/hyperlink" Target="https://podminky.urs.cz/item/CS_URS_2021_02/763164636" TargetMode="External" /><Relationship Id="rId50" Type="http://schemas.openxmlformats.org/officeDocument/2006/relationships/hyperlink" Target="https://podminky.urs.cz/item/CS_URS_2021_02/763431011" TargetMode="External" /><Relationship Id="rId51" Type="http://schemas.openxmlformats.org/officeDocument/2006/relationships/hyperlink" Target="https://podminky.urs.cz/item/CS_URS_2021_02/59036133" TargetMode="External" /><Relationship Id="rId52" Type="http://schemas.openxmlformats.org/officeDocument/2006/relationships/hyperlink" Target="https://podminky.urs.cz/item/CS_URS_2021_02/998763302" TargetMode="External" /><Relationship Id="rId53" Type="http://schemas.openxmlformats.org/officeDocument/2006/relationships/hyperlink" Target="https://podminky.urs.cz/item/CS_URS_2021_02/998763381" TargetMode="External" /><Relationship Id="rId54" Type="http://schemas.openxmlformats.org/officeDocument/2006/relationships/hyperlink" Target="https://podminky.urs.cz/item/CS_URS_2021_02/766812820" TargetMode="External" /><Relationship Id="rId55" Type="http://schemas.openxmlformats.org/officeDocument/2006/relationships/hyperlink" Target="https://podminky.urs.cz/item/CS_URS_2021_02/766812830" TargetMode="External" /><Relationship Id="rId56" Type="http://schemas.openxmlformats.org/officeDocument/2006/relationships/hyperlink" Target="https://podminky.urs.cz/item/CS_URS_2021_02/998766202" TargetMode="External" /><Relationship Id="rId57" Type="http://schemas.openxmlformats.org/officeDocument/2006/relationships/hyperlink" Target="https://podminky.urs.cz/item/CS_URS_2021_02/767581801" TargetMode="External" /><Relationship Id="rId58" Type="http://schemas.openxmlformats.org/officeDocument/2006/relationships/hyperlink" Target="https://podminky.urs.cz/item/CS_URS_2021_02/767582800" TargetMode="External" /><Relationship Id="rId59" Type="http://schemas.openxmlformats.org/officeDocument/2006/relationships/hyperlink" Target="https://podminky.urs.cz/item/CS_URS_2021_02/998767202" TargetMode="External" /><Relationship Id="rId60" Type="http://schemas.openxmlformats.org/officeDocument/2006/relationships/hyperlink" Target="https://podminky.urs.cz/item/CS_URS_2021_02/776111116" TargetMode="External" /><Relationship Id="rId61" Type="http://schemas.openxmlformats.org/officeDocument/2006/relationships/hyperlink" Target="https://podminky.urs.cz/item/CS_URS_2021_02/776121321" TargetMode="External" /><Relationship Id="rId62" Type="http://schemas.openxmlformats.org/officeDocument/2006/relationships/hyperlink" Target="https://podminky.urs.cz/item/CS_URS_2021_02/776141114" TargetMode="External" /><Relationship Id="rId63" Type="http://schemas.openxmlformats.org/officeDocument/2006/relationships/hyperlink" Target="https://podminky.urs.cz/item/CS_URS_2021_02/776201812" TargetMode="External" /><Relationship Id="rId64" Type="http://schemas.openxmlformats.org/officeDocument/2006/relationships/hyperlink" Target="https://podminky.urs.cz/item/CS_URS_2021_02/776410811" TargetMode="External" /><Relationship Id="rId65" Type="http://schemas.openxmlformats.org/officeDocument/2006/relationships/hyperlink" Target="https://podminky.urs.cz/item/CS_URS_2021_02/998776102" TargetMode="External" /><Relationship Id="rId66" Type="http://schemas.openxmlformats.org/officeDocument/2006/relationships/hyperlink" Target="https://podminky.urs.cz/item/CS_URS_2021_02/998776181" TargetMode="External" /><Relationship Id="rId67" Type="http://schemas.openxmlformats.org/officeDocument/2006/relationships/hyperlink" Target="https://podminky.urs.cz/item/CS_URS_2021_02/781121011" TargetMode="External" /><Relationship Id="rId68" Type="http://schemas.openxmlformats.org/officeDocument/2006/relationships/hyperlink" Target="https://podminky.urs.cz/item/CS_URS_2021_02/781151031" TargetMode="External" /><Relationship Id="rId69" Type="http://schemas.openxmlformats.org/officeDocument/2006/relationships/hyperlink" Target="https://podminky.urs.cz/item/CS_URS_2021_02/781151041" TargetMode="External" /><Relationship Id="rId70" Type="http://schemas.openxmlformats.org/officeDocument/2006/relationships/hyperlink" Target="https://podminky.urs.cz/item/CS_URS_2021_02/781474116" TargetMode="External" /><Relationship Id="rId71" Type="http://schemas.openxmlformats.org/officeDocument/2006/relationships/hyperlink" Target="https://podminky.urs.cz/item/CS_URS_2021_02/59761038" TargetMode="External" /><Relationship Id="rId72" Type="http://schemas.openxmlformats.org/officeDocument/2006/relationships/hyperlink" Target="https://podminky.urs.cz/item/CS_URS_2021_02/781477111" TargetMode="External" /><Relationship Id="rId73" Type="http://schemas.openxmlformats.org/officeDocument/2006/relationships/hyperlink" Target="https://podminky.urs.cz/item/CS_URS_2021_02/998781102" TargetMode="External" /><Relationship Id="rId74" Type="http://schemas.openxmlformats.org/officeDocument/2006/relationships/hyperlink" Target="https://podminky.urs.cz/item/CS_URS_2021_02/998781181" TargetMode="External" /><Relationship Id="rId75" Type="http://schemas.openxmlformats.org/officeDocument/2006/relationships/hyperlink" Target="https://podminky.urs.cz/item/CS_URS_2021_02/784121003" TargetMode="External" /><Relationship Id="rId76" Type="http://schemas.openxmlformats.org/officeDocument/2006/relationships/hyperlink" Target="https://podminky.urs.cz/item/CS_URS_2021_02/784181003" TargetMode="External" /><Relationship Id="rId77" Type="http://schemas.openxmlformats.org/officeDocument/2006/relationships/hyperlink" Target="https://podminky.urs.cz/item/CS_URS_2021_02/784181103" TargetMode="External" /><Relationship Id="rId78" Type="http://schemas.openxmlformats.org/officeDocument/2006/relationships/hyperlink" Target="https://podminky.urs.cz/item/CS_URS_2021_02/784211103" TargetMode="External" /><Relationship Id="rId79" Type="http://schemas.openxmlformats.org/officeDocument/2006/relationships/hyperlink" Target="https://podminky.urs.cz/item/CS_URS_2021_02/HZS1292" TargetMode="External" /><Relationship Id="rId80" Type="http://schemas.openxmlformats.org/officeDocument/2006/relationships/hyperlink" Target="https://podminky.urs.cz/item/CS_URS_2021_02/HZS1301" TargetMode="External" /><Relationship Id="rId8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721174042" TargetMode="External" /><Relationship Id="rId2" Type="http://schemas.openxmlformats.org/officeDocument/2006/relationships/hyperlink" Target="https://podminky.urs.cz/item/CS_URS_2021_02/721174043" TargetMode="External" /><Relationship Id="rId3" Type="http://schemas.openxmlformats.org/officeDocument/2006/relationships/hyperlink" Target="https://podminky.urs.cz/item/CS_URS_2021_02/721194104" TargetMode="External" /><Relationship Id="rId4" Type="http://schemas.openxmlformats.org/officeDocument/2006/relationships/hyperlink" Target="https://podminky.urs.cz/item/CS_URS_2021_02/721194105" TargetMode="External" /><Relationship Id="rId5" Type="http://schemas.openxmlformats.org/officeDocument/2006/relationships/hyperlink" Target="https://podminky.urs.cz/item/CS_URS_2021_02/721290111" TargetMode="External" /><Relationship Id="rId6" Type="http://schemas.openxmlformats.org/officeDocument/2006/relationships/hyperlink" Target="https://podminky.urs.cz/item/CS_URS_2021_02/998721102" TargetMode="External" /><Relationship Id="rId7" Type="http://schemas.openxmlformats.org/officeDocument/2006/relationships/hyperlink" Target="https://podminky.urs.cz/item/CS_URS_2021_02/722174002" TargetMode="External" /><Relationship Id="rId8" Type="http://schemas.openxmlformats.org/officeDocument/2006/relationships/hyperlink" Target="https://podminky.urs.cz/item/CS_URS_2021_02/722181232" TargetMode="External" /><Relationship Id="rId9" Type="http://schemas.openxmlformats.org/officeDocument/2006/relationships/hyperlink" Target="https://podminky.urs.cz/item/CS_URS_2021_02/722181233" TargetMode="External" /><Relationship Id="rId10" Type="http://schemas.openxmlformats.org/officeDocument/2006/relationships/hyperlink" Target="https://podminky.urs.cz/item/CS_URS_2021_02/722181241" TargetMode="External" /><Relationship Id="rId11" Type="http://schemas.openxmlformats.org/officeDocument/2006/relationships/hyperlink" Target="https://podminky.urs.cz/item/CS_URS_2021_02/722220152" TargetMode="External" /><Relationship Id="rId12" Type="http://schemas.openxmlformats.org/officeDocument/2006/relationships/hyperlink" Target="https://podminky.urs.cz/item/CS_URS_2021_02/722224152" TargetMode="External" /><Relationship Id="rId13" Type="http://schemas.openxmlformats.org/officeDocument/2006/relationships/hyperlink" Target="https://podminky.urs.cz/item/CS_URS_2021_02/722290226" TargetMode="External" /><Relationship Id="rId14" Type="http://schemas.openxmlformats.org/officeDocument/2006/relationships/hyperlink" Target="https://podminky.urs.cz/item/CS_URS_2021_02/722290234" TargetMode="External" /><Relationship Id="rId15" Type="http://schemas.openxmlformats.org/officeDocument/2006/relationships/hyperlink" Target="https://podminky.urs.cz/item/CS_URS_2021_02/998722102" TargetMode="External" /><Relationship Id="rId16" Type="http://schemas.openxmlformats.org/officeDocument/2006/relationships/hyperlink" Target="https://podminky.urs.cz/item/CS_URS_2021_02/725210821" TargetMode="External" /><Relationship Id="rId17" Type="http://schemas.openxmlformats.org/officeDocument/2006/relationships/hyperlink" Target="https://podminky.urs.cz/item/CS_URS_2021_02/725211616" TargetMode="External" /><Relationship Id="rId18" Type="http://schemas.openxmlformats.org/officeDocument/2006/relationships/hyperlink" Target="https://podminky.urs.cz/item/CS_URS_2021_02/725219102" TargetMode="External" /><Relationship Id="rId19" Type="http://schemas.openxmlformats.org/officeDocument/2006/relationships/hyperlink" Target="https://podminky.urs.cz/item/CS_URS_2021_02/64211034" TargetMode="External" /><Relationship Id="rId20" Type="http://schemas.openxmlformats.org/officeDocument/2006/relationships/hyperlink" Target="https://podminky.urs.cz/item/CS_URS_2021_02/725291511" TargetMode="External" /><Relationship Id="rId21" Type="http://schemas.openxmlformats.org/officeDocument/2006/relationships/hyperlink" Target="https://podminky.urs.cz/item/CS_URS_2021_02/725291631" TargetMode="External" /><Relationship Id="rId22" Type="http://schemas.openxmlformats.org/officeDocument/2006/relationships/hyperlink" Target="https://podminky.urs.cz/item/CS_URS_2021_02/55431079" TargetMode="External" /><Relationship Id="rId23" Type="http://schemas.openxmlformats.org/officeDocument/2006/relationships/hyperlink" Target="https://podminky.urs.cz/item/CS_URS_2021_02/725310823" TargetMode="External" /><Relationship Id="rId24" Type="http://schemas.openxmlformats.org/officeDocument/2006/relationships/hyperlink" Target="https://podminky.urs.cz/item/CS_URS_2021_02/725319111" TargetMode="External" /><Relationship Id="rId25" Type="http://schemas.openxmlformats.org/officeDocument/2006/relationships/hyperlink" Target="https://podminky.urs.cz/item/CS_URS_2021_02/725590812" TargetMode="External" /><Relationship Id="rId26" Type="http://schemas.openxmlformats.org/officeDocument/2006/relationships/hyperlink" Target="https://podminky.urs.cz/item/CS_URS_2021_02/725813111" TargetMode="External" /><Relationship Id="rId27" Type="http://schemas.openxmlformats.org/officeDocument/2006/relationships/hyperlink" Target="https://podminky.urs.cz/item/CS_URS_2021_02/55190005" TargetMode="External" /><Relationship Id="rId28" Type="http://schemas.openxmlformats.org/officeDocument/2006/relationships/hyperlink" Target="https://podminky.urs.cz/item/CS_URS_2021_02/725820801" TargetMode="External" /><Relationship Id="rId29" Type="http://schemas.openxmlformats.org/officeDocument/2006/relationships/hyperlink" Target="https://podminky.urs.cz/item/CS_URS_2021_02/725821312" TargetMode="External" /><Relationship Id="rId30" Type="http://schemas.openxmlformats.org/officeDocument/2006/relationships/hyperlink" Target="https://podminky.urs.cz/item/CS_URS_2021_02/725829131" TargetMode="External" /><Relationship Id="rId31" Type="http://schemas.openxmlformats.org/officeDocument/2006/relationships/hyperlink" Target="https://podminky.urs.cz/item/CS_URS_2021_02/55145692" TargetMode="External" /><Relationship Id="rId32" Type="http://schemas.openxmlformats.org/officeDocument/2006/relationships/hyperlink" Target="https://podminky.urs.cz/item/CS_URS_2021_02/725860811" TargetMode="External" /><Relationship Id="rId33" Type="http://schemas.openxmlformats.org/officeDocument/2006/relationships/hyperlink" Target="https://podminky.urs.cz/item/CS_URS_2021_02/725861102" TargetMode="External" /><Relationship Id="rId34" Type="http://schemas.openxmlformats.org/officeDocument/2006/relationships/hyperlink" Target="https://podminky.urs.cz/item/CS_URS_2021_02/725862103" TargetMode="External" /><Relationship Id="rId35" Type="http://schemas.openxmlformats.org/officeDocument/2006/relationships/hyperlink" Target="https://podminky.urs.cz/item/CS_URS_2021_02/998725102" TargetMode="External" /><Relationship Id="rId36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31" t="s">
        <v>6</v>
      </c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S2" s="19" t="s">
        <v>7</v>
      </c>
      <c r="BT2" s="19" t="s">
        <v>8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5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s="1" customFormat="1" ht="12" customHeight="1">
      <c r="B5" s="22"/>
      <c r="D5" s="26" t="s">
        <v>14</v>
      </c>
      <c r="K5" s="315" t="s">
        <v>15</v>
      </c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R5" s="22"/>
      <c r="BE5" s="312" t="s">
        <v>16</v>
      </c>
      <c r="BS5" s="19" t="s">
        <v>7</v>
      </c>
    </row>
    <row r="6" spans="2:71" s="1" customFormat="1" ht="36.95" customHeight="1">
      <c r="B6" s="22"/>
      <c r="D6" s="28" t="s">
        <v>17</v>
      </c>
      <c r="K6" s="317" t="s">
        <v>18</v>
      </c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R6" s="22"/>
      <c r="BE6" s="313"/>
      <c r="BS6" s="19" t="s">
        <v>7</v>
      </c>
    </row>
    <row r="7" spans="2:71" s="1" customFormat="1" ht="12" customHeight="1">
      <c r="B7" s="22"/>
      <c r="D7" s="29" t="s">
        <v>19</v>
      </c>
      <c r="K7" s="27" t="s">
        <v>20</v>
      </c>
      <c r="AK7" s="29" t="s">
        <v>21</v>
      </c>
      <c r="AN7" s="27" t="s">
        <v>3</v>
      </c>
      <c r="AR7" s="22"/>
      <c r="BE7" s="313"/>
      <c r="BS7" s="19" t="s">
        <v>7</v>
      </c>
    </row>
    <row r="8" spans="2:71" s="1" customFormat="1" ht="12" customHeight="1">
      <c r="B8" s="22"/>
      <c r="D8" s="29" t="s">
        <v>22</v>
      </c>
      <c r="K8" s="27" t="s">
        <v>23</v>
      </c>
      <c r="AK8" s="29" t="s">
        <v>24</v>
      </c>
      <c r="AN8" s="30" t="s">
        <v>25</v>
      </c>
      <c r="AR8" s="22"/>
      <c r="BE8" s="313"/>
      <c r="BS8" s="19" t="s">
        <v>7</v>
      </c>
    </row>
    <row r="9" spans="2:71" s="1" customFormat="1" ht="14.45" customHeight="1">
      <c r="B9" s="22"/>
      <c r="AR9" s="22"/>
      <c r="BE9" s="313"/>
      <c r="BS9" s="19" t="s">
        <v>7</v>
      </c>
    </row>
    <row r="10" spans="2:71" s="1" customFormat="1" ht="12" customHeight="1">
      <c r="B10" s="22"/>
      <c r="D10" s="29" t="s">
        <v>26</v>
      </c>
      <c r="AK10" s="29" t="s">
        <v>27</v>
      </c>
      <c r="AN10" s="27" t="s">
        <v>3</v>
      </c>
      <c r="AR10" s="22"/>
      <c r="BE10" s="313"/>
      <c r="BS10" s="19" t="s">
        <v>7</v>
      </c>
    </row>
    <row r="11" spans="2:71" s="1" customFormat="1" ht="18.4" customHeight="1">
      <c r="B11" s="22"/>
      <c r="E11" s="27" t="s">
        <v>28</v>
      </c>
      <c r="AK11" s="29" t="s">
        <v>29</v>
      </c>
      <c r="AN11" s="27" t="s">
        <v>3</v>
      </c>
      <c r="AR11" s="22"/>
      <c r="BE11" s="313"/>
      <c r="BS11" s="19" t="s">
        <v>7</v>
      </c>
    </row>
    <row r="12" spans="2:71" s="1" customFormat="1" ht="6.95" customHeight="1">
      <c r="B12" s="22"/>
      <c r="AR12" s="22"/>
      <c r="BE12" s="313"/>
      <c r="BS12" s="19" t="s">
        <v>7</v>
      </c>
    </row>
    <row r="13" spans="2:71" s="1" customFormat="1" ht="12" customHeight="1">
      <c r="B13" s="22"/>
      <c r="D13" s="29" t="s">
        <v>30</v>
      </c>
      <c r="AK13" s="29" t="s">
        <v>27</v>
      </c>
      <c r="AN13" s="31" t="s">
        <v>31</v>
      </c>
      <c r="AR13" s="22"/>
      <c r="BE13" s="313"/>
      <c r="BS13" s="19" t="s">
        <v>7</v>
      </c>
    </row>
    <row r="14" spans="2:71" ht="12.75">
      <c r="B14" s="22"/>
      <c r="E14" s="318" t="s">
        <v>31</v>
      </c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29" t="s">
        <v>29</v>
      </c>
      <c r="AN14" s="31" t="s">
        <v>31</v>
      </c>
      <c r="AR14" s="22"/>
      <c r="BE14" s="313"/>
      <c r="BS14" s="19" t="s">
        <v>7</v>
      </c>
    </row>
    <row r="15" spans="2:71" s="1" customFormat="1" ht="6.95" customHeight="1">
      <c r="B15" s="22"/>
      <c r="AR15" s="22"/>
      <c r="BE15" s="313"/>
      <c r="BS15" s="19" t="s">
        <v>4</v>
      </c>
    </row>
    <row r="16" spans="2:71" s="1" customFormat="1" ht="12" customHeight="1">
      <c r="B16" s="22"/>
      <c r="D16" s="29" t="s">
        <v>32</v>
      </c>
      <c r="AK16" s="29" t="s">
        <v>27</v>
      </c>
      <c r="AN16" s="27" t="s">
        <v>3</v>
      </c>
      <c r="AR16" s="22"/>
      <c r="BE16" s="313"/>
      <c r="BS16" s="19" t="s">
        <v>4</v>
      </c>
    </row>
    <row r="17" spans="2:71" s="1" customFormat="1" ht="18.4" customHeight="1">
      <c r="B17" s="22"/>
      <c r="E17" s="27" t="s">
        <v>33</v>
      </c>
      <c r="AK17" s="29" t="s">
        <v>29</v>
      </c>
      <c r="AN17" s="27" t="s">
        <v>3</v>
      </c>
      <c r="AR17" s="22"/>
      <c r="BE17" s="313"/>
      <c r="BS17" s="19" t="s">
        <v>34</v>
      </c>
    </row>
    <row r="18" spans="2:71" s="1" customFormat="1" ht="6.95" customHeight="1">
      <c r="B18" s="22"/>
      <c r="AR18" s="22"/>
      <c r="BE18" s="313"/>
      <c r="BS18" s="19" t="s">
        <v>7</v>
      </c>
    </row>
    <row r="19" spans="2:71" s="1" customFormat="1" ht="12" customHeight="1">
      <c r="B19" s="22"/>
      <c r="D19" s="29" t="s">
        <v>35</v>
      </c>
      <c r="AK19" s="29" t="s">
        <v>27</v>
      </c>
      <c r="AN19" s="27" t="s">
        <v>3</v>
      </c>
      <c r="AR19" s="22"/>
      <c r="BE19" s="313"/>
      <c r="BS19" s="19" t="s">
        <v>7</v>
      </c>
    </row>
    <row r="20" spans="2:71" s="1" customFormat="1" ht="18.4" customHeight="1">
      <c r="B20" s="22"/>
      <c r="E20" s="27" t="s">
        <v>28</v>
      </c>
      <c r="AK20" s="29" t="s">
        <v>29</v>
      </c>
      <c r="AN20" s="27" t="s">
        <v>3</v>
      </c>
      <c r="AR20" s="22"/>
      <c r="BE20" s="313"/>
      <c r="BS20" s="19" t="s">
        <v>4</v>
      </c>
    </row>
    <row r="21" spans="2:57" s="1" customFormat="1" ht="6.95" customHeight="1">
      <c r="B21" s="22"/>
      <c r="AR21" s="22"/>
      <c r="BE21" s="313"/>
    </row>
    <row r="22" spans="2:57" s="1" customFormat="1" ht="12" customHeight="1">
      <c r="B22" s="22"/>
      <c r="D22" s="29" t="s">
        <v>36</v>
      </c>
      <c r="AR22" s="22"/>
      <c r="BE22" s="313"/>
    </row>
    <row r="23" spans="2:57" s="1" customFormat="1" ht="47.25" customHeight="1">
      <c r="B23" s="22"/>
      <c r="E23" s="320" t="s">
        <v>37</v>
      </c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R23" s="22"/>
      <c r="BE23" s="313"/>
    </row>
    <row r="24" spans="2:57" s="1" customFormat="1" ht="6.95" customHeight="1">
      <c r="B24" s="22"/>
      <c r="AR24" s="22"/>
      <c r="BE24" s="313"/>
    </row>
    <row r="25" spans="2:57" s="1" customFormat="1" ht="6.95" customHeight="1">
      <c r="B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2"/>
      <c r="BE25" s="313"/>
    </row>
    <row r="26" spans="1:57" s="2" customFormat="1" ht="25.9" customHeight="1">
      <c r="A26" s="34"/>
      <c r="B26" s="35"/>
      <c r="C26" s="34"/>
      <c r="D26" s="36" t="s">
        <v>38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21">
        <f>ROUND(AG54,2)</f>
        <v>0</v>
      </c>
      <c r="AL26" s="322"/>
      <c r="AM26" s="322"/>
      <c r="AN26" s="322"/>
      <c r="AO26" s="322"/>
      <c r="AP26" s="34"/>
      <c r="AQ26" s="34"/>
      <c r="AR26" s="35"/>
      <c r="BE26" s="313"/>
    </row>
    <row r="27" spans="1:57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313"/>
    </row>
    <row r="28" spans="1:57" s="2" customFormat="1" ht="12.75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23" t="s">
        <v>39</v>
      </c>
      <c r="M28" s="323"/>
      <c r="N28" s="323"/>
      <c r="O28" s="323"/>
      <c r="P28" s="323"/>
      <c r="Q28" s="34"/>
      <c r="R28" s="34"/>
      <c r="S28" s="34"/>
      <c r="T28" s="34"/>
      <c r="U28" s="34"/>
      <c r="V28" s="34"/>
      <c r="W28" s="323" t="s">
        <v>40</v>
      </c>
      <c r="X28" s="323"/>
      <c r="Y28" s="323"/>
      <c r="Z28" s="323"/>
      <c r="AA28" s="323"/>
      <c r="AB28" s="323"/>
      <c r="AC28" s="323"/>
      <c r="AD28" s="323"/>
      <c r="AE28" s="323"/>
      <c r="AF28" s="34"/>
      <c r="AG28" s="34"/>
      <c r="AH28" s="34"/>
      <c r="AI28" s="34"/>
      <c r="AJ28" s="34"/>
      <c r="AK28" s="323" t="s">
        <v>41</v>
      </c>
      <c r="AL28" s="323"/>
      <c r="AM28" s="323"/>
      <c r="AN28" s="323"/>
      <c r="AO28" s="323"/>
      <c r="AP28" s="34"/>
      <c r="AQ28" s="34"/>
      <c r="AR28" s="35"/>
      <c r="BE28" s="313"/>
    </row>
    <row r="29" spans="2:57" s="3" customFormat="1" ht="14.45" customHeight="1">
      <c r="B29" s="39"/>
      <c r="D29" s="29" t="s">
        <v>42</v>
      </c>
      <c r="F29" s="29" t="s">
        <v>43</v>
      </c>
      <c r="L29" s="326">
        <v>0.21</v>
      </c>
      <c r="M29" s="325"/>
      <c r="N29" s="325"/>
      <c r="O29" s="325"/>
      <c r="P29" s="325"/>
      <c r="W29" s="324">
        <f>ROUND(AZ54,2)</f>
        <v>0</v>
      </c>
      <c r="X29" s="325"/>
      <c r="Y29" s="325"/>
      <c r="Z29" s="325"/>
      <c r="AA29" s="325"/>
      <c r="AB29" s="325"/>
      <c r="AC29" s="325"/>
      <c r="AD29" s="325"/>
      <c r="AE29" s="325"/>
      <c r="AK29" s="324">
        <f>ROUND(AV54,2)</f>
        <v>0</v>
      </c>
      <c r="AL29" s="325"/>
      <c r="AM29" s="325"/>
      <c r="AN29" s="325"/>
      <c r="AO29" s="325"/>
      <c r="AR29" s="39"/>
      <c r="BE29" s="314"/>
    </row>
    <row r="30" spans="2:57" s="3" customFormat="1" ht="14.45" customHeight="1">
      <c r="B30" s="39"/>
      <c r="F30" s="29" t="s">
        <v>44</v>
      </c>
      <c r="L30" s="326">
        <v>0.15</v>
      </c>
      <c r="M30" s="325"/>
      <c r="N30" s="325"/>
      <c r="O30" s="325"/>
      <c r="P30" s="325"/>
      <c r="W30" s="324">
        <f>ROUND(BA54,2)</f>
        <v>0</v>
      </c>
      <c r="X30" s="325"/>
      <c r="Y30" s="325"/>
      <c r="Z30" s="325"/>
      <c r="AA30" s="325"/>
      <c r="AB30" s="325"/>
      <c r="AC30" s="325"/>
      <c r="AD30" s="325"/>
      <c r="AE30" s="325"/>
      <c r="AK30" s="324">
        <f>ROUND(AW54,2)</f>
        <v>0</v>
      </c>
      <c r="AL30" s="325"/>
      <c r="AM30" s="325"/>
      <c r="AN30" s="325"/>
      <c r="AO30" s="325"/>
      <c r="AR30" s="39"/>
      <c r="BE30" s="314"/>
    </row>
    <row r="31" spans="2:57" s="3" customFormat="1" ht="14.45" customHeight="1" hidden="1">
      <c r="B31" s="39"/>
      <c r="F31" s="29" t="s">
        <v>45</v>
      </c>
      <c r="L31" s="326">
        <v>0.21</v>
      </c>
      <c r="M31" s="325"/>
      <c r="N31" s="325"/>
      <c r="O31" s="325"/>
      <c r="P31" s="325"/>
      <c r="W31" s="324">
        <f>ROUND(BB54,2)</f>
        <v>0</v>
      </c>
      <c r="X31" s="325"/>
      <c r="Y31" s="325"/>
      <c r="Z31" s="325"/>
      <c r="AA31" s="325"/>
      <c r="AB31" s="325"/>
      <c r="AC31" s="325"/>
      <c r="AD31" s="325"/>
      <c r="AE31" s="325"/>
      <c r="AK31" s="324">
        <v>0</v>
      </c>
      <c r="AL31" s="325"/>
      <c r="AM31" s="325"/>
      <c r="AN31" s="325"/>
      <c r="AO31" s="325"/>
      <c r="AR31" s="39"/>
      <c r="BE31" s="314"/>
    </row>
    <row r="32" spans="2:57" s="3" customFormat="1" ht="14.45" customHeight="1" hidden="1">
      <c r="B32" s="39"/>
      <c r="F32" s="29" t="s">
        <v>46</v>
      </c>
      <c r="L32" s="326">
        <v>0.15</v>
      </c>
      <c r="M32" s="325"/>
      <c r="N32" s="325"/>
      <c r="O32" s="325"/>
      <c r="P32" s="325"/>
      <c r="W32" s="324">
        <f>ROUND(BC54,2)</f>
        <v>0</v>
      </c>
      <c r="X32" s="325"/>
      <c r="Y32" s="325"/>
      <c r="Z32" s="325"/>
      <c r="AA32" s="325"/>
      <c r="AB32" s="325"/>
      <c r="AC32" s="325"/>
      <c r="AD32" s="325"/>
      <c r="AE32" s="325"/>
      <c r="AK32" s="324">
        <v>0</v>
      </c>
      <c r="AL32" s="325"/>
      <c r="AM32" s="325"/>
      <c r="AN32" s="325"/>
      <c r="AO32" s="325"/>
      <c r="AR32" s="39"/>
      <c r="BE32" s="314"/>
    </row>
    <row r="33" spans="2:44" s="3" customFormat="1" ht="14.45" customHeight="1" hidden="1">
      <c r="B33" s="39"/>
      <c r="F33" s="29" t="s">
        <v>47</v>
      </c>
      <c r="L33" s="326">
        <v>0</v>
      </c>
      <c r="M33" s="325"/>
      <c r="N33" s="325"/>
      <c r="O33" s="325"/>
      <c r="P33" s="325"/>
      <c r="W33" s="324">
        <f>ROUND(BD54,2)</f>
        <v>0</v>
      </c>
      <c r="X33" s="325"/>
      <c r="Y33" s="325"/>
      <c r="Z33" s="325"/>
      <c r="AA33" s="325"/>
      <c r="AB33" s="325"/>
      <c r="AC33" s="325"/>
      <c r="AD33" s="325"/>
      <c r="AE33" s="325"/>
      <c r="AK33" s="324">
        <v>0</v>
      </c>
      <c r="AL33" s="325"/>
      <c r="AM33" s="325"/>
      <c r="AN33" s="325"/>
      <c r="AO33" s="325"/>
      <c r="AR33" s="39"/>
    </row>
    <row r="34" spans="1:57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34"/>
    </row>
    <row r="35" spans="1:57" s="2" customFormat="1" ht="25.9" customHeight="1">
      <c r="A35" s="34"/>
      <c r="B35" s="35"/>
      <c r="C35" s="40"/>
      <c r="D35" s="41" t="s">
        <v>48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49</v>
      </c>
      <c r="U35" s="42"/>
      <c r="V35" s="42"/>
      <c r="W35" s="42"/>
      <c r="X35" s="330" t="s">
        <v>50</v>
      </c>
      <c r="Y35" s="328"/>
      <c r="Z35" s="328"/>
      <c r="AA35" s="328"/>
      <c r="AB35" s="328"/>
      <c r="AC35" s="42"/>
      <c r="AD35" s="42"/>
      <c r="AE35" s="42"/>
      <c r="AF35" s="42"/>
      <c r="AG35" s="42"/>
      <c r="AH35" s="42"/>
      <c r="AI35" s="42"/>
      <c r="AJ35" s="42"/>
      <c r="AK35" s="327">
        <f>SUM(AK26:AK33)</f>
        <v>0</v>
      </c>
      <c r="AL35" s="328"/>
      <c r="AM35" s="328"/>
      <c r="AN35" s="328"/>
      <c r="AO35" s="329"/>
      <c r="AP35" s="40"/>
      <c r="AQ35" s="40"/>
      <c r="AR35" s="35"/>
      <c r="BE35" s="34"/>
    </row>
    <row r="36" spans="1:57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6.95" customHeight="1">
      <c r="A37" s="34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5"/>
      <c r="BE37" s="34"/>
    </row>
    <row r="41" spans="1:57" s="2" customFormat="1" ht="6.95" customHeight="1">
      <c r="A41" s="34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5"/>
      <c r="BE41" s="34"/>
    </row>
    <row r="42" spans="1:57" s="2" customFormat="1" ht="24.95" customHeight="1">
      <c r="A42" s="34"/>
      <c r="B42" s="35"/>
      <c r="C42" s="23" t="s">
        <v>51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5"/>
      <c r="BE42" s="34"/>
    </row>
    <row r="43" spans="1:57" s="2" customFormat="1" ht="6.95" customHeight="1">
      <c r="A43" s="34"/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BE43" s="34"/>
    </row>
    <row r="44" spans="2:44" s="4" customFormat="1" ht="12" customHeight="1">
      <c r="B44" s="48"/>
      <c r="C44" s="29" t="s">
        <v>14</v>
      </c>
      <c r="L44" s="4" t="str">
        <f>K5</f>
        <v>21-0214</v>
      </c>
      <c r="AR44" s="48"/>
    </row>
    <row r="45" spans="2:44" s="5" customFormat="1" ht="36.95" customHeight="1">
      <c r="B45" s="49"/>
      <c r="C45" s="50" t="s">
        <v>17</v>
      </c>
      <c r="L45" s="309" t="str">
        <f>K6</f>
        <v>Pavilon E - Izolační boxy ARO - 2.NP a JIP - 3.NP</v>
      </c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  <c r="AB45" s="310"/>
      <c r="AC45" s="310"/>
      <c r="AD45" s="310"/>
      <c r="AE45" s="310"/>
      <c r="AF45" s="310"/>
      <c r="AG45" s="310"/>
      <c r="AH45" s="310"/>
      <c r="AI45" s="310"/>
      <c r="AJ45" s="310"/>
      <c r="AK45" s="310"/>
      <c r="AL45" s="310"/>
      <c r="AM45" s="310"/>
      <c r="AN45" s="310"/>
      <c r="AO45" s="310"/>
      <c r="AR45" s="49"/>
    </row>
    <row r="46" spans="1:57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  <c r="BE46" s="34"/>
    </row>
    <row r="47" spans="1:57" s="2" customFormat="1" ht="12" customHeight="1">
      <c r="A47" s="34"/>
      <c r="B47" s="35"/>
      <c r="C47" s="29" t="s">
        <v>22</v>
      </c>
      <c r="D47" s="34"/>
      <c r="E47" s="34"/>
      <c r="F47" s="34"/>
      <c r="G47" s="34"/>
      <c r="H47" s="34"/>
      <c r="I47" s="34"/>
      <c r="J47" s="34"/>
      <c r="K47" s="34"/>
      <c r="L47" s="51" t="str">
        <f>IF(K8="","",K8)</f>
        <v>Jindřichův Hradec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9" t="s">
        <v>24</v>
      </c>
      <c r="AJ47" s="34"/>
      <c r="AK47" s="34"/>
      <c r="AL47" s="34"/>
      <c r="AM47" s="337" t="str">
        <f>IF(AN8="","",AN8)</f>
        <v>17. 2. 2021</v>
      </c>
      <c r="AN47" s="337"/>
      <c r="AO47" s="34"/>
      <c r="AP47" s="34"/>
      <c r="AQ47" s="34"/>
      <c r="AR47" s="35"/>
      <c r="BE47" s="34"/>
    </row>
    <row r="48" spans="1:57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5"/>
      <c r="BE48" s="34"/>
    </row>
    <row r="49" spans="1:57" s="2" customFormat="1" ht="25.7" customHeight="1">
      <c r="A49" s="34"/>
      <c r="B49" s="35"/>
      <c r="C49" s="29" t="s">
        <v>26</v>
      </c>
      <c r="D49" s="34"/>
      <c r="E49" s="34"/>
      <c r="F49" s="34"/>
      <c r="G49" s="34"/>
      <c r="H49" s="34"/>
      <c r="I49" s="34"/>
      <c r="J49" s="34"/>
      <c r="K49" s="34"/>
      <c r="L49" s="4" t="str">
        <f>IF(E11="","",E11)</f>
        <v xml:space="preserve"> 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9" t="s">
        <v>32</v>
      </c>
      <c r="AJ49" s="34"/>
      <c r="AK49" s="34"/>
      <c r="AL49" s="34"/>
      <c r="AM49" s="338" t="str">
        <f>IF(E17="","",E17)</f>
        <v>ATELIER G+G s.r.o., Jindřichův Hradec</v>
      </c>
      <c r="AN49" s="339"/>
      <c r="AO49" s="339"/>
      <c r="AP49" s="339"/>
      <c r="AQ49" s="34"/>
      <c r="AR49" s="35"/>
      <c r="AS49" s="341" t="s">
        <v>52</v>
      </c>
      <c r="AT49" s="342"/>
      <c r="AU49" s="53"/>
      <c r="AV49" s="53"/>
      <c r="AW49" s="53"/>
      <c r="AX49" s="53"/>
      <c r="AY49" s="53"/>
      <c r="AZ49" s="53"/>
      <c r="BA49" s="53"/>
      <c r="BB49" s="53"/>
      <c r="BC49" s="53"/>
      <c r="BD49" s="54"/>
      <c r="BE49" s="34"/>
    </row>
    <row r="50" spans="1:57" s="2" customFormat="1" ht="15.2" customHeight="1">
      <c r="A50" s="34"/>
      <c r="B50" s="35"/>
      <c r="C50" s="29" t="s">
        <v>30</v>
      </c>
      <c r="D50" s="34"/>
      <c r="E50" s="34"/>
      <c r="F50" s="34"/>
      <c r="G50" s="34"/>
      <c r="H50" s="34"/>
      <c r="I50" s="34"/>
      <c r="J50" s="34"/>
      <c r="K50" s="34"/>
      <c r="L50" s="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9" t="s">
        <v>35</v>
      </c>
      <c r="AJ50" s="34"/>
      <c r="AK50" s="34"/>
      <c r="AL50" s="34"/>
      <c r="AM50" s="338" t="str">
        <f>IF(E20="","",E20)</f>
        <v xml:space="preserve"> </v>
      </c>
      <c r="AN50" s="339"/>
      <c r="AO50" s="339"/>
      <c r="AP50" s="339"/>
      <c r="AQ50" s="34"/>
      <c r="AR50" s="35"/>
      <c r="AS50" s="343"/>
      <c r="AT50" s="344"/>
      <c r="AU50" s="55"/>
      <c r="AV50" s="55"/>
      <c r="AW50" s="55"/>
      <c r="AX50" s="55"/>
      <c r="AY50" s="55"/>
      <c r="AZ50" s="55"/>
      <c r="BA50" s="55"/>
      <c r="BB50" s="55"/>
      <c r="BC50" s="55"/>
      <c r="BD50" s="56"/>
      <c r="BE50" s="34"/>
    </row>
    <row r="51" spans="1:57" s="2" customFormat="1" ht="10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5"/>
      <c r="AS51" s="343"/>
      <c r="AT51" s="344"/>
      <c r="AU51" s="55"/>
      <c r="AV51" s="55"/>
      <c r="AW51" s="55"/>
      <c r="AX51" s="55"/>
      <c r="AY51" s="55"/>
      <c r="AZ51" s="55"/>
      <c r="BA51" s="55"/>
      <c r="BB51" s="55"/>
      <c r="BC51" s="55"/>
      <c r="BD51" s="56"/>
      <c r="BE51" s="34"/>
    </row>
    <row r="52" spans="1:57" s="2" customFormat="1" ht="29.25" customHeight="1">
      <c r="A52" s="34"/>
      <c r="B52" s="35"/>
      <c r="C52" s="304" t="s">
        <v>53</v>
      </c>
      <c r="D52" s="305"/>
      <c r="E52" s="305"/>
      <c r="F52" s="305"/>
      <c r="G52" s="305"/>
      <c r="H52" s="57"/>
      <c r="I52" s="308" t="s">
        <v>54</v>
      </c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34" t="s">
        <v>55</v>
      </c>
      <c r="AH52" s="305"/>
      <c r="AI52" s="305"/>
      <c r="AJ52" s="305"/>
      <c r="AK52" s="305"/>
      <c r="AL52" s="305"/>
      <c r="AM52" s="305"/>
      <c r="AN52" s="308" t="s">
        <v>56</v>
      </c>
      <c r="AO52" s="305"/>
      <c r="AP52" s="305"/>
      <c r="AQ52" s="58" t="s">
        <v>57</v>
      </c>
      <c r="AR52" s="35"/>
      <c r="AS52" s="59" t="s">
        <v>58</v>
      </c>
      <c r="AT52" s="60" t="s">
        <v>59</v>
      </c>
      <c r="AU52" s="60" t="s">
        <v>60</v>
      </c>
      <c r="AV52" s="60" t="s">
        <v>61</v>
      </c>
      <c r="AW52" s="60" t="s">
        <v>62</v>
      </c>
      <c r="AX52" s="60" t="s">
        <v>63</v>
      </c>
      <c r="AY52" s="60" t="s">
        <v>64</v>
      </c>
      <c r="AZ52" s="60" t="s">
        <v>65</v>
      </c>
      <c r="BA52" s="60" t="s">
        <v>66</v>
      </c>
      <c r="BB52" s="60" t="s">
        <v>67</v>
      </c>
      <c r="BC52" s="60" t="s">
        <v>68</v>
      </c>
      <c r="BD52" s="61" t="s">
        <v>69</v>
      </c>
      <c r="BE52" s="34"/>
    </row>
    <row r="53" spans="1:57" s="2" customFormat="1" ht="10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  <c r="BE53" s="34"/>
    </row>
    <row r="54" spans="2:90" s="6" customFormat="1" ht="32.45" customHeight="1">
      <c r="B54" s="65"/>
      <c r="C54" s="66" t="s">
        <v>70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311">
        <f>ROUND(AG55+AG65,2)</f>
        <v>0</v>
      </c>
      <c r="AH54" s="311"/>
      <c r="AI54" s="311"/>
      <c r="AJ54" s="311"/>
      <c r="AK54" s="311"/>
      <c r="AL54" s="311"/>
      <c r="AM54" s="311"/>
      <c r="AN54" s="345">
        <f aca="true" t="shared" si="0" ref="AN54:AN74">SUM(AG54,AT54)</f>
        <v>0</v>
      </c>
      <c r="AO54" s="345"/>
      <c r="AP54" s="345"/>
      <c r="AQ54" s="69" t="s">
        <v>3</v>
      </c>
      <c r="AR54" s="65"/>
      <c r="AS54" s="70">
        <f>ROUND(AS55+AS65,2)</f>
        <v>0</v>
      </c>
      <c r="AT54" s="71">
        <f aca="true" t="shared" si="1" ref="AT54:AT74">ROUND(SUM(AV54:AW54),2)</f>
        <v>0</v>
      </c>
      <c r="AU54" s="72">
        <f>ROUND(AU55+AU65,5)</f>
        <v>0</v>
      </c>
      <c r="AV54" s="71">
        <f>ROUND(AZ54*L29,2)</f>
        <v>0</v>
      </c>
      <c r="AW54" s="71">
        <f>ROUND(BA54*L30,2)</f>
        <v>0</v>
      </c>
      <c r="AX54" s="71">
        <f>ROUND(BB54*L29,2)</f>
        <v>0</v>
      </c>
      <c r="AY54" s="71">
        <f>ROUND(BC54*L30,2)</f>
        <v>0</v>
      </c>
      <c r="AZ54" s="71">
        <f>ROUND(AZ55+AZ65,2)</f>
        <v>0</v>
      </c>
      <c r="BA54" s="71">
        <f>ROUND(BA55+BA65,2)</f>
        <v>0</v>
      </c>
      <c r="BB54" s="71">
        <f>ROUND(BB55+BB65,2)</f>
        <v>0</v>
      </c>
      <c r="BC54" s="71">
        <f>ROUND(BC55+BC65,2)</f>
        <v>0</v>
      </c>
      <c r="BD54" s="73">
        <f>ROUND(BD55+BD65,2)</f>
        <v>0</v>
      </c>
      <c r="BS54" s="74" t="s">
        <v>71</v>
      </c>
      <c r="BT54" s="74" t="s">
        <v>72</v>
      </c>
      <c r="BU54" s="75" t="s">
        <v>73</v>
      </c>
      <c r="BV54" s="74" t="s">
        <v>74</v>
      </c>
      <c r="BW54" s="74" t="s">
        <v>5</v>
      </c>
      <c r="BX54" s="74" t="s">
        <v>75</v>
      </c>
      <c r="CL54" s="74" t="s">
        <v>20</v>
      </c>
    </row>
    <row r="55" spans="2:91" s="7" customFormat="1" ht="16.5" customHeight="1">
      <c r="B55" s="76"/>
      <c r="C55" s="77"/>
      <c r="D55" s="306" t="s">
        <v>76</v>
      </c>
      <c r="E55" s="306"/>
      <c r="F55" s="306"/>
      <c r="G55" s="306"/>
      <c r="H55" s="306"/>
      <c r="I55" s="78"/>
      <c r="J55" s="306" t="s">
        <v>77</v>
      </c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35">
        <f>ROUND(SUM(AG56:AG64),2)</f>
        <v>0</v>
      </c>
      <c r="AH55" s="336"/>
      <c r="AI55" s="336"/>
      <c r="AJ55" s="336"/>
      <c r="AK55" s="336"/>
      <c r="AL55" s="336"/>
      <c r="AM55" s="336"/>
      <c r="AN55" s="340">
        <f t="shared" si="0"/>
        <v>0</v>
      </c>
      <c r="AO55" s="336"/>
      <c r="AP55" s="336"/>
      <c r="AQ55" s="79" t="s">
        <v>78</v>
      </c>
      <c r="AR55" s="76"/>
      <c r="AS55" s="80">
        <f>ROUND(SUM(AS56:AS64),2)</f>
        <v>0</v>
      </c>
      <c r="AT55" s="81">
        <f t="shared" si="1"/>
        <v>0</v>
      </c>
      <c r="AU55" s="82">
        <f>ROUND(SUM(AU56:AU64),5)</f>
        <v>0</v>
      </c>
      <c r="AV55" s="81">
        <f>ROUND(AZ55*L29,2)</f>
        <v>0</v>
      </c>
      <c r="AW55" s="81">
        <f>ROUND(BA55*L30,2)</f>
        <v>0</v>
      </c>
      <c r="AX55" s="81">
        <f>ROUND(BB55*L29,2)</f>
        <v>0</v>
      </c>
      <c r="AY55" s="81">
        <f>ROUND(BC55*L30,2)</f>
        <v>0</v>
      </c>
      <c r="AZ55" s="81">
        <f>ROUND(SUM(AZ56:AZ64),2)</f>
        <v>0</v>
      </c>
      <c r="BA55" s="81">
        <f>ROUND(SUM(BA56:BA64),2)</f>
        <v>0</v>
      </c>
      <c r="BB55" s="81">
        <f>ROUND(SUM(BB56:BB64),2)</f>
        <v>0</v>
      </c>
      <c r="BC55" s="81">
        <f>ROUND(SUM(BC56:BC64),2)</f>
        <v>0</v>
      </c>
      <c r="BD55" s="83">
        <f>ROUND(SUM(BD56:BD64),2)</f>
        <v>0</v>
      </c>
      <c r="BS55" s="84" t="s">
        <v>71</v>
      </c>
      <c r="BT55" s="84" t="s">
        <v>79</v>
      </c>
      <c r="BU55" s="84" t="s">
        <v>73</v>
      </c>
      <c r="BV55" s="84" t="s">
        <v>74</v>
      </c>
      <c r="BW55" s="84" t="s">
        <v>80</v>
      </c>
      <c r="BX55" s="84" t="s">
        <v>5</v>
      </c>
      <c r="CL55" s="84" t="s">
        <v>20</v>
      </c>
      <c r="CM55" s="84" t="s">
        <v>81</v>
      </c>
    </row>
    <row r="56" spans="1:90" s="4" customFormat="1" ht="16.5" customHeight="1">
      <c r="A56" s="85" t="s">
        <v>82</v>
      </c>
      <c r="B56" s="48"/>
      <c r="C56" s="10"/>
      <c r="D56" s="10"/>
      <c r="E56" s="307" t="s">
        <v>83</v>
      </c>
      <c r="F56" s="307"/>
      <c r="G56" s="307"/>
      <c r="H56" s="307"/>
      <c r="I56" s="307"/>
      <c r="J56" s="10"/>
      <c r="K56" s="307" t="s">
        <v>84</v>
      </c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32">
        <f>'01 - stavební část'!J32</f>
        <v>0</v>
      </c>
      <c r="AH56" s="333"/>
      <c r="AI56" s="333"/>
      <c r="AJ56" s="333"/>
      <c r="AK56" s="333"/>
      <c r="AL56" s="333"/>
      <c r="AM56" s="333"/>
      <c r="AN56" s="332">
        <f t="shared" si="0"/>
        <v>0</v>
      </c>
      <c r="AO56" s="333"/>
      <c r="AP56" s="333"/>
      <c r="AQ56" s="86" t="s">
        <v>85</v>
      </c>
      <c r="AR56" s="48"/>
      <c r="AS56" s="87">
        <v>0</v>
      </c>
      <c r="AT56" s="88">
        <f t="shared" si="1"/>
        <v>0</v>
      </c>
      <c r="AU56" s="89">
        <f>'01 - stavební část'!P105</f>
        <v>0</v>
      </c>
      <c r="AV56" s="88">
        <f>'01 - stavební část'!J35</f>
        <v>0</v>
      </c>
      <c r="AW56" s="88">
        <f>'01 - stavební část'!J36</f>
        <v>0</v>
      </c>
      <c r="AX56" s="88">
        <f>'01 - stavební část'!J37</f>
        <v>0</v>
      </c>
      <c r="AY56" s="88">
        <f>'01 - stavební část'!J38</f>
        <v>0</v>
      </c>
      <c r="AZ56" s="88">
        <f>'01 - stavební část'!F35</f>
        <v>0</v>
      </c>
      <c r="BA56" s="88">
        <f>'01 - stavební část'!F36</f>
        <v>0</v>
      </c>
      <c r="BB56" s="88">
        <f>'01 - stavební část'!F37</f>
        <v>0</v>
      </c>
      <c r="BC56" s="88">
        <f>'01 - stavební část'!F38</f>
        <v>0</v>
      </c>
      <c r="BD56" s="90">
        <f>'01 - stavební část'!F39</f>
        <v>0</v>
      </c>
      <c r="BT56" s="27" t="s">
        <v>81</v>
      </c>
      <c r="BV56" s="27" t="s">
        <v>74</v>
      </c>
      <c r="BW56" s="27" t="s">
        <v>86</v>
      </c>
      <c r="BX56" s="27" t="s">
        <v>80</v>
      </c>
      <c r="CL56" s="27" t="s">
        <v>20</v>
      </c>
    </row>
    <row r="57" spans="1:90" s="4" customFormat="1" ht="16.5" customHeight="1">
      <c r="A57" s="85" t="s">
        <v>82</v>
      </c>
      <c r="B57" s="48"/>
      <c r="C57" s="10"/>
      <c r="D57" s="10"/>
      <c r="E57" s="307" t="s">
        <v>87</v>
      </c>
      <c r="F57" s="307"/>
      <c r="G57" s="307"/>
      <c r="H57" s="307"/>
      <c r="I57" s="307"/>
      <c r="J57" s="10"/>
      <c r="K57" s="307" t="s">
        <v>88</v>
      </c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32">
        <f>'02 - elektroinstalace - s...'!J32</f>
        <v>0</v>
      </c>
      <c r="AH57" s="333"/>
      <c r="AI57" s="333"/>
      <c r="AJ57" s="333"/>
      <c r="AK57" s="333"/>
      <c r="AL57" s="333"/>
      <c r="AM57" s="333"/>
      <c r="AN57" s="332">
        <f t="shared" si="0"/>
        <v>0</v>
      </c>
      <c r="AO57" s="333"/>
      <c r="AP57" s="333"/>
      <c r="AQ57" s="86" t="s">
        <v>85</v>
      </c>
      <c r="AR57" s="48"/>
      <c r="AS57" s="87">
        <v>0</v>
      </c>
      <c r="AT57" s="88">
        <f t="shared" si="1"/>
        <v>0</v>
      </c>
      <c r="AU57" s="89">
        <f>'02 - elektroinstalace - s...'!P92</f>
        <v>0</v>
      </c>
      <c r="AV57" s="88">
        <f>'02 - elektroinstalace - s...'!J35</f>
        <v>0</v>
      </c>
      <c r="AW57" s="88">
        <f>'02 - elektroinstalace - s...'!J36</f>
        <v>0</v>
      </c>
      <c r="AX57" s="88">
        <f>'02 - elektroinstalace - s...'!J37</f>
        <v>0</v>
      </c>
      <c r="AY57" s="88">
        <f>'02 - elektroinstalace - s...'!J38</f>
        <v>0</v>
      </c>
      <c r="AZ57" s="88">
        <f>'02 - elektroinstalace - s...'!F35</f>
        <v>0</v>
      </c>
      <c r="BA57" s="88">
        <f>'02 - elektroinstalace - s...'!F36</f>
        <v>0</v>
      </c>
      <c r="BB57" s="88">
        <f>'02 - elektroinstalace - s...'!F37</f>
        <v>0</v>
      </c>
      <c r="BC57" s="88">
        <f>'02 - elektroinstalace - s...'!F38</f>
        <v>0</v>
      </c>
      <c r="BD57" s="90">
        <f>'02 - elektroinstalace - s...'!F39</f>
        <v>0</v>
      </c>
      <c r="BT57" s="27" t="s">
        <v>81</v>
      </c>
      <c r="BV57" s="27" t="s">
        <v>74</v>
      </c>
      <c r="BW57" s="27" t="s">
        <v>89</v>
      </c>
      <c r="BX57" s="27" t="s">
        <v>80</v>
      </c>
      <c r="CL57" s="27" t="s">
        <v>3</v>
      </c>
    </row>
    <row r="58" spans="1:90" s="4" customFormat="1" ht="16.5" customHeight="1">
      <c r="A58" s="85" t="s">
        <v>82</v>
      </c>
      <c r="B58" s="48"/>
      <c r="C58" s="10"/>
      <c r="D58" s="10"/>
      <c r="E58" s="307" t="s">
        <v>90</v>
      </c>
      <c r="F58" s="307"/>
      <c r="G58" s="307"/>
      <c r="H58" s="307"/>
      <c r="I58" s="307"/>
      <c r="J58" s="10"/>
      <c r="K58" s="307" t="s">
        <v>91</v>
      </c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32">
        <f>'03 - elektroinstalace - s...'!J32</f>
        <v>0</v>
      </c>
      <c r="AH58" s="333"/>
      <c r="AI58" s="333"/>
      <c r="AJ58" s="333"/>
      <c r="AK58" s="333"/>
      <c r="AL58" s="333"/>
      <c r="AM58" s="333"/>
      <c r="AN58" s="332">
        <f t="shared" si="0"/>
        <v>0</v>
      </c>
      <c r="AO58" s="333"/>
      <c r="AP58" s="333"/>
      <c r="AQ58" s="86" t="s">
        <v>85</v>
      </c>
      <c r="AR58" s="48"/>
      <c r="AS58" s="87">
        <v>0</v>
      </c>
      <c r="AT58" s="88">
        <f t="shared" si="1"/>
        <v>0</v>
      </c>
      <c r="AU58" s="89">
        <f>'03 - elektroinstalace - s...'!P118</f>
        <v>0</v>
      </c>
      <c r="AV58" s="88">
        <f>'03 - elektroinstalace - s...'!J35</f>
        <v>0</v>
      </c>
      <c r="AW58" s="88">
        <f>'03 - elektroinstalace - s...'!J36</f>
        <v>0</v>
      </c>
      <c r="AX58" s="88">
        <f>'03 - elektroinstalace - s...'!J37</f>
        <v>0</v>
      </c>
      <c r="AY58" s="88">
        <f>'03 - elektroinstalace - s...'!J38</f>
        <v>0</v>
      </c>
      <c r="AZ58" s="88">
        <f>'03 - elektroinstalace - s...'!F35</f>
        <v>0</v>
      </c>
      <c r="BA58" s="88">
        <f>'03 - elektroinstalace - s...'!F36</f>
        <v>0</v>
      </c>
      <c r="BB58" s="88">
        <f>'03 - elektroinstalace - s...'!F37</f>
        <v>0</v>
      </c>
      <c r="BC58" s="88">
        <f>'03 - elektroinstalace - s...'!F38</f>
        <v>0</v>
      </c>
      <c r="BD58" s="90">
        <f>'03 - elektroinstalace - s...'!F39</f>
        <v>0</v>
      </c>
      <c r="BT58" s="27" t="s">
        <v>81</v>
      </c>
      <c r="BV58" s="27" t="s">
        <v>74</v>
      </c>
      <c r="BW58" s="27" t="s">
        <v>92</v>
      </c>
      <c r="BX58" s="27" t="s">
        <v>80</v>
      </c>
      <c r="CL58" s="27" t="s">
        <v>20</v>
      </c>
    </row>
    <row r="59" spans="1:90" s="4" customFormat="1" ht="16.5" customHeight="1">
      <c r="A59" s="85" t="s">
        <v>82</v>
      </c>
      <c r="B59" s="48"/>
      <c r="C59" s="10"/>
      <c r="D59" s="10"/>
      <c r="E59" s="307" t="s">
        <v>93</v>
      </c>
      <c r="F59" s="307"/>
      <c r="G59" s="307"/>
      <c r="H59" s="307"/>
      <c r="I59" s="307"/>
      <c r="J59" s="10"/>
      <c r="K59" s="307" t="s">
        <v>94</v>
      </c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32">
        <f>'04 - zdravotechnické inst...'!J32</f>
        <v>0</v>
      </c>
      <c r="AH59" s="333"/>
      <c r="AI59" s="333"/>
      <c r="AJ59" s="333"/>
      <c r="AK59" s="333"/>
      <c r="AL59" s="333"/>
      <c r="AM59" s="333"/>
      <c r="AN59" s="332">
        <f t="shared" si="0"/>
        <v>0</v>
      </c>
      <c r="AO59" s="333"/>
      <c r="AP59" s="333"/>
      <c r="AQ59" s="86" t="s">
        <v>85</v>
      </c>
      <c r="AR59" s="48"/>
      <c r="AS59" s="87">
        <v>0</v>
      </c>
      <c r="AT59" s="88">
        <f t="shared" si="1"/>
        <v>0</v>
      </c>
      <c r="AU59" s="89">
        <f>'04 - zdravotechnické inst...'!P92</f>
        <v>0</v>
      </c>
      <c r="AV59" s="88">
        <f>'04 - zdravotechnické inst...'!J35</f>
        <v>0</v>
      </c>
      <c r="AW59" s="88">
        <f>'04 - zdravotechnické inst...'!J36</f>
        <v>0</v>
      </c>
      <c r="AX59" s="88">
        <f>'04 - zdravotechnické inst...'!J37</f>
        <v>0</v>
      </c>
      <c r="AY59" s="88">
        <f>'04 - zdravotechnické inst...'!J38</f>
        <v>0</v>
      </c>
      <c r="AZ59" s="88">
        <f>'04 - zdravotechnické inst...'!F35</f>
        <v>0</v>
      </c>
      <c r="BA59" s="88">
        <f>'04 - zdravotechnické inst...'!F36</f>
        <v>0</v>
      </c>
      <c r="BB59" s="88">
        <f>'04 - zdravotechnické inst...'!F37</f>
        <v>0</v>
      </c>
      <c r="BC59" s="88">
        <f>'04 - zdravotechnické inst...'!F38</f>
        <v>0</v>
      </c>
      <c r="BD59" s="90">
        <f>'04 - zdravotechnické inst...'!F39</f>
        <v>0</v>
      </c>
      <c r="BT59" s="27" t="s">
        <v>81</v>
      </c>
      <c r="BV59" s="27" t="s">
        <v>74</v>
      </c>
      <c r="BW59" s="27" t="s">
        <v>95</v>
      </c>
      <c r="BX59" s="27" t="s">
        <v>80</v>
      </c>
      <c r="CL59" s="27" t="s">
        <v>3</v>
      </c>
    </row>
    <row r="60" spans="1:90" s="4" customFormat="1" ht="16.5" customHeight="1">
      <c r="A60" s="85" t="s">
        <v>82</v>
      </c>
      <c r="B60" s="48"/>
      <c r="C60" s="10"/>
      <c r="D60" s="10"/>
      <c r="E60" s="307" t="s">
        <v>96</v>
      </c>
      <c r="F60" s="307"/>
      <c r="G60" s="307"/>
      <c r="H60" s="307"/>
      <c r="I60" s="307"/>
      <c r="J60" s="10"/>
      <c r="K60" s="307" t="s">
        <v>97</v>
      </c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32">
        <f>'05 - medicinální plyny'!J32</f>
        <v>0</v>
      </c>
      <c r="AH60" s="333"/>
      <c r="AI60" s="333"/>
      <c r="AJ60" s="333"/>
      <c r="AK60" s="333"/>
      <c r="AL60" s="333"/>
      <c r="AM60" s="333"/>
      <c r="AN60" s="332">
        <f t="shared" si="0"/>
        <v>0</v>
      </c>
      <c r="AO60" s="333"/>
      <c r="AP60" s="333"/>
      <c r="AQ60" s="86" t="s">
        <v>85</v>
      </c>
      <c r="AR60" s="48"/>
      <c r="AS60" s="87">
        <v>0</v>
      </c>
      <c r="AT60" s="88">
        <f t="shared" si="1"/>
        <v>0</v>
      </c>
      <c r="AU60" s="89">
        <f>'05 - medicinální plyny'!P88</f>
        <v>0</v>
      </c>
      <c r="AV60" s="88">
        <f>'05 - medicinální plyny'!J35</f>
        <v>0</v>
      </c>
      <c r="AW60" s="88">
        <f>'05 - medicinální plyny'!J36</f>
        <v>0</v>
      </c>
      <c r="AX60" s="88">
        <f>'05 - medicinální plyny'!J37</f>
        <v>0</v>
      </c>
      <c r="AY60" s="88">
        <f>'05 - medicinální plyny'!J38</f>
        <v>0</v>
      </c>
      <c r="AZ60" s="88">
        <f>'05 - medicinální plyny'!F35</f>
        <v>0</v>
      </c>
      <c r="BA60" s="88">
        <f>'05 - medicinální plyny'!F36</f>
        <v>0</v>
      </c>
      <c r="BB60" s="88">
        <f>'05 - medicinální plyny'!F37</f>
        <v>0</v>
      </c>
      <c r="BC60" s="88">
        <f>'05 - medicinální plyny'!F38</f>
        <v>0</v>
      </c>
      <c r="BD60" s="90">
        <f>'05 - medicinální plyny'!F39</f>
        <v>0</v>
      </c>
      <c r="BT60" s="27" t="s">
        <v>81</v>
      </c>
      <c r="BV60" s="27" t="s">
        <v>74</v>
      </c>
      <c r="BW60" s="27" t="s">
        <v>98</v>
      </c>
      <c r="BX60" s="27" t="s">
        <v>80</v>
      </c>
      <c r="CL60" s="27" t="s">
        <v>3</v>
      </c>
    </row>
    <row r="61" spans="1:90" s="4" customFormat="1" ht="16.5" customHeight="1">
      <c r="A61" s="85" t="s">
        <v>82</v>
      </c>
      <c r="B61" s="48"/>
      <c r="C61" s="10"/>
      <c r="D61" s="10"/>
      <c r="E61" s="307" t="s">
        <v>99</v>
      </c>
      <c r="F61" s="307"/>
      <c r="G61" s="307"/>
      <c r="H61" s="307"/>
      <c r="I61" s="307"/>
      <c r="J61" s="10"/>
      <c r="K61" s="307" t="s">
        <v>100</v>
      </c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32">
        <f>'06 - MaR'!J32</f>
        <v>0</v>
      </c>
      <c r="AH61" s="333"/>
      <c r="AI61" s="333"/>
      <c r="AJ61" s="333"/>
      <c r="AK61" s="333"/>
      <c r="AL61" s="333"/>
      <c r="AM61" s="333"/>
      <c r="AN61" s="332">
        <f t="shared" si="0"/>
        <v>0</v>
      </c>
      <c r="AO61" s="333"/>
      <c r="AP61" s="333"/>
      <c r="AQ61" s="86" t="s">
        <v>85</v>
      </c>
      <c r="AR61" s="48"/>
      <c r="AS61" s="87">
        <v>0</v>
      </c>
      <c r="AT61" s="88">
        <f t="shared" si="1"/>
        <v>0</v>
      </c>
      <c r="AU61" s="89">
        <f>'06 - MaR'!P90</f>
        <v>0</v>
      </c>
      <c r="AV61" s="88">
        <f>'06 - MaR'!J35</f>
        <v>0</v>
      </c>
      <c r="AW61" s="88">
        <f>'06 - MaR'!J36</f>
        <v>0</v>
      </c>
      <c r="AX61" s="88">
        <f>'06 - MaR'!J37</f>
        <v>0</v>
      </c>
      <c r="AY61" s="88">
        <f>'06 - MaR'!J38</f>
        <v>0</v>
      </c>
      <c r="AZ61" s="88">
        <f>'06 - MaR'!F35</f>
        <v>0</v>
      </c>
      <c r="BA61" s="88">
        <f>'06 - MaR'!F36</f>
        <v>0</v>
      </c>
      <c r="BB61" s="88">
        <f>'06 - MaR'!F37</f>
        <v>0</v>
      </c>
      <c r="BC61" s="88">
        <f>'06 - MaR'!F38</f>
        <v>0</v>
      </c>
      <c r="BD61" s="90">
        <f>'06 - MaR'!F39</f>
        <v>0</v>
      </c>
      <c r="BT61" s="27" t="s">
        <v>81</v>
      </c>
      <c r="BV61" s="27" t="s">
        <v>74</v>
      </c>
      <c r="BW61" s="27" t="s">
        <v>101</v>
      </c>
      <c r="BX61" s="27" t="s">
        <v>80</v>
      </c>
      <c r="CL61" s="27" t="s">
        <v>3</v>
      </c>
    </row>
    <row r="62" spans="1:90" s="4" customFormat="1" ht="16.5" customHeight="1">
      <c r="A62" s="85" t="s">
        <v>82</v>
      </c>
      <c r="B62" s="48"/>
      <c r="C62" s="10"/>
      <c r="D62" s="10"/>
      <c r="E62" s="307" t="s">
        <v>102</v>
      </c>
      <c r="F62" s="307"/>
      <c r="G62" s="307"/>
      <c r="H62" s="307"/>
      <c r="I62" s="307"/>
      <c r="J62" s="10"/>
      <c r="K62" s="307" t="s">
        <v>103</v>
      </c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32">
        <f>'07 - vzduchotechnika'!J32</f>
        <v>0</v>
      </c>
      <c r="AH62" s="333"/>
      <c r="AI62" s="333"/>
      <c r="AJ62" s="333"/>
      <c r="AK62" s="333"/>
      <c r="AL62" s="333"/>
      <c r="AM62" s="333"/>
      <c r="AN62" s="332">
        <f t="shared" si="0"/>
        <v>0</v>
      </c>
      <c r="AO62" s="333"/>
      <c r="AP62" s="333"/>
      <c r="AQ62" s="86" t="s">
        <v>85</v>
      </c>
      <c r="AR62" s="48"/>
      <c r="AS62" s="87">
        <v>0</v>
      </c>
      <c r="AT62" s="88">
        <f t="shared" si="1"/>
        <v>0</v>
      </c>
      <c r="AU62" s="89">
        <f>'07 - vzduchotechnika'!P93</f>
        <v>0</v>
      </c>
      <c r="AV62" s="88">
        <f>'07 - vzduchotechnika'!J35</f>
        <v>0</v>
      </c>
      <c r="AW62" s="88">
        <f>'07 - vzduchotechnika'!J36</f>
        <v>0</v>
      </c>
      <c r="AX62" s="88">
        <f>'07 - vzduchotechnika'!J37</f>
        <v>0</v>
      </c>
      <c r="AY62" s="88">
        <f>'07 - vzduchotechnika'!J38</f>
        <v>0</v>
      </c>
      <c r="AZ62" s="88">
        <f>'07 - vzduchotechnika'!F35</f>
        <v>0</v>
      </c>
      <c r="BA62" s="88">
        <f>'07 - vzduchotechnika'!F36</f>
        <v>0</v>
      </c>
      <c r="BB62" s="88">
        <f>'07 - vzduchotechnika'!F37</f>
        <v>0</v>
      </c>
      <c r="BC62" s="88">
        <f>'07 - vzduchotechnika'!F38</f>
        <v>0</v>
      </c>
      <c r="BD62" s="90">
        <f>'07 - vzduchotechnika'!F39</f>
        <v>0</v>
      </c>
      <c r="BT62" s="27" t="s">
        <v>81</v>
      </c>
      <c r="BV62" s="27" t="s">
        <v>74</v>
      </c>
      <c r="BW62" s="27" t="s">
        <v>104</v>
      </c>
      <c r="BX62" s="27" t="s">
        <v>80</v>
      </c>
      <c r="CL62" s="27" t="s">
        <v>3</v>
      </c>
    </row>
    <row r="63" spans="1:90" s="4" customFormat="1" ht="16.5" customHeight="1">
      <c r="A63" s="85" t="s">
        <v>82</v>
      </c>
      <c r="B63" s="48"/>
      <c r="C63" s="10"/>
      <c r="D63" s="10"/>
      <c r="E63" s="307" t="s">
        <v>105</v>
      </c>
      <c r="F63" s="307"/>
      <c r="G63" s="307"/>
      <c r="H63" s="307"/>
      <c r="I63" s="307"/>
      <c r="J63" s="10"/>
      <c r="K63" s="307" t="s">
        <v>106</v>
      </c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32">
        <f>'08 - napojení VZT'!J32</f>
        <v>0</v>
      </c>
      <c r="AH63" s="333"/>
      <c r="AI63" s="333"/>
      <c r="AJ63" s="333"/>
      <c r="AK63" s="333"/>
      <c r="AL63" s="333"/>
      <c r="AM63" s="333"/>
      <c r="AN63" s="332">
        <f t="shared" si="0"/>
        <v>0</v>
      </c>
      <c r="AO63" s="333"/>
      <c r="AP63" s="333"/>
      <c r="AQ63" s="86" t="s">
        <v>85</v>
      </c>
      <c r="AR63" s="48"/>
      <c r="AS63" s="87">
        <v>0</v>
      </c>
      <c r="AT63" s="88">
        <f t="shared" si="1"/>
        <v>0</v>
      </c>
      <c r="AU63" s="89">
        <f>'08 - napojení VZT'!P92</f>
        <v>0</v>
      </c>
      <c r="AV63" s="88">
        <f>'08 - napojení VZT'!J35</f>
        <v>0</v>
      </c>
      <c r="AW63" s="88">
        <f>'08 - napojení VZT'!J36</f>
        <v>0</v>
      </c>
      <c r="AX63" s="88">
        <f>'08 - napojení VZT'!J37</f>
        <v>0</v>
      </c>
      <c r="AY63" s="88">
        <f>'08 - napojení VZT'!J38</f>
        <v>0</v>
      </c>
      <c r="AZ63" s="88">
        <f>'08 - napojení VZT'!F35</f>
        <v>0</v>
      </c>
      <c r="BA63" s="88">
        <f>'08 - napojení VZT'!F36</f>
        <v>0</v>
      </c>
      <c r="BB63" s="88">
        <f>'08 - napojení VZT'!F37</f>
        <v>0</v>
      </c>
      <c r="BC63" s="88">
        <f>'08 - napojení VZT'!F38</f>
        <v>0</v>
      </c>
      <c r="BD63" s="90">
        <f>'08 - napojení VZT'!F39</f>
        <v>0</v>
      </c>
      <c r="BT63" s="27" t="s">
        <v>81</v>
      </c>
      <c r="BV63" s="27" t="s">
        <v>74</v>
      </c>
      <c r="BW63" s="27" t="s">
        <v>107</v>
      </c>
      <c r="BX63" s="27" t="s">
        <v>80</v>
      </c>
      <c r="CL63" s="27" t="s">
        <v>3</v>
      </c>
    </row>
    <row r="64" spans="1:90" s="4" customFormat="1" ht="16.5" customHeight="1">
      <c r="A64" s="85" t="s">
        <v>82</v>
      </c>
      <c r="B64" s="48"/>
      <c r="C64" s="10"/>
      <c r="D64" s="10"/>
      <c r="E64" s="307" t="s">
        <v>108</v>
      </c>
      <c r="F64" s="307"/>
      <c r="G64" s="307"/>
      <c r="H64" s="307"/>
      <c r="I64" s="307"/>
      <c r="J64" s="10"/>
      <c r="K64" s="307" t="s">
        <v>109</v>
      </c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32">
        <f>'VON - vedlejší a ostatní ...'!J32</f>
        <v>0</v>
      </c>
      <c r="AH64" s="333"/>
      <c r="AI64" s="333"/>
      <c r="AJ64" s="333"/>
      <c r="AK64" s="333"/>
      <c r="AL64" s="333"/>
      <c r="AM64" s="333"/>
      <c r="AN64" s="332">
        <f t="shared" si="0"/>
        <v>0</v>
      </c>
      <c r="AO64" s="333"/>
      <c r="AP64" s="333"/>
      <c r="AQ64" s="86" t="s">
        <v>85</v>
      </c>
      <c r="AR64" s="48"/>
      <c r="AS64" s="87">
        <v>0</v>
      </c>
      <c r="AT64" s="88">
        <f t="shared" si="1"/>
        <v>0</v>
      </c>
      <c r="AU64" s="89">
        <f>'VON - vedlejší a ostatní ...'!P89</f>
        <v>0</v>
      </c>
      <c r="AV64" s="88">
        <f>'VON - vedlejší a ostatní ...'!J35</f>
        <v>0</v>
      </c>
      <c r="AW64" s="88">
        <f>'VON - vedlejší a ostatní ...'!J36</f>
        <v>0</v>
      </c>
      <c r="AX64" s="88">
        <f>'VON - vedlejší a ostatní ...'!J37</f>
        <v>0</v>
      </c>
      <c r="AY64" s="88">
        <f>'VON - vedlejší a ostatní ...'!J38</f>
        <v>0</v>
      </c>
      <c r="AZ64" s="88">
        <f>'VON - vedlejší a ostatní ...'!F35</f>
        <v>0</v>
      </c>
      <c r="BA64" s="88">
        <f>'VON - vedlejší a ostatní ...'!F36</f>
        <v>0</v>
      </c>
      <c r="BB64" s="88">
        <f>'VON - vedlejší a ostatní ...'!F37</f>
        <v>0</v>
      </c>
      <c r="BC64" s="88">
        <f>'VON - vedlejší a ostatní ...'!F38</f>
        <v>0</v>
      </c>
      <c r="BD64" s="90">
        <f>'VON - vedlejší a ostatní ...'!F39</f>
        <v>0</v>
      </c>
      <c r="BT64" s="27" t="s">
        <v>81</v>
      </c>
      <c r="BV64" s="27" t="s">
        <v>74</v>
      </c>
      <c r="BW64" s="27" t="s">
        <v>110</v>
      </c>
      <c r="BX64" s="27" t="s">
        <v>80</v>
      </c>
      <c r="CL64" s="27" t="s">
        <v>3</v>
      </c>
    </row>
    <row r="65" spans="2:91" s="7" customFormat="1" ht="16.5" customHeight="1">
      <c r="B65" s="76"/>
      <c r="C65" s="77"/>
      <c r="D65" s="306" t="s">
        <v>111</v>
      </c>
      <c r="E65" s="306"/>
      <c r="F65" s="306"/>
      <c r="G65" s="306"/>
      <c r="H65" s="306"/>
      <c r="I65" s="78"/>
      <c r="J65" s="306" t="s">
        <v>112</v>
      </c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35">
        <f>ROUND(SUM(AG66:AG74),2)</f>
        <v>0</v>
      </c>
      <c r="AH65" s="336"/>
      <c r="AI65" s="336"/>
      <c r="AJ65" s="336"/>
      <c r="AK65" s="336"/>
      <c r="AL65" s="336"/>
      <c r="AM65" s="336"/>
      <c r="AN65" s="340">
        <f t="shared" si="0"/>
        <v>0</v>
      </c>
      <c r="AO65" s="336"/>
      <c r="AP65" s="336"/>
      <c r="AQ65" s="79" t="s">
        <v>78</v>
      </c>
      <c r="AR65" s="76"/>
      <c r="AS65" s="80">
        <f>ROUND(SUM(AS66:AS74),2)</f>
        <v>0</v>
      </c>
      <c r="AT65" s="81">
        <f t="shared" si="1"/>
        <v>0</v>
      </c>
      <c r="AU65" s="82">
        <f>ROUND(SUM(AU66:AU74),5)</f>
        <v>0</v>
      </c>
      <c r="AV65" s="81">
        <f>ROUND(AZ65*L29,2)</f>
        <v>0</v>
      </c>
      <c r="AW65" s="81">
        <f>ROUND(BA65*L30,2)</f>
        <v>0</v>
      </c>
      <c r="AX65" s="81">
        <f>ROUND(BB65*L29,2)</f>
        <v>0</v>
      </c>
      <c r="AY65" s="81">
        <f>ROUND(BC65*L30,2)</f>
        <v>0</v>
      </c>
      <c r="AZ65" s="81">
        <f>ROUND(SUM(AZ66:AZ74),2)</f>
        <v>0</v>
      </c>
      <c r="BA65" s="81">
        <f>ROUND(SUM(BA66:BA74),2)</f>
        <v>0</v>
      </c>
      <c r="BB65" s="81">
        <f>ROUND(SUM(BB66:BB74),2)</f>
        <v>0</v>
      </c>
      <c r="BC65" s="81">
        <f>ROUND(SUM(BC66:BC74),2)</f>
        <v>0</v>
      </c>
      <c r="BD65" s="83">
        <f>ROUND(SUM(BD66:BD74),2)</f>
        <v>0</v>
      </c>
      <c r="BS65" s="84" t="s">
        <v>71</v>
      </c>
      <c r="BT65" s="84" t="s">
        <v>79</v>
      </c>
      <c r="BU65" s="84" t="s">
        <v>73</v>
      </c>
      <c r="BV65" s="84" t="s">
        <v>74</v>
      </c>
      <c r="BW65" s="84" t="s">
        <v>113</v>
      </c>
      <c r="BX65" s="84" t="s">
        <v>5</v>
      </c>
      <c r="CL65" s="84" t="s">
        <v>20</v>
      </c>
      <c r="CM65" s="84" t="s">
        <v>81</v>
      </c>
    </row>
    <row r="66" spans="1:90" s="4" customFormat="1" ht="16.5" customHeight="1">
      <c r="A66" s="85" t="s">
        <v>82</v>
      </c>
      <c r="B66" s="48"/>
      <c r="C66" s="10"/>
      <c r="D66" s="10"/>
      <c r="E66" s="307" t="s">
        <v>83</v>
      </c>
      <c r="F66" s="307"/>
      <c r="G66" s="307"/>
      <c r="H66" s="307"/>
      <c r="I66" s="307"/>
      <c r="J66" s="10"/>
      <c r="K66" s="307" t="s">
        <v>84</v>
      </c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7"/>
      <c r="AE66" s="307"/>
      <c r="AF66" s="307"/>
      <c r="AG66" s="332">
        <f>'01 - stavební část_01'!J32</f>
        <v>0</v>
      </c>
      <c r="AH66" s="333"/>
      <c r="AI66" s="333"/>
      <c r="AJ66" s="333"/>
      <c r="AK66" s="333"/>
      <c r="AL66" s="333"/>
      <c r="AM66" s="333"/>
      <c r="AN66" s="332">
        <f t="shared" si="0"/>
        <v>0</v>
      </c>
      <c r="AO66" s="333"/>
      <c r="AP66" s="333"/>
      <c r="AQ66" s="86" t="s">
        <v>85</v>
      </c>
      <c r="AR66" s="48"/>
      <c r="AS66" s="87">
        <v>0</v>
      </c>
      <c r="AT66" s="88">
        <f t="shared" si="1"/>
        <v>0</v>
      </c>
      <c r="AU66" s="89">
        <f>'01 - stavební část_01'!P105</f>
        <v>0</v>
      </c>
      <c r="AV66" s="88">
        <f>'01 - stavební část_01'!J35</f>
        <v>0</v>
      </c>
      <c r="AW66" s="88">
        <f>'01 - stavební část_01'!J36</f>
        <v>0</v>
      </c>
      <c r="AX66" s="88">
        <f>'01 - stavební část_01'!J37</f>
        <v>0</v>
      </c>
      <c r="AY66" s="88">
        <f>'01 - stavební část_01'!J38</f>
        <v>0</v>
      </c>
      <c r="AZ66" s="88">
        <f>'01 - stavební část_01'!F35</f>
        <v>0</v>
      </c>
      <c r="BA66" s="88">
        <f>'01 - stavební část_01'!F36</f>
        <v>0</v>
      </c>
      <c r="BB66" s="88">
        <f>'01 - stavební část_01'!F37</f>
        <v>0</v>
      </c>
      <c r="BC66" s="88">
        <f>'01 - stavební část_01'!F38</f>
        <v>0</v>
      </c>
      <c r="BD66" s="90">
        <f>'01 - stavební část_01'!F39</f>
        <v>0</v>
      </c>
      <c r="BT66" s="27" t="s">
        <v>81</v>
      </c>
      <c r="BV66" s="27" t="s">
        <v>74</v>
      </c>
      <c r="BW66" s="27" t="s">
        <v>114</v>
      </c>
      <c r="BX66" s="27" t="s">
        <v>113</v>
      </c>
      <c r="CL66" s="27" t="s">
        <v>20</v>
      </c>
    </row>
    <row r="67" spans="1:90" s="4" customFormat="1" ht="16.5" customHeight="1">
      <c r="A67" s="85" t="s">
        <v>82</v>
      </c>
      <c r="B67" s="48"/>
      <c r="C67" s="10"/>
      <c r="D67" s="10"/>
      <c r="E67" s="307" t="s">
        <v>87</v>
      </c>
      <c r="F67" s="307"/>
      <c r="G67" s="307"/>
      <c r="H67" s="307"/>
      <c r="I67" s="307"/>
      <c r="J67" s="10"/>
      <c r="K67" s="307" t="s">
        <v>88</v>
      </c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  <c r="AG67" s="332">
        <f>'02 - elektroinstalace - s..._01'!J32</f>
        <v>0</v>
      </c>
      <c r="AH67" s="333"/>
      <c r="AI67" s="333"/>
      <c r="AJ67" s="333"/>
      <c r="AK67" s="333"/>
      <c r="AL67" s="333"/>
      <c r="AM67" s="333"/>
      <c r="AN67" s="332">
        <f t="shared" si="0"/>
        <v>0</v>
      </c>
      <c r="AO67" s="333"/>
      <c r="AP67" s="333"/>
      <c r="AQ67" s="86" t="s">
        <v>85</v>
      </c>
      <c r="AR67" s="48"/>
      <c r="AS67" s="87">
        <v>0</v>
      </c>
      <c r="AT67" s="88">
        <f t="shared" si="1"/>
        <v>0</v>
      </c>
      <c r="AU67" s="89">
        <f>'02 - elektroinstalace - s..._01'!P92</f>
        <v>0</v>
      </c>
      <c r="AV67" s="88">
        <f>'02 - elektroinstalace - s..._01'!J35</f>
        <v>0</v>
      </c>
      <c r="AW67" s="88">
        <f>'02 - elektroinstalace - s..._01'!J36</f>
        <v>0</v>
      </c>
      <c r="AX67" s="88">
        <f>'02 - elektroinstalace - s..._01'!J37</f>
        <v>0</v>
      </c>
      <c r="AY67" s="88">
        <f>'02 - elektroinstalace - s..._01'!J38</f>
        <v>0</v>
      </c>
      <c r="AZ67" s="88">
        <f>'02 - elektroinstalace - s..._01'!F35</f>
        <v>0</v>
      </c>
      <c r="BA67" s="88">
        <f>'02 - elektroinstalace - s..._01'!F36</f>
        <v>0</v>
      </c>
      <c r="BB67" s="88">
        <f>'02 - elektroinstalace - s..._01'!F37</f>
        <v>0</v>
      </c>
      <c r="BC67" s="88">
        <f>'02 - elektroinstalace - s..._01'!F38</f>
        <v>0</v>
      </c>
      <c r="BD67" s="90">
        <f>'02 - elektroinstalace - s..._01'!F39</f>
        <v>0</v>
      </c>
      <c r="BT67" s="27" t="s">
        <v>81</v>
      </c>
      <c r="BV67" s="27" t="s">
        <v>74</v>
      </c>
      <c r="BW67" s="27" t="s">
        <v>115</v>
      </c>
      <c r="BX67" s="27" t="s">
        <v>113</v>
      </c>
      <c r="CL67" s="27" t="s">
        <v>3</v>
      </c>
    </row>
    <row r="68" spans="1:90" s="4" customFormat="1" ht="16.5" customHeight="1">
      <c r="A68" s="85" t="s">
        <v>82</v>
      </c>
      <c r="B68" s="48"/>
      <c r="C68" s="10"/>
      <c r="D68" s="10"/>
      <c r="E68" s="307" t="s">
        <v>90</v>
      </c>
      <c r="F68" s="307"/>
      <c r="G68" s="307"/>
      <c r="H68" s="307"/>
      <c r="I68" s="307"/>
      <c r="J68" s="10"/>
      <c r="K68" s="307" t="s">
        <v>91</v>
      </c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32">
        <f>'03 - elektroinstalace - s..._01'!J32</f>
        <v>0</v>
      </c>
      <c r="AH68" s="333"/>
      <c r="AI68" s="333"/>
      <c r="AJ68" s="333"/>
      <c r="AK68" s="333"/>
      <c r="AL68" s="333"/>
      <c r="AM68" s="333"/>
      <c r="AN68" s="332">
        <f t="shared" si="0"/>
        <v>0</v>
      </c>
      <c r="AO68" s="333"/>
      <c r="AP68" s="333"/>
      <c r="AQ68" s="86" t="s">
        <v>85</v>
      </c>
      <c r="AR68" s="48"/>
      <c r="AS68" s="87">
        <v>0</v>
      </c>
      <c r="AT68" s="88">
        <f t="shared" si="1"/>
        <v>0</v>
      </c>
      <c r="AU68" s="89">
        <f>'03 - elektroinstalace - s..._01'!P126</f>
        <v>0</v>
      </c>
      <c r="AV68" s="88">
        <f>'03 - elektroinstalace - s..._01'!J35</f>
        <v>0</v>
      </c>
      <c r="AW68" s="88">
        <f>'03 - elektroinstalace - s..._01'!J36</f>
        <v>0</v>
      </c>
      <c r="AX68" s="88">
        <f>'03 - elektroinstalace - s..._01'!J37</f>
        <v>0</v>
      </c>
      <c r="AY68" s="88">
        <f>'03 - elektroinstalace - s..._01'!J38</f>
        <v>0</v>
      </c>
      <c r="AZ68" s="88">
        <f>'03 - elektroinstalace - s..._01'!F35</f>
        <v>0</v>
      </c>
      <c r="BA68" s="88">
        <f>'03 - elektroinstalace - s..._01'!F36</f>
        <v>0</v>
      </c>
      <c r="BB68" s="88">
        <f>'03 - elektroinstalace - s..._01'!F37</f>
        <v>0</v>
      </c>
      <c r="BC68" s="88">
        <f>'03 - elektroinstalace - s..._01'!F38</f>
        <v>0</v>
      </c>
      <c r="BD68" s="90">
        <f>'03 - elektroinstalace - s..._01'!F39</f>
        <v>0</v>
      </c>
      <c r="BT68" s="27" t="s">
        <v>81</v>
      </c>
      <c r="BV68" s="27" t="s">
        <v>74</v>
      </c>
      <c r="BW68" s="27" t="s">
        <v>116</v>
      </c>
      <c r="BX68" s="27" t="s">
        <v>113</v>
      </c>
      <c r="CL68" s="27" t="s">
        <v>20</v>
      </c>
    </row>
    <row r="69" spans="1:90" s="4" customFormat="1" ht="16.5" customHeight="1">
      <c r="A69" s="85" t="s">
        <v>82</v>
      </c>
      <c r="B69" s="48"/>
      <c r="C69" s="10"/>
      <c r="D69" s="10"/>
      <c r="E69" s="307" t="s">
        <v>93</v>
      </c>
      <c r="F69" s="307"/>
      <c r="G69" s="307"/>
      <c r="H69" s="307"/>
      <c r="I69" s="307"/>
      <c r="J69" s="10"/>
      <c r="K69" s="307" t="s">
        <v>94</v>
      </c>
      <c r="L69" s="307"/>
      <c r="M69" s="307"/>
      <c r="N69" s="307"/>
      <c r="O69" s="307"/>
      <c r="P69" s="307"/>
      <c r="Q69" s="307"/>
      <c r="R69" s="307"/>
      <c r="S69" s="307"/>
      <c r="T69" s="307"/>
      <c r="U69" s="307"/>
      <c r="V69" s="307"/>
      <c r="W69" s="307"/>
      <c r="X69" s="307"/>
      <c r="Y69" s="307"/>
      <c r="Z69" s="307"/>
      <c r="AA69" s="307"/>
      <c r="AB69" s="307"/>
      <c r="AC69" s="307"/>
      <c r="AD69" s="307"/>
      <c r="AE69" s="307"/>
      <c r="AF69" s="307"/>
      <c r="AG69" s="332">
        <f>'04 - zdravotechnické inst..._01'!J32</f>
        <v>0</v>
      </c>
      <c r="AH69" s="333"/>
      <c r="AI69" s="333"/>
      <c r="AJ69" s="333"/>
      <c r="AK69" s="333"/>
      <c r="AL69" s="333"/>
      <c r="AM69" s="333"/>
      <c r="AN69" s="332">
        <f t="shared" si="0"/>
        <v>0</v>
      </c>
      <c r="AO69" s="333"/>
      <c r="AP69" s="333"/>
      <c r="AQ69" s="86" t="s">
        <v>85</v>
      </c>
      <c r="AR69" s="48"/>
      <c r="AS69" s="87">
        <v>0</v>
      </c>
      <c r="AT69" s="88">
        <f t="shared" si="1"/>
        <v>0</v>
      </c>
      <c r="AU69" s="89">
        <f>'04 - zdravotechnické inst..._01'!P93</f>
        <v>0</v>
      </c>
      <c r="AV69" s="88">
        <f>'04 - zdravotechnické inst..._01'!J35</f>
        <v>0</v>
      </c>
      <c r="AW69" s="88">
        <f>'04 - zdravotechnické inst..._01'!J36</f>
        <v>0</v>
      </c>
      <c r="AX69" s="88">
        <f>'04 - zdravotechnické inst..._01'!J37</f>
        <v>0</v>
      </c>
      <c r="AY69" s="88">
        <f>'04 - zdravotechnické inst..._01'!J38</f>
        <v>0</v>
      </c>
      <c r="AZ69" s="88">
        <f>'04 - zdravotechnické inst..._01'!F35</f>
        <v>0</v>
      </c>
      <c r="BA69" s="88">
        <f>'04 - zdravotechnické inst..._01'!F36</f>
        <v>0</v>
      </c>
      <c r="BB69" s="88">
        <f>'04 - zdravotechnické inst..._01'!F37</f>
        <v>0</v>
      </c>
      <c r="BC69" s="88">
        <f>'04 - zdravotechnické inst..._01'!F38</f>
        <v>0</v>
      </c>
      <c r="BD69" s="90">
        <f>'04 - zdravotechnické inst..._01'!F39</f>
        <v>0</v>
      </c>
      <c r="BT69" s="27" t="s">
        <v>81</v>
      </c>
      <c r="BV69" s="27" t="s">
        <v>74</v>
      </c>
      <c r="BW69" s="27" t="s">
        <v>117</v>
      </c>
      <c r="BX69" s="27" t="s">
        <v>113</v>
      </c>
      <c r="CL69" s="27" t="s">
        <v>20</v>
      </c>
    </row>
    <row r="70" spans="1:90" s="4" customFormat="1" ht="16.5" customHeight="1">
      <c r="A70" s="85" t="s">
        <v>82</v>
      </c>
      <c r="B70" s="48"/>
      <c r="C70" s="10"/>
      <c r="D70" s="10"/>
      <c r="E70" s="307" t="s">
        <v>96</v>
      </c>
      <c r="F70" s="307"/>
      <c r="G70" s="307"/>
      <c r="H70" s="307"/>
      <c r="I70" s="307"/>
      <c r="J70" s="10"/>
      <c r="K70" s="307" t="s">
        <v>97</v>
      </c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  <c r="AG70" s="332">
        <f>'05 - medicinální plyny_01'!J32</f>
        <v>0</v>
      </c>
      <c r="AH70" s="333"/>
      <c r="AI70" s="333"/>
      <c r="AJ70" s="333"/>
      <c r="AK70" s="333"/>
      <c r="AL70" s="333"/>
      <c r="AM70" s="333"/>
      <c r="AN70" s="332">
        <f t="shared" si="0"/>
        <v>0</v>
      </c>
      <c r="AO70" s="333"/>
      <c r="AP70" s="333"/>
      <c r="AQ70" s="86" t="s">
        <v>85</v>
      </c>
      <c r="AR70" s="48"/>
      <c r="AS70" s="87">
        <v>0</v>
      </c>
      <c r="AT70" s="88">
        <f t="shared" si="1"/>
        <v>0</v>
      </c>
      <c r="AU70" s="89">
        <f>'05 - medicinální plyny_01'!P87</f>
        <v>0</v>
      </c>
      <c r="AV70" s="88">
        <f>'05 - medicinální plyny_01'!J35</f>
        <v>0</v>
      </c>
      <c r="AW70" s="88">
        <f>'05 - medicinální plyny_01'!J36</f>
        <v>0</v>
      </c>
      <c r="AX70" s="88">
        <f>'05 - medicinální plyny_01'!J37</f>
        <v>0</v>
      </c>
      <c r="AY70" s="88">
        <f>'05 - medicinální plyny_01'!J38</f>
        <v>0</v>
      </c>
      <c r="AZ70" s="88">
        <f>'05 - medicinální plyny_01'!F35</f>
        <v>0</v>
      </c>
      <c r="BA70" s="88">
        <f>'05 - medicinální plyny_01'!F36</f>
        <v>0</v>
      </c>
      <c r="BB70" s="88">
        <f>'05 - medicinální plyny_01'!F37</f>
        <v>0</v>
      </c>
      <c r="BC70" s="88">
        <f>'05 - medicinální plyny_01'!F38</f>
        <v>0</v>
      </c>
      <c r="BD70" s="90">
        <f>'05 - medicinální plyny_01'!F39</f>
        <v>0</v>
      </c>
      <c r="BT70" s="27" t="s">
        <v>81</v>
      </c>
      <c r="BV70" s="27" t="s">
        <v>74</v>
      </c>
      <c r="BW70" s="27" t="s">
        <v>118</v>
      </c>
      <c r="BX70" s="27" t="s">
        <v>113</v>
      </c>
      <c r="CL70" s="27" t="s">
        <v>20</v>
      </c>
    </row>
    <row r="71" spans="1:90" s="4" customFormat="1" ht="16.5" customHeight="1">
      <c r="A71" s="85" t="s">
        <v>82</v>
      </c>
      <c r="B71" s="48"/>
      <c r="C71" s="10"/>
      <c r="D71" s="10"/>
      <c r="E71" s="307" t="s">
        <v>99</v>
      </c>
      <c r="F71" s="307"/>
      <c r="G71" s="307"/>
      <c r="H71" s="307"/>
      <c r="I71" s="307"/>
      <c r="J71" s="10"/>
      <c r="K71" s="307" t="s">
        <v>100</v>
      </c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307"/>
      <c r="AA71" s="307"/>
      <c r="AB71" s="307"/>
      <c r="AC71" s="307"/>
      <c r="AD71" s="307"/>
      <c r="AE71" s="307"/>
      <c r="AF71" s="307"/>
      <c r="AG71" s="332">
        <f>'06 - MaR_01'!J32</f>
        <v>0</v>
      </c>
      <c r="AH71" s="333"/>
      <c r="AI71" s="333"/>
      <c r="AJ71" s="333"/>
      <c r="AK71" s="333"/>
      <c r="AL71" s="333"/>
      <c r="AM71" s="333"/>
      <c r="AN71" s="332">
        <f t="shared" si="0"/>
        <v>0</v>
      </c>
      <c r="AO71" s="333"/>
      <c r="AP71" s="333"/>
      <c r="AQ71" s="86" t="s">
        <v>85</v>
      </c>
      <c r="AR71" s="48"/>
      <c r="AS71" s="87">
        <v>0</v>
      </c>
      <c r="AT71" s="88">
        <f t="shared" si="1"/>
        <v>0</v>
      </c>
      <c r="AU71" s="89">
        <f>'06 - MaR_01'!P90</f>
        <v>0</v>
      </c>
      <c r="AV71" s="88">
        <f>'06 - MaR_01'!J35</f>
        <v>0</v>
      </c>
      <c r="AW71" s="88">
        <f>'06 - MaR_01'!J36</f>
        <v>0</v>
      </c>
      <c r="AX71" s="88">
        <f>'06 - MaR_01'!J37</f>
        <v>0</v>
      </c>
      <c r="AY71" s="88">
        <f>'06 - MaR_01'!J38</f>
        <v>0</v>
      </c>
      <c r="AZ71" s="88">
        <f>'06 - MaR_01'!F35</f>
        <v>0</v>
      </c>
      <c r="BA71" s="88">
        <f>'06 - MaR_01'!F36</f>
        <v>0</v>
      </c>
      <c r="BB71" s="88">
        <f>'06 - MaR_01'!F37</f>
        <v>0</v>
      </c>
      <c r="BC71" s="88">
        <f>'06 - MaR_01'!F38</f>
        <v>0</v>
      </c>
      <c r="BD71" s="90">
        <f>'06 - MaR_01'!F39</f>
        <v>0</v>
      </c>
      <c r="BT71" s="27" t="s">
        <v>81</v>
      </c>
      <c r="BV71" s="27" t="s">
        <v>74</v>
      </c>
      <c r="BW71" s="27" t="s">
        <v>119</v>
      </c>
      <c r="BX71" s="27" t="s">
        <v>113</v>
      </c>
      <c r="CL71" s="27" t="s">
        <v>20</v>
      </c>
    </row>
    <row r="72" spans="1:90" s="4" customFormat="1" ht="16.5" customHeight="1">
      <c r="A72" s="85" t="s">
        <v>82</v>
      </c>
      <c r="B72" s="48"/>
      <c r="C72" s="10"/>
      <c r="D72" s="10"/>
      <c r="E72" s="307" t="s">
        <v>102</v>
      </c>
      <c r="F72" s="307"/>
      <c r="G72" s="307"/>
      <c r="H72" s="307"/>
      <c r="I72" s="307"/>
      <c r="J72" s="10"/>
      <c r="K72" s="307" t="s">
        <v>103</v>
      </c>
      <c r="L72" s="307"/>
      <c r="M72" s="307"/>
      <c r="N72" s="307"/>
      <c r="O72" s="307"/>
      <c r="P72" s="307"/>
      <c r="Q72" s="307"/>
      <c r="R72" s="307"/>
      <c r="S72" s="307"/>
      <c r="T72" s="307"/>
      <c r="U72" s="307"/>
      <c r="V72" s="307"/>
      <c r="W72" s="307"/>
      <c r="X72" s="307"/>
      <c r="Y72" s="307"/>
      <c r="Z72" s="307"/>
      <c r="AA72" s="307"/>
      <c r="AB72" s="307"/>
      <c r="AC72" s="307"/>
      <c r="AD72" s="307"/>
      <c r="AE72" s="307"/>
      <c r="AF72" s="307"/>
      <c r="AG72" s="332">
        <f>'07 - vzduchotechnika_01'!J32</f>
        <v>0</v>
      </c>
      <c r="AH72" s="333"/>
      <c r="AI72" s="333"/>
      <c r="AJ72" s="333"/>
      <c r="AK72" s="333"/>
      <c r="AL72" s="333"/>
      <c r="AM72" s="333"/>
      <c r="AN72" s="332">
        <f t="shared" si="0"/>
        <v>0</v>
      </c>
      <c r="AO72" s="333"/>
      <c r="AP72" s="333"/>
      <c r="AQ72" s="86" t="s">
        <v>85</v>
      </c>
      <c r="AR72" s="48"/>
      <c r="AS72" s="87">
        <v>0</v>
      </c>
      <c r="AT72" s="88">
        <f t="shared" si="1"/>
        <v>0</v>
      </c>
      <c r="AU72" s="89">
        <f>'07 - vzduchotechnika_01'!P91</f>
        <v>0</v>
      </c>
      <c r="AV72" s="88">
        <f>'07 - vzduchotechnika_01'!J35</f>
        <v>0</v>
      </c>
      <c r="AW72" s="88">
        <f>'07 - vzduchotechnika_01'!J36</f>
        <v>0</v>
      </c>
      <c r="AX72" s="88">
        <f>'07 - vzduchotechnika_01'!J37</f>
        <v>0</v>
      </c>
      <c r="AY72" s="88">
        <f>'07 - vzduchotechnika_01'!J38</f>
        <v>0</v>
      </c>
      <c r="AZ72" s="88">
        <f>'07 - vzduchotechnika_01'!F35</f>
        <v>0</v>
      </c>
      <c r="BA72" s="88">
        <f>'07 - vzduchotechnika_01'!F36</f>
        <v>0</v>
      </c>
      <c r="BB72" s="88">
        <f>'07 - vzduchotechnika_01'!F37</f>
        <v>0</v>
      </c>
      <c r="BC72" s="88">
        <f>'07 - vzduchotechnika_01'!F38</f>
        <v>0</v>
      </c>
      <c r="BD72" s="90">
        <f>'07 - vzduchotechnika_01'!F39</f>
        <v>0</v>
      </c>
      <c r="BT72" s="27" t="s">
        <v>81</v>
      </c>
      <c r="BV72" s="27" t="s">
        <v>74</v>
      </c>
      <c r="BW72" s="27" t="s">
        <v>120</v>
      </c>
      <c r="BX72" s="27" t="s">
        <v>113</v>
      </c>
      <c r="CL72" s="27" t="s">
        <v>20</v>
      </c>
    </row>
    <row r="73" spans="1:90" s="4" customFormat="1" ht="16.5" customHeight="1">
      <c r="A73" s="85" t="s">
        <v>82</v>
      </c>
      <c r="B73" s="48"/>
      <c r="C73" s="10"/>
      <c r="D73" s="10"/>
      <c r="E73" s="307" t="s">
        <v>105</v>
      </c>
      <c r="F73" s="307"/>
      <c r="G73" s="307"/>
      <c r="H73" s="307"/>
      <c r="I73" s="307"/>
      <c r="J73" s="10"/>
      <c r="K73" s="307" t="s">
        <v>106</v>
      </c>
      <c r="L73" s="307"/>
      <c r="M73" s="307"/>
      <c r="N73" s="307"/>
      <c r="O73" s="307"/>
      <c r="P73" s="307"/>
      <c r="Q73" s="307"/>
      <c r="R73" s="307"/>
      <c r="S73" s="307"/>
      <c r="T73" s="307"/>
      <c r="U73" s="307"/>
      <c r="V73" s="307"/>
      <c r="W73" s="307"/>
      <c r="X73" s="307"/>
      <c r="Y73" s="307"/>
      <c r="Z73" s="307"/>
      <c r="AA73" s="307"/>
      <c r="AB73" s="307"/>
      <c r="AC73" s="307"/>
      <c r="AD73" s="307"/>
      <c r="AE73" s="307"/>
      <c r="AF73" s="307"/>
      <c r="AG73" s="332">
        <f>'08 - napojení VZT_01'!J32</f>
        <v>0</v>
      </c>
      <c r="AH73" s="333"/>
      <c r="AI73" s="333"/>
      <c r="AJ73" s="333"/>
      <c r="AK73" s="333"/>
      <c r="AL73" s="333"/>
      <c r="AM73" s="333"/>
      <c r="AN73" s="332">
        <f t="shared" si="0"/>
        <v>0</v>
      </c>
      <c r="AO73" s="333"/>
      <c r="AP73" s="333"/>
      <c r="AQ73" s="86" t="s">
        <v>85</v>
      </c>
      <c r="AR73" s="48"/>
      <c r="AS73" s="87">
        <v>0</v>
      </c>
      <c r="AT73" s="88">
        <f t="shared" si="1"/>
        <v>0</v>
      </c>
      <c r="AU73" s="89">
        <f>'08 - napojení VZT_01'!P92</f>
        <v>0</v>
      </c>
      <c r="AV73" s="88">
        <f>'08 - napojení VZT_01'!J35</f>
        <v>0</v>
      </c>
      <c r="AW73" s="88">
        <f>'08 - napojení VZT_01'!J36</f>
        <v>0</v>
      </c>
      <c r="AX73" s="88">
        <f>'08 - napojení VZT_01'!J37</f>
        <v>0</v>
      </c>
      <c r="AY73" s="88">
        <f>'08 - napojení VZT_01'!J38</f>
        <v>0</v>
      </c>
      <c r="AZ73" s="88">
        <f>'08 - napojení VZT_01'!F35</f>
        <v>0</v>
      </c>
      <c r="BA73" s="88">
        <f>'08 - napojení VZT_01'!F36</f>
        <v>0</v>
      </c>
      <c r="BB73" s="88">
        <f>'08 - napojení VZT_01'!F37</f>
        <v>0</v>
      </c>
      <c r="BC73" s="88">
        <f>'08 - napojení VZT_01'!F38</f>
        <v>0</v>
      </c>
      <c r="BD73" s="90">
        <f>'08 - napojení VZT_01'!F39</f>
        <v>0</v>
      </c>
      <c r="BT73" s="27" t="s">
        <v>81</v>
      </c>
      <c r="BV73" s="27" t="s">
        <v>74</v>
      </c>
      <c r="BW73" s="27" t="s">
        <v>121</v>
      </c>
      <c r="BX73" s="27" t="s">
        <v>113</v>
      </c>
      <c r="CL73" s="27" t="s">
        <v>20</v>
      </c>
    </row>
    <row r="74" spans="1:90" s="4" customFormat="1" ht="16.5" customHeight="1">
      <c r="A74" s="85" t="s">
        <v>82</v>
      </c>
      <c r="B74" s="48"/>
      <c r="C74" s="10"/>
      <c r="D74" s="10"/>
      <c r="E74" s="307" t="s">
        <v>108</v>
      </c>
      <c r="F74" s="307"/>
      <c r="G74" s="307"/>
      <c r="H74" s="307"/>
      <c r="I74" s="307"/>
      <c r="J74" s="10"/>
      <c r="K74" s="307" t="s">
        <v>109</v>
      </c>
      <c r="L74" s="307"/>
      <c r="M74" s="307"/>
      <c r="N74" s="307"/>
      <c r="O74" s="307"/>
      <c r="P74" s="307"/>
      <c r="Q74" s="307"/>
      <c r="R74" s="307"/>
      <c r="S74" s="307"/>
      <c r="T74" s="307"/>
      <c r="U74" s="307"/>
      <c r="V74" s="307"/>
      <c r="W74" s="307"/>
      <c r="X74" s="307"/>
      <c r="Y74" s="307"/>
      <c r="Z74" s="307"/>
      <c r="AA74" s="307"/>
      <c r="AB74" s="307"/>
      <c r="AC74" s="307"/>
      <c r="AD74" s="307"/>
      <c r="AE74" s="307"/>
      <c r="AF74" s="307"/>
      <c r="AG74" s="332">
        <f>'VON - vedlejší a ostatní ..._01'!J32</f>
        <v>0</v>
      </c>
      <c r="AH74" s="333"/>
      <c r="AI74" s="333"/>
      <c r="AJ74" s="333"/>
      <c r="AK74" s="333"/>
      <c r="AL74" s="333"/>
      <c r="AM74" s="333"/>
      <c r="AN74" s="332">
        <f t="shared" si="0"/>
        <v>0</v>
      </c>
      <c r="AO74" s="333"/>
      <c r="AP74" s="333"/>
      <c r="AQ74" s="86" t="s">
        <v>85</v>
      </c>
      <c r="AR74" s="48"/>
      <c r="AS74" s="91">
        <v>0</v>
      </c>
      <c r="AT74" s="92">
        <f t="shared" si="1"/>
        <v>0</v>
      </c>
      <c r="AU74" s="93">
        <f>'VON - vedlejší a ostatní ..._01'!P89</f>
        <v>0</v>
      </c>
      <c r="AV74" s="92">
        <f>'VON - vedlejší a ostatní ..._01'!J35</f>
        <v>0</v>
      </c>
      <c r="AW74" s="92">
        <f>'VON - vedlejší a ostatní ..._01'!J36</f>
        <v>0</v>
      </c>
      <c r="AX74" s="92">
        <f>'VON - vedlejší a ostatní ..._01'!J37</f>
        <v>0</v>
      </c>
      <c r="AY74" s="92">
        <f>'VON - vedlejší a ostatní ..._01'!J38</f>
        <v>0</v>
      </c>
      <c r="AZ74" s="92">
        <f>'VON - vedlejší a ostatní ..._01'!F35</f>
        <v>0</v>
      </c>
      <c r="BA74" s="92">
        <f>'VON - vedlejší a ostatní ..._01'!F36</f>
        <v>0</v>
      </c>
      <c r="BB74" s="92">
        <f>'VON - vedlejší a ostatní ..._01'!F37</f>
        <v>0</v>
      </c>
      <c r="BC74" s="92">
        <f>'VON - vedlejší a ostatní ..._01'!F38</f>
        <v>0</v>
      </c>
      <c r="BD74" s="94">
        <f>'VON - vedlejší a ostatní ..._01'!F39</f>
        <v>0</v>
      </c>
      <c r="BT74" s="27" t="s">
        <v>81</v>
      </c>
      <c r="BV74" s="27" t="s">
        <v>74</v>
      </c>
      <c r="BW74" s="27" t="s">
        <v>122</v>
      </c>
      <c r="BX74" s="27" t="s">
        <v>113</v>
      </c>
      <c r="CL74" s="27" t="s">
        <v>20</v>
      </c>
    </row>
    <row r="75" spans="1:57" s="2" customFormat="1" ht="30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5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s="2" customFormat="1" ht="6.95" customHeight="1">
      <c r="A76" s="34"/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35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</row>
  </sheetData>
  <mergeCells count="118">
    <mergeCell ref="AN74:AP74"/>
    <mergeCell ref="AG74:AM74"/>
    <mergeCell ref="AN54:AP54"/>
    <mergeCell ref="AN69:AP69"/>
    <mergeCell ref="AG69:AM69"/>
    <mergeCell ref="AN70:AP70"/>
    <mergeCell ref="AG70:AM70"/>
    <mergeCell ref="AN71:AP71"/>
    <mergeCell ref="AG71:AM71"/>
    <mergeCell ref="AN72:AP72"/>
    <mergeCell ref="AG72:AM72"/>
    <mergeCell ref="AN73:AP73"/>
    <mergeCell ref="AG73:AM73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L33:P33"/>
    <mergeCell ref="AK33:AO33"/>
    <mergeCell ref="W33:AE33"/>
    <mergeCell ref="AK35:AO35"/>
    <mergeCell ref="X35:AB35"/>
    <mergeCell ref="AR2:BE2"/>
    <mergeCell ref="AG61:AM61"/>
    <mergeCell ref="AG63:AM63"/>
    <mergeCell ref="AG62:AM62"/>
    <mergeCell ref="AG52:AM52"/>
    <mergeCell ref="AG60:AM60"/>
    <mergeCell ref="AG59:AM59"/>
    <mergeCell ref="AG56:AM56"/>
    <mergeCell ref="AG57:AM57"/>
    <mergeCell ref="AG58:AM58"/>
    <mergeCell ref="AG55:AM55"/>
    <mergeCell ref="AM47:AN47"/>
    <mergeCell ref="AM49:AP49"/>
    <mergeCell ref="AM50:AP50"/>
    <mergeCell ref="AN59:AP59"/>
    <mergeCell ref="AN63:AP63"/>
    <mergeCell ref="AN56:AP56"/>
    <mergeCell ref="AN52:AP52"/>
    <mergeCell ref="AN61:AP61"/>
    <mergeCell ref="E74:I74"/>
    <mergeCell ref="K74:AF74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E69:I69"/>
    <mergeCell ref="K69:AF69"/>
    <mergeCell ref="E70:I70"/>
    <mergeCell ref="K70:AF70"/>
    <mergeCell ref="E71:I71"/>
    <mergeCell ref="K71:AF71"/>
    <mergeCell ref="E72:I72"/>
    <mergeCell ref="K72:AF72"/>
    <mergeCell ref="E73:I73"/>
    <mergeCell ref="K73:AF73"/>
    <mergeCell ref="L45:AO45"/>
    <mergeCell ref="D65:H65"/>
    <mergeCell ref="J65:AF65"/>
    <mergeCell ref="E66:I66"/>
    <mergeCell ref="K66:AF66"/>
    <mergeCell ref="E67:I67"/>
    <mergeCell ref="K67:AF67"/>
    <mergeCell ref="E68:I68"/>
    <mergeCell ref="K68:AF68"/>
    <mergeCell ref="AG64:AM64"/>
    <mergeCell ref="AN64:AP64"/>
    <mergeCell ref="AN57:AP57"/>
    <mergeCell ref="AN60:AP60"/>
    <mergeCell ref="AN55:AP55"/>
    <mergeCell ref="AN62:AP62"/>
    <mergeCell ref="AN58:AP58"/>
    <mergeCell ref="C52:G52"/>
    <mergeCell ref="D55:H55"/>
    <mergeCell ref="E57:I57"/>
    <mergeCell ref="E64:I64"/>
    <mergeCell ref="E58:I58"/>
    <mergeCell ref="E63:I63"/>
    <mergeCell ref="E62:I62"/>
    <mergeCell ref="E61:I61"/>
    <mergeCell ref="E59:I59"/>
    <mergeCell ref="E60:I60"/>
    <mergeCell ref="E56:I56"/>
    <mergeCell ref="I52:AF52"/>
    <mergeCell ref="J55:AF55"/>
    <mergeCell ref="K56:AF56"/>
    <mergeCell ref="K64:AF64"/>
    <mergeCell ref="K60:AF60"/>
    <mergeCell ref="K57:AF57"/>
    <mergeCell ref="K61:AF61"/>
    <mergeCell ref="K62:AF62"/>
    <mergeCell ref="K63:AF63"/>
    <mergeCell ref="K59:AF59"/>
    <mergeCell ref="K58:AF58"/>
  </mergeCells>
  <hyperlinks>
    <hyperlink ref="A56" location="'01 - stavební část'!C2" display="/"/>
    <hyperlink ref="A57" location="'02 - elektroinstalace - s...'!C2" display="/"/>
    <hyperlink ref="A58" location="'03 - elektroinstalace - s...'!C2" display="/"/>
    <hyperlink ref="A59" location="'04 - zdravotechnické inst...'!C2" display="/"/>
    <hyperlink ref="A60" location="'05 - medicinální plyny'!C2" display="/"/>
    <hyperlink ref="A61" location="'06 - MaR'!C2" display="/"/>
    <hyperlink ref="A62" location="'07 - vzduchotechnika'!C2" display="/"/>
    <hyperlink ref="A63" location="'08 - napojení VZT'!C2" display="/"/>
    <hyperlink ref="A64" location="'VON - vedlejší a ostatní ...'!C2" display="/"/>
    <hyperlink ref="A66" location="'01 - stavební část_01'!C2" display="/"/>
    <hyperlink ref="A67" location="'02 - elektroinstalace - s..._01'!C2" display="/"/>
    <hyperlink ref="A68" location="'03 - elektroinstalace - s..._01'!C2" display="/"/>
    <hyperlink ref="A69" location="'04 - zdravotechnické inst..._01'!C2" display="/"/>
    <hyperlink ref="A70" location="'05 - medicinální plyny_01'!C2" display="/"/>
    <hyperlink ref="A71" location="'06 - MaR_01'!C2" display="/"/>
    <hyperlink ref="A72" location="'07 - vzduchotechnika_01'!C2" display="/"/>
    <hyperlink ref="A73" location="'08 - napojení VZT_01'!C2" display="/"/>
    <hyperlink ref="A74" location="'VON - vedlejší a ostatní ..._01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1" t="s">
        <v>6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110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5" customHeight="1">
      <c r="B4" s="22"/>
      <c r="D4" s="23" t="s">
        <v>123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6" t="str">
        <f>'Rekapitulace stavby'!K6</f>
        <v>Pavilon E - Izolační boxy ARO - 2.NP a JIP - 3.NP</v>
      </c>
      <c r="F7" s="347"/>
      <c r="G7" s="347"/>
      <c r="H7" s="347"/>
      <c r="L7" s="22"/>
    </row>
    <row r="8" spans="2:12" s="1" customFormat="1" ht="12" customHeight="1">
      <c r="B8" s="22"/>
      <c r="D8" s="29" t="s">
        <v>124</v>
      </c>
      <c r="L8" s="22"/>
    </row>
    <row r="9" spans="1:31" s="2" customFormat="1" ht="16.5" customHeight="1">
      <c r="A9" s="34"/>
      <c r="B9" s="35"/>
      <c r="C9" s="34"/>
      <c r="D9" s="34"/>
      <c r="E9" s="346" t="s">
        <v>125</v>
      </c>
      <c r="F9" s="348"/>
      <c r="G9" s="348"/>
      <c r="H9" s="348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126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9" t="s">
        <v>2107</v>
      </c>
      <c r="F11" s="348"/>
      <c r="G11" s="348"/>
      <c r="H11" s="348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21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22</v>
      </c>
      <c r="E14" s="34"/>
      <c r="F14" s="27" t="s">
        <v>23</v>
      </c>
      <c r="G14" s="34"/>
      <c r="H14" s="34"/>
      <c r="I14" s="29" t="s">
        <v>24</v>
      </c>
      <c r="J14" s="52" t="str">
        <f>'Rekapitulace stavby'!AN8</f>
        <v>17. 2. 2021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26</v>
      </c>
      <c r="E16" s="34"/>
      <c r="F16" s="34"/>
      <c r="G16" s="34"/>
      <c r="H16" s="34"/>
      <c r="I16" s="29" t="s">
        <v>27</v>
      </c>
      <c r="J16" s="27" t="str">
        <f>IF('Rekapitulace stavby'!AN10="","",'Rekapitulace stavby'!AN10)</f>
        <v/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tr">
        <f>IF('Rekapitulace stavby'!E11="","",'Rekapitulace stavby'!E11)</f>
        <v xml:space="preserve"> </v>
      </c>
      <c r="F17" s="34"/>
      <c r="G17" s="34"/>
      <c r="H17" s="34"/>
      <c r="I17" s="29" t="s">
        <v>29</v>
      </c>
      <c r="J17" s="27" t="str">
        <f>IF('Rekapitulace stavby'!AN11="","",'Rekapitulace stavby'!AN11)</f>
        <v/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30</v>
      </c>
      <c r="E19" s="34"/>
      <c r="F19" s="34"/>
      <c r="G19" s="34"/>
      <c r="H19" s="34"/>
      <c r="I19" s="29" t="s">
        <v>27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9" t="str">
        <f>'Rekapitulace stavby'!E14</f>
        <v>Vyplň údaj</v>
      </c>
      <c r="F20" s="315"/>
      <c r="G20" s="315"/>
      <c r="H20" s="315"/>
      <c r="I20" s="29" t="s">
        <v>29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32</v>
      </c>
      <c r="E22" s="34"/>
      <c r="F22" s="34"/>
      <c r="G22" s="34"/>
      <c r="H22" s="34"/>
      <c r="I22" s="29" t="s">
        <v>27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33</v>
      </c>
      <c r="F23" s="34"/>
      <c r="G23" s="34"/>
      <c r="H23" s="34"/>
      <c r="I23" s="29" t="s">
        <v>29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35</v>
      </c>
      <c r="E25" s="34"/>
      <c r="F25" s="34"/>
      <c r="G25" s="34"/>
      <c r="H25" s="34"/>
      <c r="I25" s="29" t="s">
        <v>27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29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36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71.25" customHeight="1">
      <c r="A29" s="97"/>
      <c r="B29" s="98"/>
      <c r="C29" s="97"/>
      <c r="D29" s="97"/>
      <c r="E29" s="320" t="s">
        <v>37</v>
      </c>
      <c r="F29" s="320"/>
      <c r="G29" s="320"/>
      <c r="H29" s="3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38</v>
      </c>
      <c r="E32" s="34"/>
      <c r="F32" s="34"/>
      <c r="G32" s="34"/>
      <c r="H32" s="34"/>
      <c r="I32" s="34"/>
      <c r="J32" s="68">
        <f>ROUND(J89,2)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40</v>
      </c>
      <c r="G34" s="34"/>
      <c r="H34" s="34"/>
      <c r="I34" s="38" t="s">
        <v>39</v>
      </c>
      <c r="J34" s="38" t="s">
        <v>41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42</v>
      </c>
      <c r="E35" s="29" t="s">
        <v>43</v>
      </c>
      <c r="F35" s="102">
        <f>ROUND((SUM(BE89:BE99)),2)</f>
        <v>0</v>
      </c>
      <c r="G35" s="34"/>
      <c r="H35" s="34"/>
      <c r="I35" s="103">
        <v>0.21</v>
      </c>
      <c r="J35" s="102">
        <f>ROUND(((SUM(BE89:BE99))*I35),2)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44</v>
      </c>
      <c r="F36" s="102">
        <f>ROUND((SUM(BF89:BF99)),2)</f>
        <v>0</v>
      </c>
      <c r="G36" s="34"/>
      <c r="H36" s="34"/>
      <c r="I36" s="103">
        <v>0.15</v>
      </c>
      <c r="J36" s="102">
        <f>ROUND(((SUM(BF89:BF99))*I36),2)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45</v>
      </c>
      <c r="F37" s="102">
        <f>ROUND((SUM(BG89:BG99)),2)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46</v>
      </c>
      <c r="F38" s="102">
        <f>ROUND((SUM(BH89:BH99)),2)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47</v>
      </c>
      <c r="F39" s="102">
        <f>ROUND((SUM(BI89:BI99)),2)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48</v>
      </c>
      <c r="E41" s="57"/>
      <c r="F41" s="57"/>
      <c r="G41" s="106" t="s">
        <v>49</v>
      </c>
      <c r="H41" s="107" t="s">
        <v>50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128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6" t="str">
        <f>E7</f>
        <v>Pavilon E - Izolační boxy ARO - 2.NP a JIP - 3.NP</v>
      </c>
      <c r="F50" s="347"/>
      <c r="G50" s="347"/>
      <c r="H50" s="347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124</v>
      </c>
      <c r="L51" s="22"/>
    </row>
    <row r="52" spans="1:31" s="2" customFormat="1" ht="16.5" customHeight="1">
      <c r="A52" s="34"/>
      <c r="B52" s="35"/>
      <c r="C52" s="34"/>
      <c r="D52" s="34"/>
      <c r="E52" s="346" t="s">
        <v>125</v>
      </c>
      <c r="F52" s="348"/>
      <c r="G52" s="348"/>
      <c r="H52" s="348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126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9" t="str">
        <f>E11</f>
        <v>VON - vedlejší a ostatní náklady</v>
      </c>
      <c r="F54" s="348"/>
      <c r="G54" s="348"/>
      <c r="H54" s="348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22</v>
      </c>
      <c r="D56" s="34"/>
      <c r="E56" s="34"/>
      <c r="F56" s="27" t="str">
        <f>F14</f>
        <v>Jindřichův Hradec</v>
      </c>
      <c r="G56" s="34"/>
      <c r="H56" s="34"/>
      <c r="I56" s="29" t="s">
        <v>24</v>
      </c>
      <c r="J56" s="52" t="str">
        <f>IF(J14="","",J14)</f>
        <v>17. 2. 2021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25.7" customHeight="1">
      <c r="A58" s="34"/>
      <c r="B58" s="35"/>
      <c r="C58" s="29" t="s">
        <v>26</v>
      </c>
      <c r="D58" s="34"/>
      <c r="E58" s="34"/>
      <c r="F58" s="27" t="str">
        <f>E17</f>
        <v xml:space="preserve"> </v>
      </c>
      <c r="G58" s="34"/>
      <c r="H58" s="34"/>
      <c r="I58" s="29" t="s">
        <v>32</v>
      </c>
      <c r="J58" s="32" t="str">
        <f>E23</f>
        <v>ATELIER G+G s.r.o., Jindřichův Hradec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30</v>
      </c>
      <c r="D59" s="34"/>
      <c r="E59" s="34"/>
      <c r="F59" s="27" t="str">
        <f>IF(E20="","",E20)</f>
        <v>Vyplň údaj</v>
      </c>
      <c r="G59" s="34"/>
      <c r="H59" s="34"/>
      <c r="I59" s="29" t="s">
        <v>35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129</v>
      </c>
      <c r="D61" s="104"/>
      <c r="E61" s="104"/>
      <c r="F61" s="104"/>
      <c r="G61" s="104"/>
      <c r="H61" s="104"/>
      <c r="I61" s="104"/>
      <c r="J61" s="111" t="s">
        <v>130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70</v>
      </c>
      <c r="D63" s="34"/>
      <c r="E63" s="34"/>
      <c r="F63" s="34"/>
      <c r="G63" s="34"/>
      <c r="H63" s="34"/>
      <c r="I63" s="34"/>
      <c r="J63" s="68">
        <f>J89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131</v>
      </c>
    </row>
    <row r="64" spans="2:12" s="9" customFormat="1" ht="24.95" customHeight="1">
      <c r="B64" s="113"/>
      <c r="D64" s="114" t="s">
        <v>2108</v>
      </c>
      <c r="E64" s="115"/>
      <c r="F64" s="115"/>
      <c r="G64" s="115"/>
      <c r="H64" s="115"/>
      <c r="I64" s="115"/>
      <c r="J64" s="116">
        <f>J90</f>
        <v>0</v>
      </c>
      <c r="L64" s="113"/>
    </row>
    <row r="65" spans="2:12" s="10" customFormat="1" ht="19.9" customHeight="1">
      <c r="B65" s="117"/>
      <c r="D65" s="118" t="s">
        <v>2109</v>
      </c>
      <c r="E65" s="119"/>
      <c r="F65" s="119"/>
      <c r="G65" s="119"/>
      <c r="H65" s="119"/>
      <c r="I65" s="119"/>
      <c r="J65" s="120">
        <f>J91</f>
        <v>0</v>
      </c>
      <c r="L65" s="117"/>
    </row>
    <row r="66" spans="2:12" s="10" customFormat="1" ht="19.9" customHeight="1">
      <c r="B66" s="117"/>
      <c r="D66" s="118" t="s">
        <v>2110</v>
      </c>
      <c r="E66" s="119"/>
      <c r="F66" s="119"/>
      <c r="G66" s="119"/>
      <c r="H66" s="119"/>
      <c r="I66" s="119"/>
      <c r="J66" s="120">
        <f>J94</f>
        <v>0</v>
      </c>
      <c r="L66" s="117"/>
    </row>
    <row r="67" spans="2:12" s="10" customFormat="1" ht="19.9" customHeight="1">
      <c r="B67" s="117"/>
      <c r="D67" s="118" t="s">
        <v>2111</v>
      </c>
      <c r="E67" s="119"/>
      <c r="F67" s="119"/>
      <c r="G67" s="119"/>
      <c r="H67" s="119"/>
      <c r="I67" s="119"/>
      <c r="J67" s="120">
        <f>J97</f>
        <v>0</v>
      </c>
      <c r="L67" s="117"/>
    </row>
    <row r="68" spans="1:31" s="2" customFormat="1" ht="21.75" customHeight="1">
      <c r="A68" s="34"/>
      <c r="B68" s="35"/>
      <c r="C68" s="34"/>
      <c r="D68" s="34"/>
      <c r="E68" s="34"/>
      <c r="F68" s="34"/>
      <c r="G68" s="34"/>
      <c r="H68" s="34"/>
      <c r="I68" s="34"/>
      <c r="J68" s="34"/>
      <c r="K68" s="34"/>
      <c r="L68" s="9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9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3" spans="1:31" s="2" customFormat="1" ht="6.95" customHeight="1">
      <c r="A73" s="34"/>
      <c r="B73" s="46"/>
      <c r="C73" s="47"/>
      <c r="D73" s="47"/>
      <c r="E73" s="47"/>
      <c r="F73" s="47"/>
      <c r="G73" s="47"/>
      <c r="H73" s="47"/>
      <c r="I73" s="47"/>
      <c r="J73" s="47"/>
      <c r="K73" s="47"/>
      <c r="L73" s="9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24.95" customHeight="1">
      <c r="A74" s="34"/>
      <c r="B74" s="35"/>
      <c r="C74" s="23" t="s">
        <v>152</v>
      </c>
      <c r="D74" s="34"/>
      <c r="E74" s="34"/>
      <c r="F74" s="34"/>
      <c r="G74" s="34"/>
      <c r="H74" s="34"/>
      <c r="I74" s="34"/>
      <c r="J74" s="34"/>
      <c r="K74" s="34"/>
      <c r="L74" s="9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17</v>
      </c>
      <c r="D76" s="34"/>
      <c r="E76" s="34"/>
      <c r="F76" s="34"/>
      <c r="G76" s="34"/>
      <c r="H76" s="34"/>
      <c r="I76" s="34"/>
      <c r="J76" s="34"/>
      <c r="K76" s="34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4"/>
      <c r="D77" s="34"/>
      <c r="E77" s="346" t="str">
        <f>E7</f>
        <v>Pavilon E - Izolační boxy ARO - 2.NP a JIP - 3.NP</v>
      </c>
      <c r="F77" s="347"/>
      <c r="G77" s="347"/>
      <c r="H77" s="347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2:12" s="1" customFormat="1" ht="12" customHeight="1">
      <c r="B78" s="22"/>
      <c r="C78" s="29" t="s">
        <v>124</v>
      </c>
      <c r="L78" s="22"/>
    </row>
    <row r="79" spans="1:31" s="2" customFormat="1" ht="16.5" customHeight="1">
      <c r="A79" s="34"/>
      <c r="B79" s="35"/>
      <c r="C79" s="34"/>
      <c r="D79" s="34"/>
      <c r="E79" s="346" t="s">
        <v>125</v>
      </c>
      <c r="F79" s="348"/>
      <c r="G79" s="348"/>
      <c r="H79" s="348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126</v>
      </c>
      <c r="D80" s="34"/>
      <c r="E80" s="34"/>
      <c r="F80" s="34"/>
      <c r="G80" s="34"/>
      <c r="H80" s="34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6.5" customHeight="1">
      <c r="A81" s="34"/>
      <c r="B81" s="35"/>
      <c r="C81" s="34"/>
      <c r="D81" s="34"/>
      <c r="E81" s="309" t="str">
        <f>E11</f>
        <v>VON - vedlejší a ostatní náklady</v>
      </c>
      <c r="F81" s="348"/>
      <c r="G81" s="348"/>
      <c r="H81" s="348"/>
      <c r="I81" s="34"/>
      <c r="J81" s="34"/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22</v>
      </c>
      <c r="D83" s="34"/>
      <c r="E83" s="34"/>
      <c r="F83" s="27" t="str">
        <f>F14</f>
        <v>Jindřichův Hradec</v>
      </c>
      <c r="G83" s="34"/>
      <c r="H83" s="34"/>
      <c r="I83" s="29" t="s">
        <v>24</v>
      </c>
      <c r="J83" s="52" t="str">
        <f>IF(J14="","",J14)</f>
        <v>17. 2. 2021</v>
      </c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5.7" customHeight="1">
      <c r="A85" s="34"/>
      <c r="B85" s="35"/>
      <c r="C85" s="29" t="s">
        <v>26</v>
      </c>
      <c r="D85" s="34"/>
      <c r="E85" s="34"/>
      <c r="F85" s="27" t="str">
        <f>E17</f>
        <v xml:space="preserve"> </v>
      </c>
      <c r="G85" s="34"/>
      <c r="H85" s="34"/>
      <c r="I85" s="29" t="s">
        <v>32</v>
      </c>
      <c r="J85" s="32" t="str">
        <f>E23</f>
        <v>ATELIER G+G s.r.o., Jindřichův Hradec</v>
      </c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5.2" customHeight="1">
      <c r="A86" s="34"/>
      <c r="B86" s="35"/>
      <c r="C86" s="29" t="s">
        <v>30</v>
      </c>
      <c r="D86" s="34"/>
      <c r="E86" s="34"/>
      <c r="F86" s="27" t="str">
        <f>IF(E20="","",E20)</f>
        <v>Vyplň údaj</v>
      </c>
      <c r="G86" s="34"/>
      <c r="H86" s="34"/>
      <c r="I86" s="29" t="s">
        <v>35</v>
      </c>
      <c r="J86" s="32" t="str">
        <f>E26</f>
        <v xml:space="preserve"> </v>
      </c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0.35" customHeight="1">
      <c r="A87" s="34"/>
      <c r="B87" s="35"/>
      <c r="C87" s="34"/>
      <c r="D87" s="34"/>
      <c r="E87" s="34"/>
      <c r="F87" s="34"/>
      <c r="G87" s="34"/>
      <c r="H87" s="34"/>
      <c r="I87" s="34"/>
      <c r="J87" s="34"/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11" customFormat="1" ht="29.25" customHeight="1">
      <c r="A88" s="121"/>
      <c r="B88" s="122"/>
      <c r="C88" s="123" t="s">
        <v>153</v>
      </c>
      <c r="D88" s="124" t="s">
        <v>57</v>
      </c>
      <c r="E88" s="124" t="s">
        <v>53</v>
      </c>
      <c r="F88" s="124" t="s">
        <v>54</v>
      </c>
      <c r="G88" s="124" t="s">
        <v>154</v>
      </c>
      <c r="H88" s="124" t="s">
        <v>155</v>
      </c>
      <c r="I88" s="124" t="s">
        <v>156</v>
      </c>
      <c r="J88" s="124" t="s">
        <v>130</v>
      </c>
      <c r="K88" s="125" t="s">
        <v>157</v>
      </c>
      <c r="L88" s="126"/>
      <c r="M88" s="59" t="s">
        <v>3</v>
      </c>
      <c r="N88" s="60" t="s">
        <v>42</v>
      </c>
      <c r="O88" s="60" t="s">
        <v>158</v>
      </c>
      <c r="P88" s="60" t="s">
        <v>159</v>
      </c>
      <c r="Q88" s="60" t="s">
        <v>160</v>
      </c>
      <c r="R88" s="60" t="s">
        <v>161</v>
      </c>
      <c r="S88" s="60" t="s">
        <v>162</v>
      </c>
      <c r="T88" s="61" t="s">
        <v>163</v>
      </c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</row>
    <row r="89" spans="1:63" s="2" customFormat="1" ht="22.9" customHeight="1">
      <c r="A89" s="34"/>
      <c r="B89" s="35"/>
      <c r="C89" s="66" t="s">
        <v>164</v>
      </c>
      <c r="D89" s="34"/>
      <c r="E89" s="34"/>
      <c r="F89" s="34"/>
      <c r="G89" s="34"/>
      <c r="H89" s="34"/>
      <c r="I89" s="34"/>
      <c r="J89" s="127">
        <f>BK89</f>
        <v>0</v>
      </c>
      <c r="K89" s="34"/>
      <c r="L89" s="35"/>
      <c r="M89" s="62"/>
      <c r="N89" s="53"/>
      <c r="O89" s="63"/>
      <c r="P89" s="128">
        <f>P90</f>
        <v>0</v>
      </c>
      <c r="Q89" s="63"/>
      <c r="R89" s="128">
        <f>R90</f>
        <v>0</v>
      </c>
      <c r="S89" s="63"/>
      <c r="T89" s="129">
        <f>T90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9" t="s">
        <v>71</v>
      </c>
      <c r="AU89" s="19" t="s">
        <v>131</v>
      </c>
      <c r="BK89" s="130">
        <f>BK90</f>
        <v>0</v>
      </c>
    </row>
    <row r="90" spans="2:63" s="12" customFormat="1" ht="25.9" customHeight="1">
      <c r="B90" s="131"/>
      <c r="D90" s="132" t="s">
        <v>71</v>
      </c>
      <c r="E90" s="133" t="s">
        <v>2112</v>
      </c>
      <c r="F90" s="133" t="s">
        <v>2104</v>
      </c>
      <c r="I90" s="134"/>
      <c r="J90" s="135">
        <f>BK90</f>
        <v>0</v>
      </c>
      <c r="L90" s="131"/>
      <c r="M90" s="136"/>
      <c r="N90" s="137"/>
      <c r="O90" s="137"/>
      <c r="P90" s="138">
        <f>P91+P94+P97</f>
        <v>0</v>
      </c>
      <c r="Q90" s="137"/>
      <c r="R90" s="138">
        <f>R91+R94+R97</f>
        <v>0</v>
      </c>
      <c r="S90" s="137"/>
      <c r="T90" s="139">
        <f>T91+T94+T97</f>
        <v>0</v>
      </c>
      <c r="AR90" s="132" t="s">
        <v>197</v>
      </c>
      <c r="AT90" s="140" t="s">
        <v>71</v>
      </c>
      <c r="AU90" s="140" t="s">
        <v>72</v>
      </c>
      <c r="AY90" s="132" t="s">
        <v>167</v>
      </c>
      <c r="BK90" s="141">
        <f>BK91+BK94+BK97</f>
        <v>0</v>
      </c>
    </row>
    <row r="91" spans="2:63" s="12" customFormat="1" ht="22.9" customHeight="1">
      <c r="B91" s="131"/>
      <c r="D91" s="132" t="s">
        <v>71</v>
      </c>
      <c r="E91" s="142" t="s">
        <v>2113</v>
      </c>
      <c r="F91" s="142" t="s">
        <v>2114</v>
      </c>
      <c r="I91" s="134"/>
      <c r="J91" s="143">
        <f>BK91</f>
        <v>0</v>
      </c>
      <c r="L91" s="131"/>
      <c r="M91" s="136"/>
      <c r="N91" s="137"/>
      <c r="O91" s="137"/>
      <c r="P91" s="138">
        <f>SUM(P92:P93)</f>
        <v>0</v>
      </c>
      <c r="Q91" s="137"/>
      <c r="R91" s="138">
        <f>SUM(R92:R93)</f>
        <v>0</v>
      </c>
      <c r="S91" s="137"/>
      <c r="T91" s="139">
        <f>SUM(T92:T93)</f>
        <v>0</v>
      </c>
      <c r="AR91" s="132" t="s">
        <v>197</v>
      </c>
      <c r="AT91" s="140" t="s">
        <v>71</v>
      </c>
      <c r="AU91" s="140" t="s">
        <v>79</v>
      </c>
      <c r="AY91" s="132" t="s">
        <v>167</v>
      </c>
      <c r="BK91" s="141">
        <f>SUM(BK92:BK93)</f>
        <v>0</v>
      </c>
    </row>
    <row r="92" spans="1:65" s="2" customFormat="1" ht="21.75" customHeight="1">
      <c r="A92" s="34"/>
      <c r="B92" s="144"/>
      <c r="C92" s="145" t="s">
        <v>79</v>
      </c>
      <c r="D92" s="145" t="s">
        <v>170</v>
      </c>
      <c r="E92" s="146" t="s">
        <v>2115</v>
      </c>
      <c r="F92" s="147" t="s">
        <v>2116</v>
      </c>
      <c r="G92" s="148" t="s">
        <v>2117</v>
      </c>
      <c r="H92" s="149">
        <v>1</v>
      </c>
      <c r="I92" s="150"/>
      <c r="J92" s="151">
        <f>ROUND(I92*H92,2)</f>
        <v>0</v>
      </c>
      <c r="K92" s="147" t="s">
        <v>3</v>
      </c>
      <c r="L92" s="35"/>
      <c r="M92" s="152" t="s">
        <v>3</v>
      </c>
      <c r="N92" s="153" t="s">
        <v>43</v>
      </c>
      <c r="O92" s="55"/>
      <c r="P92" s="154">
        <f>O92*H92</f>
        <v>0</v>
      </c>
      <c r="Q92" s="154">
        <v>0</v>
      </c>
      <c r="R92" s="154">
        <f>Q92*H92</f>
        <v>0</v>
      </c>
      <c r="S92" s="154">
        <v>0</v>
      </c>
      <c r="T92" s="155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6" t="s">
        <v>2118</v>
      </c>
      <c r="AT92" s="156" t="s">
        <v>170</v>
      </c>
      <c r="AU92" s="156" t="s">
        <v>81</v>
      </c>
      <c r="AY92" s="19" t="s">
        <v>167</v>
      </c>
      <c r="BE92" s="157">
        <f>IF(N92="základní",J92,0)</f>
        <v>0</v>
      </c>
      <c r="BF92" s="157">
        <f>IF(N92="snížená",J92,0)</f>
        <v>0</v>
      </c>
      <c r="BG92" s="157">
        <f>IF(N92="zákl. přenesená",J92,0)</f>
        <v>0</v>
      </c>
      <c r="BH92" s="157">
        <f>IF(N92="sníž. přenesená",J92,0)</f>
        <v>0</v>
      </c>
      <c r="BI92" s="157">
        <f>IF(N92="nulová",J92,0)</f>
        <v>0</v>
      </c>
      <c r="BJ92" s="19" t="s">
        <v>79</v>
      </c>
      <c r="BK92" s="157">
        <f>ROUND(I92*H92,2)</f>
        <v>0</v>
      </c>
      <c r="BL92" s="19" t="s">
        <v>2118</v>
      </c>
      <c r="BM92" s="156" t="s">
        <v>2119</v>
      </c>
    </row>
    <row r="93" spans="1:65" s="2" customFormat="1" ht="37.9" customHeight="1">
      <c r="A93" s="34"/>
      <c r="B93" s="144"/>
      <c r="C93" s="145" t="s">
        <v>81</v>
      </c>
      <c r="D93" s="145" t="s">
        <v>170</v>
      </c>
      <c r="E93" s="146" t="s">
        <v>2120</v>
      </c>
      <c r="F93" s="147" t="s">
        <v>2121</v>
      </c>
      <c r="G93" s="148" t="s">
        <v>2117</v>
      </c>
      <c r="H93" s="149">
        <v>1</v>
      </c>
      <c r="I93" s="150"/>
      <c r="J93" s="151">
        <f>ROUND(I93*H93,2)</f>
        <v>0</v>
      </c>
      <c r="K93" s="147" t="s">
        <v>3</v>
      </c>
      <c r="L93" s="35"/>
      <c r="M93" s="152" t="s">
        <v>3</v>
      </c>
      <c r="N93" s="153" t="s">
        <v>43</v>
      </c>
      <c r="O93" s="55"/>
      <c r="P93" s="154">
        <f>O93*H93</f>
        <v>0</v>
      </c>
      <c r="Q93" s="154">
        <v>0</v>
      </c>
      <c r="R93" s="154">
        <f>Q93*H93</f>
        <v>0</v>
      </c>
      <c r="S93" s="154">
        <v>0</v>
      </c>
      <c r="T93" s="155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6" t="s">
        <v>2118</v>
      </c>
      <c r="AT93" s="156" t="s">
        <v>170</v>
      </c>
      <c r="AU93" s="156" t="s">
        <v>81</v>
      </c>
      <c r="AY93" s="19" t="s">
        <v>167</v>
      </c>
      <c r="BE93" s="157">
        <f>IF(N93="základní",J93,0)</f>
        <v>0</v>
      </c>
      <c r="BF93" s="157">
        <f>IF(N93="snížená",J93,0)</f>
        <v>0</v>
      </c>
      <c r="BG93" s="157">
        <f>IF(N93="zákl. přenesená",J93,0)</f>
        <v>0</v>
      </c>
      <c r="BH93" s="157">
        <f>IF(N93="sníž. přenesená",J93,0)</f>
        <v>0</v>
      </c>
      <c r="BI93" s="157">
        <f>IF(N93="nulová",J93,0)</f>
        <v>0</v>
      </c>
      <c r="BJ93" s="19" t="s">
        <v>79</v>
      </c>
      <c r="BK93" s="157">
        <f>ROUND(I93*H93,2)</f>
        <v>0</v>
      </c>
      <c r="BL93" s="19" t="s">
        <v>2118</v>
      </c>
      <c r="BM93" s="156" t="s">
        <v>2122</v>
      </c>
    </row>
    <row r="94" spans="2:63" s="12" customFormat="1" ht="22.9" customHeight="1">
      <c r="B94" s="131"/>
      <c r="D94" s="132" t="s">
        <v>71</v>
      </c>
      <c r="E94" s="142" t="s">
        <v>2123</v>
      </c>
      <c r="F94" s="142" t="s">
        <v>2124</v>
      </c>
      <c r="I94" s="134"/>
      <c r="J94" s="143">
        <f>BK94</f>
        <v>0</v>
      </c>
      <c r="L94" s="131"/>
      <c r="M94" s="136"/>
      <c r="N94" s="137"/>
      <c r="O94" s="137"/>
      <c r="P94" s="138">
        <f>SUM(P95:P96)</f>
        <v>0</v>
      </c>
      <c r="Q94" s="137"/>
      <c r="R94" s="138">
        <f>SUM(R95:R96)</f>
        <v>0</v>
      </c>
      <c r="S94" s="137"/>
      <c r="T94" s="139">
        <f>SUM(T95:T96)</f>
        <v>0</v>
      </c>
      <c r="AR94" s="132" t="s">
        <v>197</v>
      </c>
      <c r="AT94" s="140" t="s">
        <v>71</v>
      </c>
      <c r="AU94" s="140" t="s">
        <v>79</v>
      </c>
      <c r="AY94" s="132" t="s">
        <v>167</v>
      </c>
      <c r="BK94" s="141">
        <f>SUM(BK95:BK96)</f>
        <v>0</v>
      </c>
    </row>
    <row r="95" spans="1:65" s="2" customFormat="1" ht="16.5" customHeight="1">
      <c r="A95" s="34"/>
      <c r="B95" s="144"/>
      <c r="C95" s="145" t="s">
        <v>168</v>
      </c>
      <c r="D95" s="145" t="s">
        <v>170</v>
      </c>
      <c r="E95" s="146" t="s">
        <v>2125</v>
      </c>
      <c r="F95" s="147" t="s">
        <v>2124</v>
      </c>
      <c r="G95" s="148" t="s">
        <v>2117</v>
      </c>
      <c r="H95" s="149">
        <v>1</v>
      </c>
      <c r="I95" s="150"/>
      <c r="J95" s="151">
        <f>ROUND(I95*H95,2)</f>
        <v>0</v>
      </c>
      <c r="K95" s="147" t="s">
        <v>174</v>
      </c>
      <c r="L95" s="35"/>
      <c r="M95" s="152" t="s">
        <v>3</v>
      </c>
      <c r="N95" s="153" t="s">
        <v>43</v>
      </c>
      <c r="O95" s="55"/>
      <c r="P95" s="154">
        <f>O95*H95</f>
        <v>0</v>
      </c>
      <c r="Q95" s="154">
        <v>0</v>
      </c>
      <c r="R95" s="154">
        <f>Q95*H95</f>
        <v>0</v>
      </c>
      <c r="S95" s="154">
        <v>0</v>
      </c>
      <c r="T95" s="155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6" t="s">
        <v>2118</v>
      </c>
      <c r="AT95" s="156" t="s">
        <v>170</v>
      </c>
      <c r="AU95" s="156" t="s">
        <v>81</v>
      </c>
      <c r="AY95" s="19" t="s">
        <v>167</v>
      </c>
      <c r="BE95" s="157">
        <f>IF(N95="základní",J95,0)</f>
        <v>0</v>
      </c>
      <c r="BF95" s="157">
        <f>IF(N95="snížená",J95,0)</f>
        <v>0</v>
      </c>
      <c r="BG95" s="157">
        <f>IF(N95="zákl. přenesená",J95,0)</f>
        <v>0</v>
      </c>
      <c r="BH95" s="157">
        <f>IF(N95="sníž. přenesená",J95,0)</f>
        <v>0</v>
      </c>
      <c r="BI95" s="157">
        <f>IF(N95="nulová",J95,0)</f>
        <v>0</v>
      </c>
      <c r="BJ95" s="19" t="s">
        <v>79</v>
      </c>
      <c r="BK95" s="157">
        <f>ROUND(I95*H95,2)</f>
        <v>0</v>
      </c>
      <c r="BL95" s="19" t="s">
        <v>2118</v>
      </c>
      <c r="BM95" s="156" t="s">
        <v>2126</v>
      </c>
    </row>
    <row r="96" spans="1:47" s="2" customFormat="1" ht="11.25">
      <c r="A96" s="34"/>
      <c r="B96" s="35"/>
      <c r="C96" s="34"/>
      <c r="D96" s="158" t="s">
        <v>177</v>
      </c>
      <c r="E96" s="34"/>
      <c r="F96" s="159" t="s">
        <v>2127</v>
      </c>
      <c r="G96" s="34"/>
      <c r="H96" s="34"/>
      <c r="I96" s="160"/>
      <c r="J96" s="34"/>
      <c r="K96" s="34"/>
      <c r="L96" s="35"/>
      <c r="M96" s="161"/>
      <c r="N96" s="162"/>
      <c r="O96" s="55"/>
      <c r="P96" s="55"/>
      <c r="Q96" s="55"/>
      <c r="R96" s="55"/>
      <c r="S96" s="55"/>
      <c r="T96" s="56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9" t="s">
        <v>177</v>
      </c>
      <c r="AU96" s="19" t="s">
        <v>81</v>
      </c>
    </row>
    <row r="97" spans="2:63" s="12" customFormat="1" ht="22.9" customHeight="1">
      <c r="B97" s="131"/>
      <c r="D97" s="132" t="s">
        <v>71</v>
      </c>
      <c r="E97" s="142" t="s">
        <v>2128</v>
      </c>
      <c r="F97" s="142" t="s">
        <v>2129</v>
      </c>
      <c r="I97" s="134"/>
      <c r="J97" s="143">
        <f>BK97</f>
        <v>0</v>
      </c>
      <c r="L97" s="131"/>
      <c r="M97" s="136"/>
      <c r="N97" s="137"/>
      <c r="O97" s="137"/>
      <c r="P97" s="138">
        <f>SUM(P98:P99)</f>
        <v>0</v>
      </c>
      <c r="Q97" s="137"/>
      <c r="R97" s="138">
        <f>SUM(R98:R99)</f>
        <v>0</v>
      </c>
      <c r="S97" s="137"/>
      <c r="T97" s="139">
        <f>SUM(T98:T99)</f>
        <v>0</v>
      </c>
      <c r="AR97" s="132" t="s">
        <v>197</v>
      </c>
      <c r="AT97" s="140" t="s">
        <v>71</v>
      </c>
      <c r="AU97" s="140" t="s">
        <v>79</v>
      </c>
      <c r="AY97" s="132" t="s">
        <v>167</v>
      </c>
      <c r="BK97" s="141">
        <f>SUM(BK98:BK99)</f>
        <v>0</v>
      </c>
    </row>
    <row r="98" spans="1:65" s="2" customFormat="1" ht="16.5" customHeight="1">
      <c r="A98" s="34"/>
      <c r="B98" s="144"/>
      <c r="C98" s="145" t="s">
        <v>175</v>
      </c>
      <c r="D98" s="145" t="s">
        <v>170</v>
      </c>
      <c r="E98" s="146" t="s">
        <v>2130</v>
      </c>
      <c r="F98" s="147" t="s">
        <v>2131</v>
      </c>
      <c r="G98" s="148" t="s">
        <v>2117</v>
      </c>
      <c r="H98" s="149">
        <v>1</v>
      </c>
      <c r="I98" s="150"/>
      <c r="J98" s="151">
        <f>ROUND(I98*H98,2)</f>
        <v>0</v>
      </c>
      <c r="K98" s="147" t="s">
        <v>174</v>
      </c>
      <c r="L98" s="35"/>
      <c r="M98" s="152" t="s">
        <v>3</v>
      </c>
      <c r="N98" s="153" t="s">
        <v>43</v>
      </c>
      <c r="O98" s="55"/>
      <c r="P98" s="154">
        <f>O98*H98</f>
        <v>0</v>
      </c>
      <c r="Q98" s="154">
        <v>0</v>
      </c>
      <c r="R98" s="154">
        <f>Q98*H98</f>
        <v>0</v>
      </c>
      <c r="S98" s="154">
        <v>0</v>
      </c>
      <c r="T98" s="155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6" t="s">
        <v>2118</v>
      </c>
      <c r="AT98" s="156" t="s">
        <v>170</v>
      </c>
      <c r="AU98" s="156" t="s">
        <v>81</v>
      </c>
      <c r="AY98" s="19" t="s">
        <v>167</v>
      </c>
      <c r="BE98" s="157">
        <f>IF(N98="základní",J98,0)</f>
        <v>0</v>
      </c>
      <c r="BF98" s="157">
        <f>IF(N98="snížená",J98,0)</f>
        <v>0</v>
      </c>
      <c r="BG98" s="157">
        <f>IF(N98="zákl. přenesená",J98,0)</f>
        <v>0</v>
      </c>
      <c r="BH98" s="157">
        <f>IF(N98="sníž. přenesená",J98,0)</f>
        <v>0</v>
      </c>
      <c r="BI98" s="157">
        <f>IF(N98="nulová",J98,0)</f>
        <v>0</v>
      </c>
      <c r="BJ98" s="19" t="s">
        <v>79</v>
      </c>
      <c r="BK98" s="157">
        <f>ROUND(I98*H98,2)</f>
        <v>0</v>
      </c>
      <c r="BL98" s="19" t="s">
        <v>2118</v>
      </c>
      <c r="BM98" s="156" t="s">
        <v>2132</v>
      </c>
    </row>
    <row r="99" spans="1:47" s="2" customFormat="1" ht="11.25">
      <c r="A99" s="34"/>
      <c r="B99" s="35"/>
      <c r="C99" s="34"/>
      <c r="D99" s="158" t="s">
        <v>177</v>
      </c>
      <c r="E99" s="34"/>
      <c r="F99" s="159" t="s">
        <v>2133</v>
      </c>
      <c r="G99" s="34"/>
      <c r="H99" s="34"/>
      <c r="I99" s="160"/>
      <c r="J99" s="34"/>
      <c r="K99" s="34"/>
      <c r="L99" s="35"/>
      <c r="M99" s="220"/>
      <c r="N99" s="221"/>
      <c r="O99" s="205"/>
      <c r="P99" s="205"/>
      <c r="Q99" s="205"/>
      <c r="R99" s="205"/>
      <c r="S99" s="205"/>
      <c r="T99" s="222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9" t="s">
        <v>177</v>
      </c>
      <c r="AU99" s="19" t="s">
        <v>81</v>
      </c>
    </row>
    <row r="100" spans="1:31" s="2" customFormat="1" ht="6.95" customHeight="1">
      <c r="A100" s="34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5"/>
      <c r="M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</sheetData>
  <autoFilter ref="C88:K99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hyperlinks>
    <hyperlink ref="F96" r:id="rId1" display="https://podminky.urs.cz/item/CS_URS_2021_02/030001000"/>
    <hyperlink ref="F99" r:id="rId2" display="https://podminky.urs.cz/item/CS_URS_2021_02/071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3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1" t="s">
        <v>6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114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5" customHeight="1">
      <c r="B4" s="22"/>
      <c r="D4" s="23" t="s">
        <v>123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6" t="str">
        <f>'Rekapitulace stavby'!K6</f>
        <v>Pavilon E - Izolační boxy ARO - 2.NP a JIP - 3.NP</v>
      </c>
      <c r="F7" s="347"/>
      <c r="G7" s="347"/>
      <c r="H7" s="347"/>
      <c r="L7" s="22"/>
    </row>
    <row r="8" spans="2:12" s="1" customFormat="1" ht="12" customHeight="1">
      <c r="B8" s="22"/>
      <c r="D8" s="29" t="s">
        <v>124</v>
      </c>
      <c r="L8" s="22"/>
    </row>
    <row r="9" spans="1:31" s="2" customFormat="1" ht="16.5" customHeight="1">
      <c r="A9" s="34"/>
      <c r="B9" s="35"/>
      <c r="C9" s="34"/>
      <c r="D9" s="34"/>
      <c r="E9" s="346" t="s">
        <v>2134</v>
      </c>
      <c r="F9" s="348"/>
      <c r="G9" s="348"/>
      <c r="H9" s="348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126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9" t="s">
        <v>127</v>
      </c>
      <c r="F11" s="348"/>
      <c r="G11" s="348"/>
      <c r="H11" s="348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20</v>
      </c>
      <c r="G13" s="34"/>
      <c r="H13" s="34"/>
      <c r="I13" s="29" t="s">
        <v>21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22</v>
      </c>
      <c r="E14" s="34"/>
      <c r="F14" s="27" t="s">
        <v>23</v>
      </c>
      <c r="G14" s="34"/>
      <c r="H14" s="34"/>
      <c r="I14" s="29" t="s">
        <v>24</v>
      </c>
      <c r="J14" s="52" t="str">
        <f>'Rekapitulace stavby'!AN8</f>
        <v>17. 2. 2021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26</v>
      </c>
      <c r="E16" s="34"/>
      <c r="F16" s="34"/>
      <c r="G16" s="34"/>
      <c r="H16" s="34"/>
      <c r="I16" s="29" t="s">
        <v>27</v>
      </c>
      <c r="J16" s="27" t="str">
        <f>IF('Rekapitulace stavby'!AN10="","",'Rekapitulace stavby'!AN10)</f>
        <v/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tr">
        <f>IF('Rekapitulace stavby'!E11="","",'Rekapitulace stavby'!E11)</f>
        <v xml:space="preserve"> </v>
      </c>
      <c r="F17" s="34"/>
      <c r="G17" s="34"/>
      <c r="H17" s="34"/>
      <c r="I17" s="29" t="s">
        <v>29</v>
      </c>
      <c r="J17" s="27" t="str">
        <f>IF('Rekapitulace stavby'!AN11="","",'Rekapitulace stavby'!AN11)</f>
        <v/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30</v>
      </c>
      <c r="E19" s="34"/>
      <c r="F19" s="34"/>
      <c r="G19" s="34"/>
      <c r="H19" s="34"/>
      <c r="I19" s="29" t="s">
        <v>27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9" t="str">
        <f>'Rekapitulace stavby'!E14</f>
        <v>Vyplň údaj</v>
      </c>
      <c r="F20" s="315"/>
      <c r="G20" s="315"/>
      <c r="H20" s="315"/>
      <c r="I20" s="29" t="s">
        <v>29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32</v>
      </c>
      <c r="E22" s="34"/>
      <c r="F22" s="34"/>
      <c r="G22" s="34"/>
      <c r="H22" s="34"/>
      <c r="I22" s="29" t="s">
        <v>27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33</v>
      </c>
      <c r="F23" s="34"/>
      <c r="G23" s="34"/>
      <c r="H23" s="34"/>
      <c r="I23" s="29" t="s">
        <v>29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35</v>
      </c>
      <c r="E25" s="34"/>
      <c r="F25" s="34"/>
      <c r="G25" s="34"/>
      <c r="H25" s="34"/>
      <c r="I25" s="29" t="s">
        <v>27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29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36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71.25" customHeight="1">
      <c r="A29" s="97"/>
      <c r="B29" s="98"/>
      <c r="C29" s="97"/>
      <c r="D29" s="97"/>
      <c r="E29" s="320" t="s">
        <v>37</v>
      </c>
      <c r="F29" s="320"/>
      <c r="G29" s="320"/>
      <c r="H29" s="3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38</v>
      </c>
      <c r="E32" s="34"/>
      <c r="F32" s="34"/>
      <c r="G32" s="34"/>
      <c r="H32" s="34"/>
      <c r="I32" s="34"/>
      <c r="J32" s="68">
        <f>ROUND(J105,2)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40</v>
      </c>
      <c r="G34" s="34"/>
      <c r="H34" s="34"/>
      <c r="I34" s="38" t="s">
        <v>39</v>
      </c>
      <c r="J34" s="38" t="s">
        <v>41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42</v>
      </c>
      <c r="E35" s="29" t="s">
        <v>43</v>
      </c>
      <c r="F35" s="102">
        <f>ROUND((SUM(BE105:BE393)),2)</f>
        <v>0</v>
      </c>
      <c r="G35" s="34"/>
      <c r="H35" s="34"/>
      <c r="I35" s="103">
        <v>0.21</v>
      </c>
      <c r="J35" s="102">
        <f>ROUND(((SUM(BE105:BE393))*I35),2)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44</v>
      </c>
      <c r="F36" s="102">
        <f>ROUND((SUM(BF105:BF393)),2)</f>
        <v>0</v>
      </c>
      <c r="G36" s="34"/>
      <c r="H36" s="34"/>
      <c r="I36" s="103">
        <v>0.15</v>
      </c>
      <c r="J36" s="102">
        <f>ROUND(((SUM(BF105:BF393))*I36),2)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45</v>
      </c>
      <c r="F37" s="102">
        <f>ROUND((SUM(BG105:BG393)),2)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46</v>
      </c>
      <c r="F38" s="102">
        <f>ROUND((SUM(BH105:BH393)),2)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47</v>
      </c>
      <c r="F39" s="102">
        <f>ROUND((SUM(BI105:BI393)),2)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48</v>
      </c>
      <c r="E41" s="57"/>
      <c r="F41" s="57"/>
      <c r="G41" s="106" t="s">
        <v>49</v>
      </c>
      <c r="H41" s="107" t="s">
        <v>50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128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6" t="str">
        <f>E7</f>
        <v>Pavilon E - Izolační boxy ARO - 2.NP a JIP - 3.NP</v>
      </c>
      <c r="F50" s="347"/>
      <c r="G50" s="347"/>
      <c r="H50" s="347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124</v>
      </c>
      <c r="L51" s="22"/>
    </row>
    <row r="52" spans="1:31" s="2" customFormat="1" ht="16.5" customHeight="1">
      <c r="A52" s="34"/>
      <c r="B52" s="35"/>
      <c r="C52" s="34"/>
      <c r="D52" s="34"/>
      <c r="E52" s="346" t="s">
        <v>2134</v>
      </c>
      <c r="F52" s="348"/>
      <c r="G52" s="348"/>
      <c r="H52" s="348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126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9" t="str">
        <f>E11</f>
        <v>01 - stavební část</v>
      </c>
      <c r="F54" s="348"/>
      <c r="G54" s="348"/>
      <c r="H54" s="348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22</v>
      </c>
      <c r="D56" s="34"/>
      <c r="E56" s="34"/>
      <c r="F56" s="27" t="str">
        <f>F14</f>
        <v>Jindřichův Hradec</v>
      </c>
      <c r="G56" s="34"/>
      <c r="H56" s="34"/>
      <c r="I56" s="29" t="s">
        <v>24</v>
      </c>
      <c r="J56" s="52" t="str">
        <f>IF(J14="","",J14)</f>
        <v>17. 2. 2021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25.7" customHeight="1">
      <c r="A58" s="34"/>
      <c r="B58" s="35"/>
      <c r="C58" s="29" t="s">
        <v>26</v>
      </c>
      <c r="D58" s="34"/>
      <c r="E58" s="34"/>
      <c r="F58" s="27" t="str">
        <f>E17</f>
        <v xml:space="preserve"> </v>
      </c>
      <c r="G58" s="34"/>
      <c r="H58" s="34"/>
      <c r="I58" s="29" t="s">
        <v>32</v>
      </c>
      <c r="J58" s="32" t="str">
        <f>E23</f>
        <v>ATELIER G+G s.r.o., Jindřichův Hradec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30</v>
      </c>
      <c r="D59" s="34"/>
      <c r="E59" s="34"/>
      <c r="F59" s="27" t="str">
        <f>IF(E20="","",E20)</f>
        <v>Vyplň údaj</v>
      </c>
      <c r="G59" s="34"/>
      <c r="H59" s="34"/>
      <c r="I59" s="29" t="s">
        <v>35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129</v>
      </c>
      <c r="D61" s="104"/>
      <c r="E61" s="104"/>
      <c r="F61" s="104"/>
      <c r="G61" s="104"/>
      <c r="H61" s="104"/>
      <c r="I61" s="104"/>
      <c r="J61" s="111" t="s">
        <v>130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70</v>
      </c>
      <c r="D63" s="34"/>
      <c r="E63" s="34"/>
      <c r="F63" s="34"/>
      <c r="G63" s="34"/>
      <c r="H63" s="34"/>
      <c r="I63" s="34"/>
      <c r="J63" s="68">
        <f>J105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131</v>
      </c>
    </row>
    <row r="64" spans="2:12" s="9" customFormat="1" ht="24.95" customHeight="1">
      <c r="B64" s="113"/>
      <c r="D64" s="114" t="s">
        <v>132</v>
      </c>
      <c r="E64" s="115"/>
      <c r="F64" s="115"/>
      <c r="G64" s="115"/>
      <c r="H64" s="115"/>
      <c r="I64" s="115"/>
      <c r="J64" s="116">
        <f>J106</f>
        <v>0</v>
      </c>
      <c r="L64" s="113"/>
    </row>
    <row r="65" spans="2:12" s="10" customFormat="1" ht="19.9" customHeight="1">
      <c r="B65" s="117"/>
      <c r="D65" s="118" t="s">
        <v>133</v>
      </c>
      <c r="E65" s="119"/>
      <c r="F65" s="119"/>
      <c r="G65" s="119"/>
      <c r="H65" s="119"/>
      <c r="I65" s="119"/>
      <c r="J65" s="120">
        <f>J107</f>
        <v>0</v>
      </c>
      <c r="L65" s="117"/>
    </row>
    <row r="66" spans="2:12" s="10" customFormat="1" ht="19.9" customHeight="1">
      <c r="B66" s="117"/>
      <c r="D66" s="118" t="s">
        <v>134</v>
      </c>
      <c r="E66" s="119"/>
      <c r="F66" s="119"/>
      <c r="G66" s="119"/>
      <c r="H66" s="119"/>
      <c r="I66" s="119"/>
      <c r="J66" s="120">
        <f>J113</f>
        <v>0</v>
      </c>
      <c r="L66" s="117"/>
    </row>
    <row r="67" spans="2:12" s="10" customFormat="1" ht="19.9" customHeight="1">
      <c r="B67" s="117"/>
      <c r="D67" s="118" t="s">
        <v>135</v>
      </c>
      <c r="E67" s="119"/>
      <c r="F67" s="119"/>
      <c r="G67" s="119"/>
      <c r="H67" s="119"/>
      <c r="I67" s="119"/>
      <c r="J67" s="120">
        <f>J129</f>
        <v>0</v>
      </c>
      <c r="L67" s="117"/>
    </row>
    <row r="68" spans="2:12" s="10" customFormat="1" ht="19.9" customHeight="1">
      <c r="B68" s="117"/>
      <c r="D68" s="118" t="s">
        <v>136</v>
      </c>
      <c r="E68" s="119"/>
      <c r="F68" s="119"/>
      <c r="G68" s="119"/>
      <c r="H68" s="119"/>
      <c r="I68" s="119"/>
      <c r="J68" s="120">
        <f>J159</f>
        <v>0</v>
      </c>
      <c r="L68" s="117"/>
    </row>
    <row r="69" spans="2:12" s="10" customFormat="1" ht="19.9" customHeight="1">
      <c r="B69" s="117"/>
      <c r="D69" s="118" t="s">
        <v>137</v>
      </c>
      <c r="E69" s="119"/>
      <c r="F69" s="119"/>
      <c r="G69" s="119"/>
      <c r="H69" s="119"/>
      <c r="I69" s="119"/>
      <c r="J69" s="120">
        <f>J175</f>
        <v>0</v>
      </c>
      <c r="L69" s="117"/>
    </row>
    <row r="70" spans="2:12" s="9" customFormat="1" ht="24.95" customHeight="1">
      <c r="B70" s="113"/>
      <c r="D70" s="114" t="s">
        <v>138</v>
      </c>
      <c r="E70" s="115"/>
      <c r="F70" s="115"/>
      <c r="G70" s="115"/>
      <c r="H70" s="115"/>
      <c r="I70" s="115"/>
      <c r="J70" s="116">
        <f>J178</f>
        <v>0</v>
      </c>
      <c r="L70" s="113"/>
    </row>
    <row r="71" spans="2:12" s="10" customFormat="1" ht="19.9" customHeight="1">
      <c r="B71" s="117"/>
      <c r="D71" s="118" t="s">
        <v>139</v>
      </c>
      <c r="E71" s="119"/>
      <c r="F71" s="119"/>
      <c r="G71" s="119"/>
      <c r="H71" s="119"/>
      <c r="I71" s="119"/>
      <c r="J71" s="120">
        <f>J179</f>
        <v>0</v>
      </c>
      <c r="L71" s="117"/>
    </row>
    <row r="72" spans="2:12" s="10" customFormat="1" ht="19.9" customHeight="1">
      <c r="B72" s="117"/>
      <c r="D72" s="118" t="s">
        <v>140</v>
      </c>
      <c r="E72" s="119"/>
      <c r="F72" s="119"/>
      <c r="G72" s="119"/>
      <c r="H72" s="119"/>
      <c r="I72" s="119"/>
      <c r="J72" s="120">
        <f>J181</f>
        <v>0</v>
      </c>
      <c r="L72" s="117"/>
    </row>
    <row r="73" spans="2:12" s="10" customFormat="1" ht="19.9" customHeight="1">
      <c r="B73" s="117"/>
      <c r="D73" s="118" t="s">
        <v>141</v>
      </c>
      <c r="E73" s="119"/>
      <c r="F73" s="119"/>
      <c r="G73" s="119"/>
      <c r="H73" s="119"/>
      <c r="I73" s="119"/>
      <c r="J73" s="120">
        <f>J185</f>
        <v>0</v>
      </c>
      <c r="L73" s="117"/>
    </row>
    <row r="74" spans="2:12" s="10" customFormat="1" ht="19.9" customHeight="1">
      <c r="B74" s="117"/>
      <c r="D74" s="118" t="s">
        <v>142</v>
      </c>
      <c r="E74" s="119"/>
      <c r="F74" s="119"/>
      <c r="G74" s="119"/>
      <c r="H74" s="119"/>
      <c r="I74" s="119"/>
      <c r="J74" s="120">
        <f>J193</f>
        <v>0</v>
      </c>
      <c r="L74" s="117"/>
    </row>
    <row r="75" spans="2:12" s="10" customFormat="1" ht="19.9" customHeight="1">
      <c r="B75" s="117"/>
      <c r="D75" s="118" t="s">
        <v>143</v>
      </c>
      <c r="E75" s="119"/>
      <c r="F75" s="119"/>
      <c r="G75" s="119"/>
      <c r="H75" s="119"/>
      <c r="I75" s="119"/>
      <c r="J75" s="120">
        <f>J201</f>
        <v>0</v>
      </c>
      <c r="L75" s="117"/>
    </row>
    <row r="76" spans="2:12" s="10" customFormat="1" ht="19.9" customHeight="1">
      <c r="B76" s="117"/>
      <c r="D76" s="118" t="s">
        <v>145</v>
      </c>
      <c r="E76" s="119"/>
      <c r="F76" s="119"/>
      <c r="G76" s="119"/>
      <c r="H76" s="119"/>
      <c r="I76" s="119"/>
      <c r="J76" s="120">
        <f>J212</f>
        <v>0</v>
      </c>
      <c r="L76" s="117"/>
    </row>
    <row r="77" spans="2:12" s="10" customFormat="1" ht="19.9" customHeight="1">
      <c r="B77" s="117"/>
      <c r="D77" s="118" t="s">
        <v>146</v>
      </c>
      <c r="E77" s="119"/>
      <c r="F77" s="119"/>
      <c r="G77" s="119"/>
      <c r="H77" s="119"/>
      <c r="I77" s="119"/>
      <c r="J77" s="120">
        <f>J271</f>
        <v>0</v>
      </c>
      <c r="L77" s="117"/>
    </row>
    <row r="78" spans="2:12" s="10" customFormat="1" ht="19.9" customHeight="1">
      <c r="B78" s="117"/>
      <c r="D78" s="118" t="s">
        <v>147</v>
      </c>
      <c r="E78" s="119"/>
      <c r="F78" s="119"/>
      <c r="G78" s="119"/>
      <c r="H78" s="119"/>
      <c r="I78" s="119"/>
      <c r="J78" s="120">
        <f>J286</f>
        <v>0</v>
      </c>
      <c r="L78" s="117"/>
    </row>
    <row r="79" spans="2:12" s="10" customFormat="1" ht="19.9" customHeight="1">
      <c r="B79" s="117"/>
      <c r="D79" s="118" t="s">
        <v>2135</v>
      </c>
      <c r="E79" s="119"/>
      <c r="F79" s="119"/>
      <c r="G79" s="119"/>
      <c r="H79" s="119"/>
      <c r="I79" s="119"/>
      <c r="J79" s="120">
        <f>J309</f>
        <v>0</v>
      </c>
      <c r="L79" s="117"/>
    </row>
    <row r="80" spans="2:12" s="10" customFormat="1" ht="19.9" customHeight="1">
      <c r="B80" s="117"/>
      <c r="D80" s="118" t="s">
        <v>148</v>
      </c>
      <c r="E80" s="119"/>
      <c r="F80" s="119"/>
      <c r="G80" s="119"/>
      <c r="H80" s="119"/>
      <c r="I80" s="119"/>
      <c r="J80" s="120">
        <f>J316</f>
        <v>0</v>
      </c>
      <c r="L80" s="117"/>
    </row>
    <row r="81" spans="2:12" s="10" customFormat="1" ht="19.9" customHeight="1">
      <c r="B81" s="117"/>
      <c r="D81" s="118" t="s">
        <v>149</v>
      </c>
      <c r="E81" s="119"/>
      <c r="F81" s="119"/>
      <c r="G81" s="119"/>
      <c r="H81" s="119"/>
      <c r="I81" s="119"/>
      <c r="J81" s="120">
        <f>J342</f>
        <v>0</v>
      </c>
      <c r="L81" s="117"/>
    </row>
    <row r="82" spans="2:12" s="10" customFormat="1" ht="19.9" customHeight="1">
      <c r="B82" s="117"/>
      <c r="D82" s="118" t="s">
        <v>150</v>
      </c>
      <c r="E82" s="119"/>
      <c r="F82" s="119"/>
      <c r="G82" s="119"/>
      <c r="H82" s="119"/>
      <c r="I82" s="119"/>
      <c r="J82" s="120">
        <f>J374</f>
        <v>0</v>
      </c>
      <c r="L82" s="117"/>
    </row>
    <row r="83" spans="2:12" s="9" customFormat="1" ht="24.95" customHeight="1">
      <c r="B83" s="113"/>
      <c r="D83" s="114" t="s">
        <v>151</v>
      </c>
      <c r="E83" s="115"/>
      <c r="F83" s="115"/>
      <c r="G83" s="115"/>
      <c r="H83" s="115"/>
      <c r="I83" s="115"/>
      <c r="J83" s="116">
        <f>J383</f>
        <v>0</v>
      </c>
      <c r="L83" s="113"/>
    </row>
    <row r="84" spans="1:31" s="2" customFormat="1" ht="21.75" customHeight="1">
      <c r="A84" s="34"/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6.95" customHeight="1">
      <c r="A85" s="34"/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9" spans="1:31" s="2" customFormat="1" ht="6.95" customHeight="1">
      <c r="A89" s="34"/>
      <c r="B89" s="46"/>
      <c r="C89" s="47"/>
      <c r="D89" s="47"/>
      <c r="E89" s="47"/>
      <c r="F89" s="47"/>
      <c r="G89" s="47"/>
      <c r="H89" s="47"/>
      <c r="I89" s="47"/>
      <c r="J89" s="47"/>
      <c r="K89" s="47"/>
      <c r="L89" s="9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24.95" customHeight="1">
      <c r="A90" s="34"/>
      <c r="B90" s="35"/>
      <c r="C90" s="23" t="s">
        <v>152</v>
      </c>
      <c r="D90" s="34"/>
      <c r="E90" s="34"/>
      <c r="F90" s="34"/>
      <c r="G90" s="34"/>
      <c r="H90" s="34"/>
      <c r="I90" s="34"/>
      <c r="J90" s="34"/>
      <c r="K90" s="34"/>
      <c r="L90" s="9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6.95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9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2" customHeight="1">
      <c r="A92" s="34"/>
      <c r="B92" s="35"/>
      <c r="C92" s="29" t="s">
        <v>17</v>
      </c>
      <c r="D92" s="34"/>
      <c r="E92" s="34"/>
      <c r="F92" s="34"/>
      <c r="G92" s="34"/>
      <c r="H92" s="34"/>
      <c r="I92" s="34"/>
      <c r="J92" s="34"/>
      <c r="K92" s="34"/>
      <c r="L92" s="9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6.5" customHeight="1">
      <c r="A93" s="34"/>
      <c r="B93" s="35"/>
      <c r="C93" s="34"/>
      <c r="D93" s="34"/>
      <c r="E93" s="346" t="str">
        <f>E7</f>
        <v>Pavilon E - Izolační boxy ARO - 2.NP a JIP - 3.NP</v>
      </c>
      <c r="F93" s="347"/>
      <c r="G93" s="347"/>
      <c r="H93" s="347"/>
      <c r="I93" s="34"/>
      <c r="J93" s="34"/>
      <c r="K93" s="34"/>
      <c r="L93" s="9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2:12" s="1" customFormat="1" ht="12" customHeight="1">
      <c r="B94" s="22"/>
      <c r="C94" s="29" t="s">
        <v>124</v>
      </c>
      <c r="L94" s="22"/>
    </row>
    <row r="95" spans="1:31" s="2" customFormat="1" ht="16.5" customHeight="1">
      <c r="A95" s="34"/>
      <c r="B95" s="35"/>
      <c r="C95" s="34"/>
      <c r="D95" s="34"/>
      <c r="E95" s="346" t="s">
        <v>2134</v>
      </c>
      <c r="F95" s="348"/>
      <c r="G95" s="348"/>
      <c r="H95" s="348"/>
      <c r="I95" s="34"/>
      <c r="J95" s="34"/>
      <c r="K95" s="34"/>
      <c r="L95" s="9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12" customHeight="1">
      <c r="A96" s="34"/>
      <c r="B96" s="35"/>
      <c r="C96" s="29" t="s">
        <v>126</v>
      </c>
      <c r="D96" s="34"/>
      <c r="E96" s="34"/>
      <c r="F96" s="34"/>
      <c r="G96" s="34"/>
      <c r="H96" s="34"/>
      <c r="I96" s="34"/>
      <c r="J96" s="34"/>
      <c r="K96" s="34"/>
      <c r="L96" s="9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6.5" customHeight="1">
      <c r="A97" s="34"/>
      <c r="B97" s="35"/>
      <c r="C97" s="34"/>
      <c r="D97" s="34"/>
      <c r="E97" s="309" t="str">
        <f>E11</f>
        <v>01 - stavební část</v>
      </c>
      <c r="F97" s="348"/>
      <c r="G97" s="348"/>
      <c r="H97" s="348"/>
      <c r="I97" s="34"/>
      <c r="J97" s="34"/>
      <c r="K97" s="34"/>
      <c r="L97" s="9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31" s="2" customFormat="1" ht="6.95" customHeight="1">
      <c r="A98" s="34"/>
      <c r="B98" s="35"/>
      <c r="C98" s="34"/>
      <c r="D98" s="34"/>
      <c r="E98" s="34"/>
      <c r="F98" s="34"/>
      <c r="G98" s="34"/>
      <c r="H98" s="34"/>
      <c r="I98" s="34"/>
      <c r="J98" s="34"/>
      <c r="K98" s="34"/>
      <c r="L98" s="9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12" customHeight="1">
      <c r="A99" s="34"/>
      <c r="B99" s="35"/>
      <c r="C99" s="29" t="s">
        <v>22</v>
      </c>
      <c r="D99" s="34"/>
      <c r="E99" s="34"/>
      <c r="F99" s="27" t="str">
        <f>F14</f>
        <v>Jindřichův Hradec</v>
      </c>
      <c r="G99" s="34"/>
      <c r="H99" s="34"/>
      <c r="I99" s="29" t="s">
        <v>24</v>
      </c>
      <c r="J99" s="52" t="str">
        <f>IF(J14="","",J14)</f>
        <v>17. 2. 2021</v>
      </c>
      <c r="K99" s="34"/>
      <c r="L99" s="96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35"/>
      <c r="C100" s="34"/>
      <c r="D100" s="34"/>
      <c r="E100" s="34"/>
      <c r="F100" s="34"/>
      <c r="G100" s="34"/>
      <c r="H100" s="34"/>
      <c r="I100" s="34"/>
      <c r="J100" s="34"/>
      <c r="K100" s="34"/>
      <c r="L100" s="96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25.7" customHeight="1">
      <c r="A101" s="34"/>
      <c r="B101" s="35"/>
      <c r="C101" s="29" t="s">
        <v>26</v>
      </c>
      <c r="D101" s="34"/>
      <c r="E101" s="34"/>
      <c r="F101" s="27" t="str">
        <f>E17</f>
        <v xml:space="preserve"> </v>
      </c>
      <c r="G101" s="34"/>
      <c r="H101" s="34"/>
      <c r="I101" s="29" t="s">
        <v>32</v>
      </c>
      <c r="J101" s="32" t="str">
        <f>E23</f>
        <v>ATELIER G+G s.r.o., Jindřichův Hradec</v>
      </c>
      <c r="K101" s="34"/>
      <c r="L101" s="9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15.2" customHeight="1">
      <c r="A102" s="34"/>
      <c r="B102" s="35"/>
      <c r="C102" s="29" t="s">
        <v>30</v>
      </c>
      <c r="D102" s="34"/>
      <c r="E102" s="34"/>
      <c r="F102" s="27" t="str">
        <f>IF(E20="","",E20)</f>
        <v>Vyplň údaj</v>
      </c>
      <c r="G102" s="34"/>
      <c r="H102" s="34"/>
      <c r="I102" s="29" t="s">
        <v>35</v>
      </c>
      <c r="J102" s="32" t="str">
        <f>E26</f>
        <v xml:space="preserve"> </v>
      </c>
      <c r="K102" s="34"/>
      <c r="L102" s="96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10.35" customHeight="1">
      <c r="A103" s="34"/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9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11" customFormat="1" ht="29.25" customHeight="1">
      <c r="A104" s="121"/>
      <c r="B104" s="122"/>
      <c r="C104" s="123" t="s">
        <v>153</v>
      </c>
      <c r="D104" s="124" t="s">
        <v>57</v>
      </c>
      <c r="E104" s="124" t="s">
        <v>53</v>
      </c>
      <c r="F104" s="124" t="s">
        <v>54</v>
      </c>
      <c r="G104" s="124" t="s">
        <v>154</v>
      </c>
      <c r="H104" s="124" t="s">
        <v>155</v>
      </c>
      <c r="I104" s="124" t="s">
        <v>156</v>
      </c>
      <c r="J104" s="124" t="s">
        <v>130</v>
      </c>
      <c r="K104" s="125" t="s">
        <v>157</v>
      </c>
      <c r="L104" s="126"/>
      <c r="M104" s="59" t="s">
        <v>3</v>
      </c>
      <c r="N104" s="60" t="s">
        <v>42</v>
      </c>
      <c r="O104" s="60" t="s">
        <v>158</v>
      </c>
      <c r="P104" s="60" t="s">
        <v>159</v>
      </c>
      <c r="Q104" s="60" t="s">
        <v>160</v>
      </c>
      <c r="R104" s="60" t="s">
        <v>161</v>
      </c>
      <c r="S104" s="60" t="s">
        <v>162</v>
      </c>
      <c r="T104" s="61" t="s">
        <v>163</v>
      </c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</row>
    <row r="105" spans="1:63" s="2" customFormat="1" ht="22.9" customHeight="1">
      <c r="A105" s="34"/>
      <c r="B105" s="35"/>
      <c r="C105" s="66" t="s">
        <v>164</v>
      </c>
      <c r="D105" s="34"/>
      <c r="E105" s="34"/>
      <c r="F105" s="34"/>
      <c r="G105" s="34"/>
      <c r="H105" s="34"/>
      <c r="I105" s="34"/>
      <c r="J105" s="127">
        <f>BK105</f>
        <v>0</v>
      </c>
      <c r="K105" s="34"/>
      <c r="L105" s="35"/>
      <c r="M105" s="62"/>
      <c r="N105" s="53"/>
      <c r="O105" s="63"/>
      <c r="P105" s="128">
        <f>P106+P178+P383</f>
        <v>0</v>
      </c>
      <c r="Q105" s="63"/>
      <c r="R105" s="128">
        <f>R106+R178+R383</f>
        <v>15.24871338</v>
      </c>
      <c r="S105" s="63"/>
      <c r="T105" s="129">
        <f>T106+T178+T383</f>
        <v>34.6142786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71</v>
      </c>
      <c r="AU105" s="19" t="s">
        <v>131</v>
      </c>
      <c r="BK105" s="130">
        <f>BK106+BK178+BK383</f>
        <v>0</v>
      </c>
    </row>
    <row r="106" spans="2:63" s="12" customFormat="1" ht="25.9" customHeight="1">
      <c r="B106" s="131"/>
      <c r="D106" s="132" t="s">
        <v>71</v>
      </c>
      <c r="E106" s="133" t="s">
        <v>165</v>
      </c>
      <c r="F106" s="133" t="s">
        <v>166</v>
      </c>
      <c r="I106" s="134"/>
      <c r="J106" s="135">
        <f>BK106</f>
        <v>0</v>
      </c>
      <c r="L106" s="131"/>
      <c r="M106" s="136"/>
      <c r="N106" s="137"/>
      <c r="O106" s="137"/>
      <c r="P106" s="138">
        <f>P107+P113+P129+P159+P175</f>
        <v>0</v>
      </c>
      <c r="Q106" s="137"/>
      <c r="R106" s="138">
        <f>R107+R113+R129+R159+R175</f>
        <v>8.305987</v>
      </c>
      <c r="S106" s="137"/>
      <c r="T106" s="139">
        <f>T107+T113+T129+T159+T175</f>
        <v>29.140639999999998</v>
      </c>
      <c r="AR106" s="132" t="s">
        <v>79</v>
      </c>
      <c r="AT106" s="140" t="s">
        <v>71</v>
      </c>
      <c r="AU106" s="140" t="s">
        <v>72</v>
      </c>
      <c r="AY106" s="132" t="s">
        <v>167</v>
      </c>
      <c r="BK106" s="141">
        <f>BK107+BK113+BK129+BK159+BK175</f>
        <v>0</v>
      </c>
    </row>
    <row r="107" spans="2:63" s="12" customFormat="1" ht="22.9" customHeight="1">
      <c r="B107" s="131"/>
      <c r="D107" s="132" t="s">
        <v>71</v>
      </c>
      <c r="E107" s="142" t="s">
        <v>168</v>
      </c>
      <c r="F107" s="142" t="s">
        <v>169</v>
      </c>
      <c r="I107" s="134"/>
      <c r="J107" s="143">
        <f>BK107</f>
        <v>0</v>
      </c>
      <c r="L107" s="131"/>
      <c r="M107" s="136"/>
      <c r="N107" s="137"/>
      <c r="O107" s="137"/>
      <c r="P107" s="138">
        <f>SUM(P108:P112)</f>
        <v>0</v>
      </c>
      <c r="Q107" s="137"/>
      <c r="R107" s="138">
        <f>SUM(R108:R112)</f>
        <v>0.65746564</v>
      </c>
      <c r="S107" s="137"/>
      <c r="T107" s="139">
        <f>SUM(T108:T112)</f>
        <v>0</v>
      </c>
      <c r="AR107" s="132" t="s">
        <v>79</v>
      </c>
      <c r="AT107" s="140" t="s">
        <v>71</v>
      </c>
      <c r="AU107" s="140" t="s">
        <v>79</v>
      </c>
      <c r="AY107" s="132" t="s">
        <v>167</v>
      </c>
      <c r="BK107" s="141">
        <f>SUM(BK108:BK112)</f>
        <v>0</v>
      </c>
    </row>
    <row r="108" spans="1:65" s="2" customFormat="1" ht="37.9" customHeight="1">
      <c r="A108" s="34"/>
      <c r="B108" s="144"/>
      <c r="C108" s="145" t="s">
        <v>79</v>
      </c>
      <c r="D108" s="145" t="s">
        <v>170</v>
      </c>
      <c r="E108" s="146" t="s">
        <v>2136</v>
      </c>
      <c r="F108" s="147" t="s">
        <v>2137</v>
      </c>
      <c r="G108" s="148" t="s">
        <v>183</v>
      </c>
      <c r="H108" s="149">
        <v>8.684</v>
      </c>
      <c r="I108" s="150"/>
      <c r="J108" s="151">
        <f>ROUND(I108*H108,2)</f>
        <v>0</v>
      </c>
      <c r="K108" s="147" t="s">
        <v>174</v>
      </c>
      <c r="L108" s="35"/>
      <c r="M108" s="152" t="s">
        <v>3</v>
      </c>
      <c r="N108" s="153" t="s">
        <v>43</v>
      </c>
      <c r="O108" s="55"/>
      <c r="P108" s="154">
        <f>O108*H108</f>
        <v>0</v>
      </c>
      <c r="Q108" s="154">
        <v>0.07571</v>
      </c>
      <c r="R108" s="154">
        <f>Q108*H108</f>
        <v>0.65746564</v>
      </c>
      <c r="S108" s="154">
        <v>0</v>
      </c>
      <c r="T108" s="155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6" t="s">
        <v>175</v>
      </c>
      <c r="AT108" s="156" t="s">
        <v>170</v>
      </c>
      <c r="AU108" s="156" t="s">
        <v>81</v>
      </c>
      <c r="AY108" s="19" t="s">
        <v>167</v>
      </c>
      <c r="BE108" s="157">
        <f>IF(N108="základní",J108,0)</f>
        <v>0</v>
      </c>
      <c r="BF108" s="157">
        <f>IF(N108="snížená",J108,0)</f>
        <v>0</v>
      </c>
      <c r="BG108" s="157">
        <f>IF(N108="zákl. přenesená",J108,0)</f>
        <v>0</v>
      </c>
      <c r="BH108" s="157">
        <f>IF(N108="sníž. přenesená",J108,0)</f>
        <v>0</v>
      </c>
      <c r="BI108" s="157">
        <f>IF(N108="nulová",J108,0)</f>
        <v>0</v>
      </c>
      <c r="BJ108" s="19" t="s">
        <v>79</v>
      </c>
      <c r="BK108" s="157">
        <f>ROUND(I108*H108,2)</f>
        <v>0</v>
      </c>
      <c r="BL108" s="19" t="s">
        <v>175</v>
      </c>
      <c r="BM108" s="156" t="s">
        <v>2138</v>
      </c>
    </row>
    <row r="109" spans="1:47" s="2" customFormat="1" ht="11.25">
      <c r="A109" s="34"/>
      <c r="B109" s="35"/>
      <c r="C109" s="34"/>
      <c r="D109" s="158" t="s">
        <v>177</v>
      </c>
      <c r="E109" s="34"/>
      <c r="F109" s="159" t="s">
        <v>2139</v>
      </c>
      <c r="G109" s="34"/>
      <c r="H109" s="34"/>
      <c r="I109" s="160"/>
      <c r="J109" s="34"/>
      <c r="K109" s="34"/>
      <c r="L109" s="35"/>
      <c r="M109" s="161"/>
      <c r="N109" s="162"/>
      <c r="O109" s="55"/>
      <c r="P109" s="55"/>
      <c r="Q109" s="55"/>
      <c r="R109" s="55"/>
      <c r="S109" s="55"/>
      <c r="T109" s="56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9" t="s">
        <v>177</v>
      </c>
      <c r="AU109" s="19" t="s">
        <v>81</v>
      </c>
    </row>
    <row r="110" spans="2:51" s="13" customFormat="1" ht="11.25">
      <c r="B110" s="163"/>
      <c r="D110" s="164" t="s">
        <v>179</v>
      </c>
      <c r="E110" s="165" t="s">
        <v>3</v>
      </c>
      <c r="F110" s="166" t="s">
        <v>2140</v>
      </c>
      <c r="H110" s="167">
        <v>8.684</v>
      </c>
      <c r="I110" s="168"/>
      <c r="L110" s="163"/>
      <c r="M110" s="169"/>
      <c r="N110" s="170"/>
      <c r="O110" s="170"/>
      <c r="P110" s="170"/>
      <c r="Q110" s="170"/>
      <c r="R110" s="170"/>
      <c r="S110" s="170"/>
      <c r="T110" s="171"/>
      <c r="AT110" s="165" t="s">
        <v>179</v>
      </c>
      <c r="AU110" s="165" t="s">
        <v>81</v>
      </c>
      <c r="AV110" s="13" t="s">
        <v>81</v>
      </c>
      <c r="AW110" s="13" t="s">
        <v>34</v>
      </c>
      <c r="AX110" s="13" t="s">
        <v>79</v>
      </c>
      <c r="AY110" s="165" t="s">
        <v>167</v>
      </c>
    </row>
    <row r="111" spans="1:65" s="2" customFormat="1" ht="21.75" customHeight="1">
      <c r="A111" s="34"/>
      <c r="B111" s="144"/>
      <c r="C111" s="145" t="s">
        <v>81</v>
      </c>
      <c r="D111" s="145" t="s">
        <v>170</v>
      </c>
      <c r="E111" s="146" t="s">
        <v>2141</v>
      </c>
      <c r="F111" s="147" t="s">
        <v>2142</v>
      </c>
      <c r="G111" s="148" t="s">
        <v>200</v>
      </c>
      <c r="H111" s="149">
        <v>2</v>
      </c>
      <c r="I111" s="150"/>
      <c r="J111" s="151">
        <f>ROUND(I111*H111,2)</f>
        <v>0</v>
      </c>
      <c r="K111" s="147" t="s">
        <v>3</v>
      </c>
      <c r="L111" s="35"/>
      <c r="M111" s="152" t="s">
        <v>3</v>
      </c>
      <c r="N111" s="153" t="s">
        <v>43</v>
      </c>
      <c r="O111" s="55"/>
      <c r="P111" s="154">
        <f>O111*H111</f>
        <v>0</v>
      </c>
      <c r="Q111" s="154">
        <v>0</v>
      </c>
      <c r="R111" s="154">
        <f>Q111*H111</f>
        <v>0</v>
      </c>
      <c r="S111" s="154">
        <v>0</v>
      </c>
      <c r="T111" s="155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175</v>
      </c>
      <c r="AT111" s="156" t="s">
        <v>170</v>
      </c>
      <c r="AU111" s="156" t="s">
        <v>81</v>
      </c>
      <c r="AY111" s="19" t="s">
        <v>167</v>
      </c>
      <c r="BE111" s="157">
        <f>IF(N111="základní",J111,0)</f>
        <v>0</v>
      </c>
      <c r="BF111" s="157">
        <f>IF(N111="snížená",J111,0)</f>
        <v>0</v>
      </c>
      <c r="BG111" s="157">
        <f>IF(N111="zákl. přenesená",J111,0)</f>
        <v>0</v>
      </c>
      <c r="BH111" s="157">
        <f>IF(N111="sníž. přenesená",J111,0)</f>
        <v>0</v>
      </c>
      <c r="BI111" s="157">
        <f>IF(N111="nulová",J111,0)</f>
        <v>0</v>
      </c>
      <c r="BJ111" s="19" t="s">
        <v>79</v>
      </c>
      <c r="BK111" s="157">
        <f>ROUND(I111*H111,2)</f>
        <v>0</v>
      </c>
      <c r="BL111" s="19" t="s">
        <v>175</v>
      </c>
      <c r="BM111" s="156" t="s">
        <v>2143</v>
      </c>
    </row>
    <row r="112" spans="2:51" s="13" customFormat="1" ht="11.25">
      <c r="B112" s="163"/>
      <c r="D112" s="164" t="s">
        <v>179</v>
      </c>
      <c r="E112" s="165" t="s">
        <v>3</v>
      </c>
      <c r="F112" s="166" t="s">
        <v>400</v>
      </c>
      <c r="H112" s="167">
        <v>2</v>
      </c>
      <c r="I112" s="168"/>
      <c r="L112" s="163"/>
      <c r="M112" s="169"/>
      <c r="N112" s="170"/>
      <c r="O112" s="170"/>
      <c r="P112" s="170"/>
      <c r="Q112" s="170"/>
      <c r="R112" s="170"/>
      <c r="S112" s="170"/>
      <c r="T112" s="171"/>
      <c r="AT112" s="165" t="s">
        <v>179</v>
      </c>
      <c r="AU112" s="165" t="s">
        <v>81</v>
      </c>
      <c r="AV112" s="13" t="s">
        <v>81</v>
      </c>
      <c r="AW112" s="13" t="s">
        <v>34</v>
      </c>
      <c r="AX112" s="13" t="s">
        <v>79</v>
      </c>
      <c r="AY112" s="165" t="s">
        <v>167</v>
      </c>
    </row>
    <row r="113" spans="2:63" s="12" customFormat="1" ht="22.9" customHeight="1">
      <c r="B113" s="131"/>
      <c r="D113" s="132" t="s">
        <v>71</v>
      </c>
      <c r="E113" s="142" t="s">
        <v>187</v>
      </c>
      <c r="F113" s="142" t="s">
        <v>188</v>
      </c>
      <c r="I113" s="134"/>
      <c r="J113" s="143">
        <f>BK113</f>
        <v>0</v>
      </c>
      <c r="L113" s="131"/>
      <c r="M113" s="136"/>
      <c r="N113" s="137"/>
      <c r="O113" s="137"/>
      <c r="P113" s="138">
        <f>SUM(P114:P128)</f>
        <v>0</v>
      </c>
      <c r="Q113" s="137"/>
      <c r="R113" s="138">
        <f>SUM(R114:R128)</f>
        <v>7.52188296</v>
      </c>
      <c r="S113" s="137"/>
      <c r="T113" s="139">
        <f>SUM(T114:T128)</f>
        <v>8.438600000000001</v>
      </c>
      <c r="AR113" s="132" t="s">
        <v>79</v>
      </c>
      <c r="AT113" s="140" t="s">
        <v>71</v>
      </c>
      <c r="AU113" s="140" t="s">
        <v>79</v>
      </c>
      <c r="AY113" s="132" t="s">
        <v>167</v>
      </c>
      <c r="BK113" s="141">
        <f>SUM(BK114:BK128)</f>
        <v>0</v>
      </c>
    </row>
    <row r="114" spans="1:65" s="2" customFormat="1" ht="24.2" customHeight="1">
      <c r="A114" s="34"/>
      <c r="B114" s="144"/>
      <c r="C114" s="145" t="s">
        <v>168</v>
      </c>
      <c r="D114" s="145" t="s">
        <v>170</v>
      </c>
      <c r="E114" s="146" t="s">
        <v>189</v>
      </c>
      <c r="F114" s="147" t="s">
        <v>190</v>
      </c>
      <c r="G114" s="148" t="s">
        <v>183</v>
      </c>
      <c r="H114" s="149">
        <v>17.034</v>
      </c>
      <c r="I114" s="150"/>
      <c r="J114" s="151">
        <f>ROUND(I114*H114,2)</f>
        <v>0</v>
      </c>
      <c r="K114" s="147" t="s">
        <v>174</v>
      </c>
      <c r="L114" s="35"/>
      <c r="M114" s="152" t="s">
        <v>3</v>
      </c>
      <c r="N114" s="153" t="s">
        <v>43</v>
      </c>
      <c r="O114" s="55"/>
      <c r="P114" s="154">
        <f>O114*H114</f>
        <v>0</v>
      </c>
      <c r="Q114" s="154">
        <v>0.00026</v>
      </c>
      <c r="R114" s="154">
        <f>Q114*H114</f>
        <v>0.004428839999999999</v>
      </c>
      <c r="S114" s="154">
        <v>0</v>
      </c>
      <c r="T114" s="155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6" t="s">
        <v>175</v>
      </c>
      <c r="AT114" s="156" t="s">
        <v>170</v>
      </c>
      <c r="AU114" s="156" t="s">
        <v>81</v>
      </c>
      <c r="AY114" s="19" t="s">
        <v>167</v>
      </c>
      <c r="BE114" s="157">
        <f>IF(N114="základní",J114,0)</f>
        <v>0</v>
      </c>
      <c r="BF114" s="157">
        <f>IF(N114="snížená",J114,0)</f>
        <v>0</v>
      </c>
      <c r="BG114" s="157">
        <f>IF(N114="zákl. přenesená",J114,0)</f>
        <v>0</v>
      </c>
      <c r="BH114" s="157">
        <f>IF(N114="sníž. přenesená",J114,0)</f>
        <v>0</v>
      </c>
      <c r="BI114" s="157">
        <f>IF(N114="nulová",J114,0)</f>
        <v>0</v>
      </c>
      <c r="BJ114" s="19" t="s">
        <v>79</v>
      </c>
      <c r="BK114" s="157">
        <f>ROUND(I114*H114,2)</f>
        <v>0</v>
      </c>
      <c r="BL114" s="19" t="s">
        <v>175</v>
      </c>
      <c r="BM114" s="156" t="s">
        <v>2144</v>
      </c>
    </row>
    <row r="115" spans="1:47" s="2" customFormat="1" ht="11.25">
      <c r="A115" s="34"/>
      <c r="B115" s="35"/>
      <c r="C115" s="34"/>
      <c r="D115" s="158" t="s">
        <v>177</v>
      </c>
      <c r="E115" s="34"/>
      <c r="F115" s="159" t="s">
        <v>192</v>
      </c>
      <c r="G115" s="34"/>
      <c r="H115" s="34"/>
      <c r="I115" s="160"/>
      <c r="J115" s="34"/>
      <c r="K115" s="34"/>
      <c r="L115" s="35"/>
      <c r="M115" s="161"/>
      <c r="N115" s="162"/>
      <c r="O115" s="55"/>
      <c r="P115" s="55"/>
      <c r="Q115" s="55"/>
      <c r="R115" s="55"/>
      <c r="S115" s="55"/>
      <c r="T115" s="56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9" t="s">
        <v>177</v>
      </c>
      <c r="AU115" s="19" t="s">
        <v>81</v>
      </c>
    </row>
    <row r="116" spans="2:51" s="13" customFormat="1" ht="11.25">
      <c r="B116" s="163"/>
      <c r="D116" s="164" t="s">
        <v>179</v>
      </c>
      <c r="E116" s="165" t="s">
        <v>3</v>
      </c>
      <c r="F116" s="166" t="s">
        <v>2145</v>
      </c>
      <c r="H116" s="167">
        <v>17.034</v>
      </c>
      <c r="I116" s="168"/>
      <c r="L116" s="163"/>
      <c r="M116" s="169"/>
      <c r="N116" s="170"/>
      <c r="O116" s="170"/>
      <c r="P116" s="170"/>
      <c r="Q116" s="170"/>
      <c r="R116" s="170"/>
      <c r="S116" s="170"/>
      <c r="T116" s="171"/>
      <c r="AT116" s="165" t="s">
        <v>179</v>
      </c>
      <c r="AU116" s="165" t="s">
        <v>81</v>
      </c>
      <c r="AV116" s="13" t="s">
        <v>81</v>
      </c>
      <c r="AW116" s="13" t="s">
        <v>34</v>
      </c>
      <c r="AX116" s="13" t="s">
        <v>79</v>
      </c>
      <c r="AY116" s="165" t="s">
        <v>167</v>
      </c>
    </row>
    <row r="117" spans="1:65" s="2" customFormat="1" ht="37.9" customHeight="1">
      <c r="A117" s="34"/>
      <c r="B117" s="144"/>
      <c r="C117" s="145" t="s">
        <v>175</v>
      </c>
      <c r="D117" s="145" t="s">
        <v>170</v>
      </c>
      <c r="E117" s="146" t="s">
        <v>193</v>
      </c>
      <c r="F117" s="147" t="s">
        <v>194</v>
      </c>
      <c r="G117" s="148" t="s">
        <v>183</v>
      </c>
      <c r="H117" s="149">
        <v>17.034</v>
      </c>
      <c r="I117" s="150"/>
      <c r="J117" s="151">
        <f>ROUND(I117*H117,2)</f>
        <v>0</v>
      </c>
      <c r="K117" s="147" t="s">
        <v>174</v>
      </c>
      <c r="L117" s="35"/>
      <c r="M117" s="152" t="s">
        <v>3</v>
      </c>
      <c r="N117" s="153" t="s">
        <v>43</v>
      </c>
      <c r="O117" s="55"/>
      <c r="P117" s="154">
        <f>O117*H117</f>
        <v>0</v>
      </c>
      <c r="Q117" s="154">
        <v>0.00438</v>
      </c>
      <c r="R117" s="154">
        <f>Q117*H117</f>
        <v>0.07460892</v>
      </c>
      <c r="S117" s="154">
        <v>0</v>
      </c>
      <c r="T117" s="155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6" t="s">
        <v>175</v>
      </c>
      <c r="AT117" s="156" t="s">
        <v>170</v>
      </c>
      <c r="AU117" s="156" t="s">
        <v>81</v>
      </c>
      <c r="AY117" s="19" t="s">
        <v>167</v>
      </c>
      <c r="BE117" s="157">
        <f>IF(N117="základní",J117,0)</f>
        <v>0</v>
      </c>
      <c r="BF117" s="157">
        <f>IF(N117="snížená",J117,0)</f>
        <v>0</v>
      </c>
      <c r="BG117" s="157">
        <f>IF(N117="zákl. přenesená",J117,0)</f>
        <v>0</v>
      </c>
      <c r="BH117" s="157">
        <f>IF(N117="sníž. přenesená",J117,0)</f>
        <v>0</v>
      </c>
      <c r="BI117" s="157">
        <f>IF(N117="nulová",J117,0)</f>
        <v>0</v>
      </c>
      <c r="BJ117" s="19" t="s">
        <v>79</v>
      </c>
      <c r="BK117" s="157">
        <f>ROUND(I117*H117,2)</f>
        <v>0</v>
      </c>
      <c r="BL117" s="19" t="s">
        <v>175</v>
      </c>
      <c r="BM117" s="156" t="s">
        <v>2146</v>
      </c>
    </row>
    <row r="118" spans="1:47" s="2" customFormat="1" ht="11.25">
      <c r="A118" s="34"/>
      <c r="B118" s="35"/>
      <c r="C118" s="34"/>
      <c r="D118" s="158" t="s">
        <v>177</v>
      </c>
      <c r="E118" s="34"/>
      <c r="F118" s="159" t="s">
        <v>196</v>
      </c>
      <c r="G118" s="34"/>
      <c r="H118" s="34"/>
      <c r="I118" s="160"/>
      <c r="J118" s="34"/>
      <c r="K118" s="34"/>
      <c r="L118" s="35"/>
      <c r="M118" s="161"/>
      <c r="N118" s="162"/>
      <c r="O118" s="55"/>
      <c r="P118" s="55"/>
      <c r="Q118" s="55"/>
      <c r="R118" s="55"/>
      <c r="S118" s="55"/>
      <c r="T118" s="56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9" t="s">
        <v>177</v>
      </c>
      <c r="AU118" s="19" t="s">
        <v>81</v>
      </c>
    </row>
    <row r="119" spans="2:51" s="13" customFormat="1" ht="11.25">
      <c r="B119" s="163"/>
      <c r="D119" s="164" t="s">
        <v>179</v>
      </c>
      <c r="E119" s="165" t="s">
        <v>3</v>
      </c>
      <c r="F119" s="166" t="s">
        <v>2145</v>
      </c>
      <c r="H119" s="167">
        <v>17.034</v>
      </c>
      <c r="I119" s="168"/>
      <c r="L119" s="163"/>
      <c r="M119" s="169"/>
      <c r="N119" s="170"/>
      <c r="O119" s="170"/>
      <c r="P119" s="170"/>
      <c r="Q119" s="170"/>
      <c r="R119" s="170"/>
      <c r="S119" s="170"/>
      <c r="T119" s="171"/>
      <c r="AT119" s="165" t="s">
        <v>179</v>
      </c>
      <c r="AU119" s="165" t="s">
        <v>81</v>
      </c>
      <c r="AV119" s="13" t="s">
        <v>81</v>
      </c>
      <c r="AW119" s="13" t="s">
        <v>34</v>
      </c>
      <c r="AX119" s="13" t="s">
        <v>79</v>
      </c>
      <c r="AY119" s="165" t="s">
        <v>167</v>
      </c>
    </row>
    <row r="120" spans="1:65" s="2" customFormat="1" ht="33" customHeight="1">
      <c r="A120" s="34"/>
      <c r="B120" s="144"/>
      <c r="C120" s="145" t="s">
        <v>197</v>
      </c>
      <c r="D120" s="145" t="s">
        <v>170</v>
      </c>
      <c r="E120" s="146" t="s">
        <v>209</v>
      </c>
      <c r="F120" s="147" t="s">
        <v>210</v>
      </c>
      <c r="G120" s="148" t="s">
        <v>183</v>
      </c>
      <c r="H120" s="149">
        <v>621.93</v>
      </c>
      <c r="I120" s="150"/>
      <c r="J120" s="151">
        <f>ROUND(I120*H120,2)</f>
        <v>0</v>
      </c>
      <c r="K120" s="147" t="s">
        <v>174</v>
      </c>
      <c r="L120" s="35"/>
      <c r="M120" s="152" t="s">
        <v>3</v>
      </c>
      <c r="N120" s="153" t="s">
        <v>43</v>
      </c>
      <c r="O120" s="55"/>
      <c r="P120" s="154">
        <f>O120*H120</f>
        <v>0</v>
      </c>
      <c r="Q120" s="154">
        <v>0</v>
      </c>
      <c r="R120" s="154">
        <f>Q120*H120</f>
        <v>0</v>
      </c>
      <c r="S120" s="154">
        <v>0</v>
      </c>
      <c r="T120" s="155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6" t="s">
        <v>175</v>
      </c>
      <c r="AT120" s="156" t="s">
        <v>170</v>
      </c>
      <c r="AU120" s="156" t="s">
        <v>81</v>
      </c>
      <c r="AY120" s="19" t="s">
        <v>167</v>
      </c>
      <c r="BE120" s="157">
        <f>IF(N120="základní",J120,0)</f>
        <v>0</v>
      </c>
      <c r="BF120" s="157">
        <f>IF(N120="snížená",J120,0)</f>
        <v>0</v>
      </c>
      <c r="BG120" s="157">
        <f>IF(N120="zákl. přenesená",J120,0)</f>
        <v>0</v>
      </c>
      <c r="BH120" s="157">
        <f>IF(N120="sníž. přenesená",J120,0)</f>
        <v>0</v>
      </c>
      <c r="BI120" s="157">
        <f>IF(N120="nulová",J120,0)</f>
        <v>0</v>
      </c>
      <c r="BJ120" s="19" t="s">
        <v>79</v>
      </c>
      <c r="BK120" s="157">
        <f>ROUND(I120*H120,2)</f>
        <v>0</v>
      </c>
      <c r="BL120" s="19" t="s">
        <v>175</v>
      </c>
      <c r="BM120" s="156" t="s">
        <v>2147</v>
      </c>
    </row>
    <row r="121" spans="1:47" s="2" customFormat="1" ht="11.25">
      <c r="A121" s="34"/>
      <c r="B121" s="35"/>
      <c r="C121" s="34"/>
      <c r="D121" s="158" t="s">
        <v>177</v>
      </c>
      <c r="E121" s="34"/>
      <c r="F121" s="159" t="s">
        <v>212</v>
      </c>
      <c r="G121" s="34"/>
      <c r="H121" s="34"/>
      <c r="I121" s="160"/>
      <c r="J121" s="34"/>
      <c r="K121" s="34"/>
      <c r="L121" s="35"/>
      <c r="M121" s="161"/>
      <c r="N121" s="162"/>
      <c r="O121" s="55"/>
      <c r="P121" s="55"/>
      <c r="Q121" s="55"/>
      <c r="R121" s="55"/>
      <c r="S121" s="55"/>
      <c r="T121" s="56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9" t="s">
        <v>177</v>
      </c>
      <c r="AU121" s="19" t="s">
        <v>81</v>
      </c>
    </row>
    <row r="122" spans="2:51" s="13" customFormat="1" ht="33.75">
      <c r="B122" s="163"/>
      <c r="D122" s="164" t="s">
        <v>179</v>
      </c>
      <c r="E122" s="165" t="s">
        <v>3</v>
      </c>
      <c r="F122" s="166" t="s">
        <v>2148</v>
      </c>
      <c r="H122" s="167">
        <v>621.93</v>
      </c>
      <c r="I122" s="168"/>
      <c r="L122" s="163"/>
      <c r="M122" s="169"/>
      <c r="N122" s="170"/>
      <c r="O122" s="170"/>
      <c r="P122" s="170"/>
      <c r="Q122" s="170"/>
      <c r="R122" s="170"/>
      <c r="S122" s="170"/>
      <c r="T122" s="171"/>
      <c r="AT122" s="165" t="s">
        <v>179</v>
      </c>
      <c r="AU122" s="165" t="s">
        <v>81</v>
      </c>
      <c r="AV122" s="13" t="s">
        <v>81</v>
      </c>
      <c r="AW122" s="13" t="s">
        <v>34</v>
      </c>
      <c r="AX122" s="13" t="s">
        <v>79</v>
      </c>
      <c r="AY122" s="165" t="s">
        <v>167</v>
      </c>
    </row>
    <row r="123" spans="1:65" s="2" customFormat="1" ht="37.9" customHeight="1">
      <c r="A123" s="34"/>
      <c r="B123" s="144"/>
      <c r="C123" s="145" t="s">
        <v>187</v>
      </c>
      <c r="D123" s="145" t="s">
        <v>170</v>
      </c>
      <c r="E123" s="146" t="s">
        <v>219</v>
      </c>
      <c r="F123" s="147" t="s">
        <v>220</v>
      </c>
      <c r="G123" s="148" t="s">
        <v>183</v>
      </c>
      <c r="H123" s="149">
        <v>50</v>
      </c>
      <c r="I123" s="150"/>
      <c r="J123" s="151">
        <f>ROUND(I123*H123,2)</f>
        <v>0</v>
      </c>
      <c r="K123" s="147" t="s">
        <v>174</v>
      </c>
      <c r="L123" s="35"/>
      <c r="M123" s="152" t="s">
        <v>3</v>
      </c>
      <c r="N123" s="153" t="s">
        <v>43</v>
      </c>
      <c r="O123" s="55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6" t="s">
        <v>175</v>
      </c>
      <c r="AT123" s="156" t="s">
        <v>170</v>
      </c>
      <c r="AU123" s="156" t="s">
        <v>81</v>
      </c>
      <c r="AY123" s="19" t="s">
        <v>167</v>
      </c>
      <c r="BE123" s="157">
        <f>IF(N123="základní",J123,0)</f>
        <v>0</v>
      </c>
      <c r="BF123" s="157">
        <f>IF(N123="snížená",J123,0)</f>
        <v>0</v>
      </c>
      <c r="BG123" s="157">
        <f>IF(N123="zákl. přenesená",J123,0)</f>
        <v>0</v>
      </c>
      <c r="BH123" s="157">
        <f>IF(N123="sníž. přenesená",J123,0)</f>
        <v>0</v>
      </c>
      <c r="BI123" s="157">
        <f>IF(N123="nulová",J123,0)</f>
        <v>0</v>
      </c>
      <c r="BJ123" s="19" t="s">
        <v>79</v>
      </c>
      <c r="BK123" s="157">
        <f>ROUND(I123*H123,2)</f>
        <v>0</v>
      </c>
      <c r="BL123" s="19" t="s">
        <v>175</v>
      </c>
      <c r="BM123" s="156" t="s">
        <v>2149</v>
      </c>
    </row>
    <row r="124" spans="1:47" s="2" customFormat="1" ht="11.25">
      <c r="A124" s="34"/>
      <c r="B124" s="35"/>
      <c r="C124" s="34"/>
      <c r="D124" s="158" t="s">
        <v>177</v>
      </c>
      <c r="E124" s="34"/>
      <c r="F124" s="159" t="s">
        <v>222</v>
      </c>
      <c r="G124" s="34"/>
      <c r="H124" s="34"/>
      <c r="I124" s="160"/>
      <c r="J124" s="34"/>
      <c r="K124" s="34"/>
      <c r="L124" s="35"/>
      <c r="M124" s="161"/>
      <c r="N124" s="162"/>
      <c r="O124" s="55"/>
      <c r="P124" s="55"/>
      <c r="Q124" s="55"/>
      <c r="R124" s="55"/>
      <c r="S124" s="55"/>
      <c r="T124" s="56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9" t="s">
        <v>177</v>
      </c>
      <c r="AU124" s="19" t="s">
        <v>81</v>
      </c>
    </row>
    <row r="125" spans="2:51" s="13" customFormat="1" ht="11.25">
      <c r="B125" s="163"/>
      <c r="D125" s="164" t="s">
        <v>179</v>
      </c>
      <c r="E125" s="165" t="s">
        <v>3</v>
      </c>
      <c r="F125" s="166" t="s">
        <v>2150</v>
      </c>
      <c r="H125" s="167">
        <v>50</v>
      </c>
      <c r="I125" s="168"/>
      <c r="L125" s="163"/>
      <c r="M125" s="169"/>
      <c r="N125" s="170"/>
      <c r="O125" s="170"/>
      <c r="P125" s="170"/>
      <c r="Q125" s="170"/>
      <c r="R125" s="170"/>
      <c r="S125" s="170"/>
      <c r="T125" s="171"/>
      <c r="AT125" s="165" t="s">
        <v>179</v>
      </c>
      <c r="AU125" s="165" t="s">
        <v>81</v>
      </c>
      <c r="AV125" s="13" t="s">
        <v>81</v>
      </c>
      <c r="AW125" s="13" t="s">
        <v>34</v>
      </c>
      <c r="AX125" s="13" t="s">
        <v>79</v>
      </c>
      <c r="AY125" s="165" t="s">
        <v>167</v>
      </c>
    </row>
    <row r="126" spans="1:65" s="2" customFormat="1" ht="37.9" customHeight="1">
      <c r="A126" s="34"/>
      <c r="B126" s="144"/>
      <c r="C126" s="145" t="s">
        <v>208</v>
      </c>
      <c r="D126" s="145" t="s">
        <v>170</v>
      </c>
      <c r="E126" s="146" t="s">
        <v>232</v>
      </c>
      <c r="F126" s="147" t="s">
        <v>233</v>
      </c>
      <c r="G126" s="148" t="s">
        <v>183</v>
      </c>
      <c r="H126" s="149">
        <v>421.93</v>
      </c>
      <c r="I126" s="150"/>
      <c r="J126" s="151">
        <f>ROUND(I126*H126,2)</f>
        <v>0</v>
      </c>
      <c r="K126" s="147" t="s">
        <v>174</v>
      </c>
      <c r="L126" s="35"/>
      <c r="M126" s="152" t="s">
        <v>3</v>
      </c>
      <c r="N126" s="153" t="s">
        <v>43</v>
      </c>
      <c r="O126" s="55"/>
      <c r="P126" s="154">
        <f>O126*H126</f>
        <v>0</v>
      </c>
      <c r="Q126" s="154">
        <v>0.01764</v>
      </c>
      <c r="R126" s="154">
        <f>Q126*H126</f>
        <v>7.4428452</v>
      </c>
      <c r="S126" s="154">
        <v>0.02</v>
      </c>
      <c r="T126" s="155">
        <f>S126*H126</f>
        <v>8.438600000000001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6" t="s">
        <v>175</v>
      </c>
      <c r="AT126" s="156" t="s">
        <v>170</v>
      </c>
      <c r="AU126" s="156" t="s">
        <v>81</v>
      </c>
      <c r="AY126" s="19" t="s">
        <v>167</v>
      </c>
      <c r="BE126" s="157">
        <f>IF(N126="základní",J126,0)</f>
        <v>0</v>
      </c>
      <c r="BF126" s="157">
        <f>IF(N126="snížená",J126,0)</f>
        <v>0</v>
      </c>
      <c r="BG126" s="157">
        <f>IF(N126="zákl. přenesená",J126,0)</f>
        <v>0</v>
      </c>
      <c r="BH126" s="157">
        <f>IF(N126="sníž. přenesená",J126,0)</f>
        <v>0</v>
      </c>
      <c r="BI126" s="157">
        <f>IF(N126="nulová",J126,0)</f>
        <v>0</v>
      </c>
      <c r="BJ126" s="19" t="s">
        <v>79</v>
      </c>
      <c r="BK126" s="157">
        <f>ROUND(I126*H126,2)</f>
        <v>0</v>
      </c>
      <c r="BL126" s="19" t="s">
        <v>175</v>
      </c>
      <c r="BM126" s="156" t="s">
        <v>2151</v>
      </c>
    </row>
    <row r="127" spans="1:47" s="2" customFormat="1" ht="11.25">
      <c r="A127" s="34"/>
      <c r="B127" s="35"/>
      <c r="C127" s="34"/>
      <c r="D127" s="158" t="s">
        <v>177</v>
      </c>
      <c r="E127" s="34"/>
      <c r="F127" s="159" t="s">
        <v>235</v>
      </c>
      <c r="G127" s="34"/>
      <c r="H127" s="34"/>
      <c r="I127" s="160"/>
      <c r="J127" s="34"/>
      <c r="K127" s="34"/>
      <c r="L127" s="35"/>
      <c r="M127" s="161"/>
      <c r="N127" s="162"/>
      <c r="O127" s="55"/>
      <c r="P127" s="55"/>
      <c r="Q127" s="55"/>
      <c r="R127" s="55"/>
      <c r="S127" s="55"/>
      <c r="T127" s="56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9" t="s">
        <v>177</v>
      </c>
      <c r="AU127" s="19" t="s">
        <v>81</v>
      </c>
    </row>
    <row r="128" spans="2:51" s="13" customFormat="1" ht="33.75">
      <c r="B128" s="163"/>
      <c r="D128" s="164" t="s">
        <v>179</v>
      </c>
      <c r="E128" s="165" t="s">
        <v>3</v>
      </c>
      <c r="F128" s="166" t="s">
        <v>2152</v>
      </c>
      <c r="H128" s="167">
        <v>421.93</v>
      </c>
      <c r="I128" s="168"/>
      <c r="L128" s="163"/>
      <c r="M128" s="169"/>
      <c r="N128" s="170"/>
      <c r="O128" s="170"/>
      <c r="P128" s="170"/>
      <c r="Q128" s="170"/>
      <c r="R128" s="170"/>
      <c r="S128" s="170"/>
      <c r="T128" s="171"/>
      <c r="AT128" s="165" t="s">
        <v>179</v>
      </c>
      <c r="AU128" s="165" t="s">
        <v>81</v>
      </c>
      <c r="AV128" s="13" t="s">
        <v>81</v>
      </c>
      <c r="AW128" s="13" t="s">
        <v>34</v>
      </c>
      <c r="AX128" s="13" t="s">
        <v>79</v>
      </c>
      <c r="AY128" s="165" t="s">
        <v>167</v>
      </c>
    </row>
    <row r="129" spans="2:63" s="12" customFormat="1" ht="22.9" customHeight="1">
      <c r="B129" s="131"/>
      <c r="D129" s="132" t="s">
        <v>71</v>
      </c>
      <c r="E129" s="142" t="s">
        <v>223</v>
      </c>
      <c r="F129" s="142" t="s">
        <v>237</v>
      </c>
      <c r="I129" s="134"/>
      <c r="J129" s="143">
        <f>BK129</f>
        <v>0</v>
      </c>
      <c r="L129" s="131"/>
      <c r="M129" s="136"/>
      <c r="N129" s="137"/>
      <c r="O129" s="137"/>
      <c r="P129" s="138">
        <f>SUM(P130:P158)</f>
        <v>0</v>
      </c>
      <c r="Q129" s="137"/>
      <c r="R129" s="138">
        <f>SUM(R130:R158)</f>
        <v>0.1266384</v>
      </c>
      <c r="S129" s="137"/>
      <c r="T129" s="139">
        <f>SUM(T130:T158)</f>
        <v>20.702039999999997</v>
      </c>
      <c r="AR129" s="132" t="s">
        <v>79</v>
      </c>
      <c r="AT129" s="140" t="s">
        <v>71</v>
      </c>
      <c r="AU129" s="140" t="s">
        <v>79</v>
      </c>
      <c r="AY129" s="132" t="s">
        <v>167</v>
      </c>
      <c r="BK129" s="141">
        <f>SUM(BK130:BK158)</f>
        <v>0</v>
      </c>
    </row>
    <row r="130" spans="1:65" s="2" customFormat="1" ht="37.9" customHeight="1">
      <c r="A130" s="34"/>
      <c r="B130" s="144"/>
      <c r="C130" s="145" t="s">
        <v>218</v>
      </c>
      <c r="D130" s="145" t="s">
        <v>170</v>
      </c>
      <c r="E130" s="146" t="s">
        <v>239</v>
      </c>
      <c r="F130" s="147" t="s">
        <v>240</v>
      </c>
      <c r="G130" s="148" t="s">
        <v>183</v>
      </c>
      <c r="H130" s="149">
        <v>495.32</v>
      </c>
      <c r="I130" s="150"/>
      <c r="J130" s="151">
        <f>ROUND(I130*H130,2)</f>
        <v>0</v>
      </c>
      <c r="K130" s="147" t="s">
        <v>174</v>
      </c>
      <c r="L130" s="35"/>
      <c r="M130" s="152" t="s">
        <v>3</v>
      </c>
      <c r="N130" s="153" t="s">
        <v>43</v>
      </c>
      <c r="O130" s="55"/>
      <c r="P130" s="154">
        <f>O130*H130</f>
        <v>0</v>
      </c>
      <c r="Q130" s="154">
        <v>0.00021</v>
      </c>
      <c r="R130" s="154">
        <f>Q130*H130</f>
        <v>0.1040172</v>
      </c>
      <c r="S130" s="154">
        <v>0</v>
      </c>
      <c r="T130" s="155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6" t="s">
        <v>175</v>
      </c>
      <c r="AT130" s="156" t="s">
        <v>170</v>
      </c>
      <c r="AU130" s="156" t="s">
        <v>81</v>
      </c>
      <c r="AY130" s="19" t="s">
        <v>167</v>
      </c>
      <c r="BE130" s="157">
        <f>IF(N130="základní",J130,0)</f>
        <v>0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19" t="s">
        <v>79</v>
      </c>
      <c r="BK130" s="157">
        <f>ROUND(I130*H130,2)</f>
        <v>0</v>
      </c>
      <c r="BL130" s="19" t="s">
        <v>175</v>
      </c>
      <c r="BM130" s="156" t="s">
        <v>2153</v>
      </c>
    </row>
    <row r="131" spans="1:47" s="2" customFormat="1" ht="11.25">
      <c r="A131" s="34"/>
      <c r="B131" s="35"/>
      <c r="C131" s="34"/>
      <c r="D131" s="158" t="s">
        <v>177</v>
      </c>
      <c r="E131" s="34"/>
      <c r="F131" s="159" t="s">
        <v>242</v>
      </c>
      <c r="G131" s="34"/>
      <c r="H131" s="34"/>
      <c r="I131" s="160"/>
      <c r="J131" s="34"/>
      <c r="K131" s="34"/>
      <c r="L131" s="35"/>
      <c r="M131" s="161"/>
      <c r="N131" s="162"/>
      <c r="O131" s="55"/>
      <c r="P131" s="55"/>
      <c r="Q131" s="55"/>
      <c r="R131" s="55"/>
      <c r="S131" s="55"/>
      <c r="T131" s="56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9" t="s">
        <v>177</v>
      </c>
      <c r="AU131" s="19" t="s">
        <v>81</v>
      </c>
    </row>
    <row r="132" spans="2:51" s="13" customFormat="1" ht="22.5">
      <c r="B132" s="163"/>
      <c r="D132" s="164" t="s">
        <v>179</v>
      </c>
      <c r="E132" s="165" t="s">
        <v>3</v>
      </c>
      <c r="F132" s="166" t="s">
        <v>2154</v>
      </c>
      <c r="H132" s="167">
        <v>290.13</v>
      </c>
      <c r="I132" s="168"/>
      <c r="L132" s="163"/>
      <c r="M132" s="169"/>
      <c r="N132" s="170"/>
      <c r="O132" s="170"/>
      <c r="P132" s="170"/>
      <c r="Q132" s="170"/>
      <c r="R132" s="170"/>
      <c r="S132" s="170"/>
      <c r="T132" s="171"/>
      <c r="AT132" s="165" t="s">
        <v>179</v>
      </c>
      <c r="AU132" s="165" t="s">
        <v>81</v>
      </c>
      <c r="AV132" s="13" t="s">
        <v>81</v>
      </c>
      <c r="AW132" s="13" t="s">
        <v>34</v>
      </c>
      <c r="AX132" s="13" t="s">
        <v>72</v>
      </c>
      <c r="AY132" s="165" t="s">
        <v>167</v>
      </c>
    </row>
    <row r="133" spans="2:51" s="13" customFormat="1" ht="22.5">
      <c r="B133" s="163"/>
      <c r="D133" s="164" t="s">
        <v>179</v>
      </c>
      <c r="E133" s="165" t="s">
        <v>3</v>
      </c>
      <c r="F133" s="166" t="s">
        <v>2155</v>
      </c>
      <c r="H133" s="167">
        <v>205.19</v>
      </c>
      <c r="I133" s="168"/>
      <c r="L133" s="163"/>
      <c r="M133" s="169"/>
      <c r="N133" s="170"/>
      <c r="O133" s="170"/>
      <c r="P133" s="170"/>
      <c r="Q133" s="170"/>
      <c r="R133" s="170"/>
      <c r="S133" s="170"/>
      <c r="T133" s="171"/>
      <c r="AT133" s="165" t="s">
        <v>179</v>
      </c>
      <c r="AU133" s="165" t="s">
        <v>81</v>
      </c>
      <c r="AV133" s="13" t="s">
        <v>81</v>
      </c>
      <c r="AW133" s="13" t="s">
        <v>34</v>
      </c>
      <c r="AX133" s="13" t="s">
        <v>72</v>
      </c>
      <c r="AY133" s="165" t="s">
        <v>167</v>
      </c>
    </row>
    <row r="134" spans="2:51" s="14" customFormat="1" ht="11.25">
      <c r="B134" s="172"/>
      <c r="D134" s="164" t="s">
        <v>179</v>
      </c>
      <c r="E134" s="173" t="s">
        <v>3</v>
      </c>
      <c r="F134" s="174" t="s">
        <v>217</v>
      </c>
      <c r="H134" s="175">
        <v>495.32</v>
      </c>
      <c r="I134" s="176"/>
      <c r="L134" s="172"/>
      <c r="M134" s="177"/>
      <c r="N134" s="178"/>
      <c r="O134" s="178"/>
      <c r="P134" s="178"/>
      <c r="Q134" s="178"/>
      <c r="R134" s="178"/>
      <c r="S134" s="178"/>
      <c r="T134" s="179"/>
      <c r="AT134" s="173" t="s">
        <v>179</v>
      </c>
      <c r="AU134" s="173" t="s">
        <v>81</v>
      </c>
      <c r="AV134" s="14" t="s">
        <v>175</v>
      </c>
      <c r="AW134" s="14" t="s">
        <v>34</v>
      </c>
      <c r="AX134" s="14" t="s">
        <v>79</v>
      </c>
      <c r="AY134" s="173" t="s">
        <v>167</v>
      </c>
    </row>
    <row r="135" spans="1:65" s="2" customFormat="1" ht="37.9" customHeight="1">
      <c r="A135" s="34"/>
      <c r="B135" s="144"/>
      <c r="C135" s="145" t="s">
        <v>223</v>
      </c>
      <c r="D135" s="145" t="s">
        <v>170</v>
      </c>
      <c r="E135" s="146" t="s">
        <v>244</v>
      </c>
      <c r="F135" s="147" t="s">
        <v>245</v>
      </c>
      <c r="G135" s="148" t="s">
        <v>183</v>
      </c>
      <c r="H135" s="149">
        <v>565.53</v>
      </c>
      <c r="I135" s="150"/>
      <c r="J135" s="151">
        <f>ROUND(I135*H135,2)</f>
        <v>0</v>
      </c>
      <c r="K135" s="147" t="s">
        <v>174</v>
      </c>
      <c r="L135" s="35"/>
      <c r="M135" s="152" t="s">
        <v>3</v>
      </c>
      <c r="N135" s="153" t="s">
        <v>43</v>
      </c>
      <c r="O135" s="55"/>
      <c r="P135" s="154">
        <f>O135*H135</f>
        <v>0</v>
      </c>
      <c r="Q135" s="154">
        <v>4E-05</v>
      </c>
      <c r="R135" s="154">
        <f>Q135*H135</f>
        <v>0.0226212</v>
      </c>
      <c r="S135" s="154">
        <v>0</v>
      </c>
      <c r="T135" s="155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6" t="s">
        <v>175</v>
      </c>
      <c r="AT135" s="156" t="s">
        <v>170</v>
      </c>
      <c r="AU135" s="156" t="s">
        <v>81</v>
      </c>
      <c r="AY135" s="19" t="s">
        <v>167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9" t="s">
        <v>79</v>
      </c>
      <c r="BK135" s="157">
        <f>ROUND(I135*H135,2)</f>
        <v>0</v>
      </c>
      <c r="BL135" s="19" t="s">
        <v>175</v>
      </c>
      <c r="BM135" s="156" t="s">
        <v>2156</v>
      </c>
    </row>
    <row r="136" spans="1:47" s="2" customFormat="1" ht="11.25">
      <c r="A136" s="34"/>
      <c r="B136" s="35"/>
      <c r="C136" s="34"/>
      <c r="D136" s="158" t="s">
        <v>177</v>
      </c>
      <c r="E136" s="34"/>
      <c r="F136" s="159" t="s">
        <v>247</v>
      </c>
      <c r="G136" s="34"/>
      <c r="H136" s="34"/>
      <c r="I136" s="160"/>
      <c r="J136" s="34"/>
      <c r="K136" s="34"/>
      <c r="L136" s="35"/>
      <c r="M136" s="161"/>
      <c r="N136" s="162"/>
      <c r="O136" s="55"/>
      <c r="P136" s="55"/>
      <c r="Q136" s="55"/>
      <c r="R136" s="55"/>
      <c r="S136" s="55"/>
      <c r="T136" s="56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9" t="s">
        <v>177</v>
      </c>
      <c r="AU136" s="19" t="s">
        <v>81</v>
      </c>
    </row>
    <row r="137" spans="2:51" s="13" customFormat="1" ht="22.5">
      <c r="B137" s="163"/>
      <c r="D137" s="164" t="s">
        <v>179</v>
      </c>
      <c r="E137" s="165" t="s">
        <v>3</v>
      </c>
      <c r="F137" s="166" t="s">
        <v>2154</v>
      </c>
      <c r="H137" s="167">
        <v>290.13</v>
      </c>
      <c r="I137" s="168"/>
      <c r="L137" s="163"/>
      <c r="M137" s="169"/>
      <c r="N137" s="170"/>
      <c r="O137" s="170"/>
      <c r="P137" s="170"/>
      <c r="Q137" s="170"/>
      <c r="R137" s="170"/>
      <c r="S137" s="170"/>
      <c r="T137" s="171"/>
      <c r="AT137" s="165" t="s">
        <v>179</v>
      </c>
      <c r="AU137" s="165" t="s">
        <v>81</v>
      </c>
      <c r="AV137" s="13" t="s">
        <v>81</v>
      </c>
      <c r="AW137" s="13" t="s">
        <v>34</v>
      </c>
      <c r="AX137" s="13" t="s">
        <v>72</v>
      </c>
      <c r="AY137" s="165" t="s">
        <v>167</v>
      </c>
    </row>
    <row r="138" spans="2:51" s="13" customFormat="1" ht="22.5">
      <c r="B138" s="163"/>
      <c r="D138" s="164" t="s">
        <v>179</v>
      </c>
      <c r="E138" s="165" t="s">
        <v>3</v>
      </c>
      <c r="F138" s="166" t="s">
        <v>2157</v>
      </c>
      <c r="H138" s="167">
        <v>175.4</v>
      </c>
      <c r="I138" s="168"/>
      <c r="L138" s="163"/>
      <c r="M138" s="169"/>
      <c r="N138" s="170"/>
      <c r="O138" s="170"/>
      <c r="P138" s="170"/>
      <c r="Q138" s="170"/>
      <c r="R138" s="170"/>
      <c r="S138" s="170"/>
      <c r="T138" s="171"/>
      <c r="AT138" s="165" t="s">
        <v>179</v>
      </c>
      <c r="AU138" s="165" t="s">
        <v>81</v>
      </c>
      <c r="AV138" s="13" t="s">
        <v>81</v>
      </c>
      <c r="AW138" s="13" t="s">
        <v>34</v>
      </c>
      <c r="AX138" s="13" t="s">
        <v>72</v>
      </c>
      <c r="AY138" s="165" t="s">
        <v>167</v>
      </c>
    </row>
    <row r="139" spans="2:51" s="13" customFormat="1" ht="11.25">
      <c r="B139" s="163"/>
      <c r="D139" s="164" t="s">
        <v>179</v>
      </c>
      <c r="E139" s="165" t="s">
        <v>3</v>
      </c>
      <c r="F139" s="166" t="s">
        <v>718</v>
      </c>
      <c r="H139" s="167">
        <v>100</v>
      </c>
      <c r="I139" s="168"/>
      <c r="L139" s="163"/>
      <c r="M139" s="169"/>
      <c r="N139" s="170"/>
      <c r="O139" s="170"/>
      <c r="P139" s="170"/>
      <c r="Q139" s="170"/>
      <c r="R139" s="170"/>
      <c r="S139" s="170"/>
      <c r="T139" s="171"/>
      <c r="AT139" s="165" t="s">
        <v>179</v>
      </c>
      <c r="AU139" s="165" t="s">
        <v>81</v>
      </c>
      <c r="AV139" s="13" t="s">
        <v>81</v>
      </c>
      <c r="AW139" s="13" t="s">
        <v>34</v>
      </c>
      <c r="AX139" s="13" t="s">
        <v>72</v>
      </c>
      <c r="AY139" s="165" t="s">
        <v>167</v>
      </c>
    </row>
    <row r="140" spans="2:51" s="14" customFormat="1" ht="11.25">
      <c r="B140" s="172"/>
      <c r="D140" s="164" t="s">
        <v>179</v>
      </c>
      <c r="E140" s="173" t="s">
        <v>3</v>
      </c>
      <c r="F140" s="174" t="s">
        <v>217</v>
      </c>
      <c r="H140" s="175">
        <v>565.53</v>
      </c>
      <c r="I140" s="176"/>
      <c r="L140" s="172"/>
      <c r="M140" s="177"/>
      <c r="N140" s="178"/>
      <c r="O140" s="178"/>
      <c r="P140" s="178"/>
      <c r="Q140" s="178"/>
      <c r="R140" s="178"/>
      <c r="S140" s="178"/>
      <c r="T140" s="179"/>
      <c r="AT140" s="173" t="s">
        <v>179</v>
      </c>
      <c r="AU140" s="173" t="s">
        <v>81</v>
      </c>
      <c r="AV140" s="14" t="s">
        <v>175</v>
      </c>
      <c r="AW140" s="14" t="s">
        <v>34</v>
      </c>
      <c r="AX140" s="14" t="s">
        <v>79</v>
      </c>
      <c r="AY140" s="173" t="s">
        <v>167</v>
      </c>
    </row>
    <row r="141" spans="1:65" s="2" customFormat="1" ht="44.25" customHeight="1">
      <c r="A141" s="34"/>
      <c r="B141" s="144"/>
      <c r="C141" s="145" t="s">
        <v>231</v>
      </c>
      <c r="D141" s="145" t="s">
        <v>170</v>
      </c>
      <c r="E141" s="146" t="s">
        <v>250</v>
      </c>
      <c r="F141" s="147" t="s">
        <v>251</v>
      </c>
      <c r="G141" s="148" t="s">
        <v>183</v>
      </c>
      <c r="H141" s="149">
        <v>38.04</v>
      </c>
      <c r="I141" s="150"/>
      <c r="J141" s="151">
        <f>ROUND(I141*H141,2)</f>
        <v>0</v>
      </c>
      <c r="K141" s="147" t="s">
        <v>174</v>
      </c>
      <c r="L141" s="35"/>
      <c r="M141" s="152" t="s">
        <v>3</v>
      </c>
      <c r="N141" s="153" t="s">
        <v>43</v>
      </c>
      <c r="O141" s="55"/>
      <c r="P141" s="154">
        <f>O141*H141</f>
        <v>0</v>
      </c>
      <c r="Q141" s="154">
        <v>0</v>
      </c>
      <c r="R141" s="154">
        <f>Q141*H141</f>
        <v>0</v>
      </c>
      <c r="S141" s="154">
        <v>0.261</v>
      </c>
      <c r="T141" s="155">
        <f>S141*H141</f>
        <v>9.92844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6" t="s">
        <v>175</v>
      </c>
      <c r="AT141" s="156" t="s">
        <v>170</v>
      </c>
      <c r="AU141" s="156" t="s">
        <v>81</v>
      </c>
      <c r="AY141" s="19" t="s">
        <v>167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9" t="s">
        <v>79</v>
      </c>
      <c r="BK141" s="157">
        <f>ROUND(I141*H141,2)</f>
        <v>0</v>
      </c>
      <c r="BL141" s="19" t="s">
        <v>175</v>
      </c>
      <c r="BM141" s="156" t="s">
        <v>2158</v>
      </c>
    </row>
    <row r="142" spans="1:47" s="2" customFormat="1" ht="11.25">
      <c r="A142" s="34"/>
      <c r="B142" s="35"/>
      <c r="C142" s="34"/>
      <c r="D142" s="158" t="s">
        <v>177</v>
      </c>
      <c r="E142" s="34"/>
      <c r="F142" s="159" t="s">
        <v>253</v>
      </c>
      <c r="G142" s="34"/>
      <c r="H142" s="34"/>
      <c r="I142" s="160"/>
      <c r="J142" s="34"/>
      <c r="K142" s="34"/>
      <c r="L142" s="35"/>
      <c r="M142" s="161"/>
      <c r="N142" s="162"/>
      <c r="O142" s="55"/>
      <c r="P142" s="55"/>
      <c r="Q142" s="55"/>
      <c r="R142" s="55"/>
      <c r="S142" s="55"/>
      <c r="T142" s="56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9" t="s">
        <v>177</v>
      </c>
      <c r="AU142" s="19" t="s">
        <v>81</v>
      </c>
    </row>
    <row r="143" spans="2:51" s="13" customFormat="1" ht="11.25">
      <c r="B143" s="163"/>
      <c r="D143" s="164" t="s">
        <v>179</v>
      </c>
      <c r="E143" s="165" t="s">
        <v>3</v>
      </c>
      <c r="F143" s="166" t="s">
        <v>2159</v>
      </c>
      <c r="H143" s="167">
        <v>38.04</v>
      </c>
      <c r="I143" s="168"/>
      <c r="L143" s="163"/>
      <c r="M143" s="169"/>
      <c r="N143" s="170"/>
      <c r="O143" s="170"/>
      <c r="P143" s="170"/>
      <c r="Q143" s="170"/>
      <c r="R143" s="170"/>
      <c r="S143" s="170"/>
      <c r="T143" s="171"/>
      <c r="AT143" s="165" t="s">
        <v>179</v>
      </c>
      <c r="AU143" s="165" t="s">
        <v>81</v>
      </c>
      <c r="AV143" s="13" t="s">
        <v>81</v>
      </c>
      <c r="AW143" s="13" t="s">
        <v>34</v>
      </c>
      <c r="AX143" s="13" t="s">
        <v>79</v>
      </c>
      <c r="AY143" s="165" t="s">
        <v>167</v>
      </c>
    </row>
    <row r="144" spans="1:65" s="2" customFormat="1" ht="37.9" customHeight="1">
      <c r="A144" s="34"/>
      <c r="B144" s="144"/>
      <c r="C144" s="145" t="s">
        <v>238</v>
      </c>
      <c r="D144" s="145" t="s">
        <v>170</v>
      </c>
      <c r="E144" s="146" t="s">
        <v>261</v>
      </c>
      <c r="F144" s="147" t="s">
        <v>262</v>
      </c>
      <c r="G144" s="148" t="s">
        <v>183</v>
      </c>
      <c r="H144" s="149">
        <v>1.8</v>
      </c>
      <c r="I144" s="150"/>
      <c r="J144" s="151">
        <f>ROUND(I144*H144,2)</f>
        <v>0</v>
      </c>
      <c r="K144" s="147" t="s">
        <v>174</v>
      </c>
      <c r="L144" s="35"/>
      <c r="M144" s="152" t="s">
        <v>3</v>
      </c>
      <c r="N144" s="153" t="s">
        <v>43</v>
      </c>
      <c r="O144" s="55"/>
      <c r="P144" s="154">
        <f>O144*H144</f>
        <v>0</v>
      </c>
      <c r="Q144" s="154">
        <v>0</v>
      </c>
      <c r="R144" s="154">
        <f>Q144*H144</f>
        <v>0</v>
      </c>
      <c r="S144" s="154">
        <v>0.076</v>
      </c>
      <c r="T144" s="155">
        <f>S144*H144</f>
        <v>0.1368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6" t="s">
        <v>175</v>
      </c>
      <c r="AT144" s="156" t="s">
        <v>170</v>
      </c>
      <c r="AU144" s="156" t="s">
        <v>81</v>
      </c>
      <c r="AY144" s="19" t="s">
        <v>167</v>
      </c>
      <c r="BE144" s="157">
        <f>IF(N144="základní",J144,0)</f>
        <v>0</v>
      </c>
      <c r="BF144" s="157">
        <f>IF(N144="snížená",J144,0)</f>
        <v>0</v>
      </c>
      <c r="BG144" s="157">
        <f>IF(N144="zákl. přenesená",J144,0)</f>
        <v>0</v>
      </c>
      <c r="BH144" s="157">
        <f>IF(N144="sníž. přenesená",J144,0)</f>
        <v>0</v>
      </c>
      <c r="BI144" s="157">
        <f>IF(N144="nulová",J144,0)</f>
        <v>0</v>
      </c>
      <c r="BJ144" s="19" t="s">
        <v>79</v>
      </c>
      <c r="BK144" s="157">
        <f>ROUND(I144*H144,2)</f>
        <v>0</v>
      </c>
      <c r="BL144" s="19" t="s">
        <v>175</v>
      </c>
      <c r="BM144" s="156" t="s">
        <v>2160</v>
      </c>
    </row>
    <row r="145" spans="1:47" s="2" customFormat="1" ht="11.25">
      <c r="A145" s="34"/>
      <c r="B145" s="35"/>
      <c r="C145" s="34"/>
      <c r="D145" s="158" t="s">
        <v>177</v>
      </c>
      <c r="E145" s="34"/>
      <c r="F145" s="159" t="s">
        <v>264</v>
      </c>
      <c r="G145" s="34"/>
      <c r="H145" s="34"/>
      <c r="I145" s="160"/>
      <c r="J145" s="34"/>
      <c r="K145" s="34"/>
      <c r="L145" s="35"/>
      <c r="M145" s="161"/>
      <c r="N145" s="162"/>
      <c r="O145" s="55"/>
      <c r="P145" s="55"/>
      <c r="Q145" s="55"/>
      <c r="R145" s="55"/>
      <c r="S145" s="55"/>
      <c r="T145" s="56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9" t="s">
        <v>177</v>
      </c>
      <c r="AU145" s="19" t="s">
        <v>81</v>
      </c>
    </row>
    <row r="146" spans="2:51" s="13" customFormat="1" ht="11.25">
      <c r="B146" s="163"/>
      <c r="D146" s="164" t="s">
        <v>179</v>
      </c>
      <c r="E146" s="165" t="s">
        <v>3</v>
      </c>
      <c r="F146" s="166" t="s">
        <v>2161</v>
      </c>
      <c r="H146" s="167">
        <v>1.8</v>
      </c>
      <c r="I146" s="168"/>
      <c r="L146" s="163"/>
      <c r="M146" s="169"/>
      <c r="N146" s="170"/>
      <c r="O146" s="170"/>
      <c r="P146" s="170"/>
      <c r="Q146" s="170"/>
      <c r="R146" s="170"/>
      <c r="S146" s="170"/>
      <c r="T146" s="171"/>
      <c r="AT146" s="165" t="s">
        <v>179</v>
      </c>
      <c r="AU146" s="165" t="s">
        <v>81</v>
      </c>
      <c r="AV146" s="13" t="s">
        <v>81</v>
      </c>
      <c r="AW146" s="13" t="s">
        <v>34</v>
      </c>
      <c r="AX146" s="13" t="s">
        <v>79</v>
      </c>
      <c r="AY146" s="165" t="s">
        <v>167</v>
      </c>
    </row>
    <row r="147" spans="1:65" s="2" customFormat="1" ht="37.9" customHeight="1">
      <c r="A147" s="34"/>
      <c r="B147" s="144"/>
      <c r="C147" s="145" t="s">
        <v>243</v>
      </c>
      <c r="D147" s="145" t="s">
        <v>170</v>
      </c>
      <c r="E147" s="146" t="s">
        <v>2162</v>
      </c>
      <c r="F147" s="147" t="s">
        <v>2163</v>
      </c>
      <c r="G147" s="148" t="s">
        <v>183</v>
      </c>
      <c r="H147" s="149">
        <v>2.4</v>
      </c>
      <c r="I147" s="150"/>
      <c r="J147" s="151">
        <f>ROUND(I147*H147,2)</f>
        <v>0</v>
      </c>
      <c r="K147" s="147" t="s">
        <v>174</v>
      </c>
      <c r="L147" s="35"/>
      <c r="M147" s="152" t="s">
        <v>3</v>
      </c>
      <c r="N147" s="153" t="s">
        <v>43</v>
      </c>
      <c r="O147" s="55"/>
      <c r="P147" s="154">
        <f>O147*H147</f>
        <v>0</v>
      </c>
      <c r="Q147" s="154">
        <v>0</v>
      </c>
      <c r="R147" s="154">
        <f>Q147*H147</f>
        <v>0</v>
      </c>
      <c r="S147" s="154">
        <v>0.063</v>
      </c>
      <c r="T147" s="155">
        <f>S147*H147</f>
        <v>0.1512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6" t="s">
        <v>175</v>
      </c>
      <c r="AT147" s="156" t="s">
        <v>170</v>
      </c>
      <c r="AU147" s="156" t="s">
        <v>81</v>
      </c>
      <c r="AY147" s="19" t="s">
        <v>167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9" t="s">
        <v>79</v>
      </c>
      <c r="BK147" s="157">
        <f>ROUND(I147*H147,2)</f>
        <v>0</v>
      </c>
      <c r="BL147" s="19" t="s">
        <v>175</v>
      </c>
      <c r="BM147" s="156" t="s">
        <v>2164</v>
      </c>
    </row>
    <row r="148" spans="1:47" s="2" customFormat="1" ht="11.25">
      <c r="A148" s="34"/>
      <c r="B148" s="35"/>
      <c r="C148" s="34"/>
      <c r="D148" s="158" t="s">
        <v>177</v>
      </c>
      <c r="E148" s="34"/>
      <c r="F148" s="159" t="s">
        <v>2165</v>
      </c>
      <c r="G148" s="34"/>
      <c r="H148" s="34"/>
      <c r="I148" s="160"/>
      <c r="J148" s="34"/>
      <c r="K148" s="34"/>
      <c r="L148" s="35"/>
      <c r="M148" s="161"/>
      <c r="N148" s="162"/>
      <c r="O148" s="55"/>
      <c r="P148" s="55"/>
      <c r="Q148" s="55"/>
      <c r="R148" s="55"/>
      <c r="S148" s="55"/>
      <c r="T148" s="56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9" t="s">
        <v>177</v>
      </c>
      <c r="AU148" s="19" t="s">
        <v>81</v>
      </c>
    </row>
    <row r="149" spans="2:51" s="13" customFormat="1" ht="11.25">
      <c r="B149" s="163"/>
      <c r="D149" s="164" t="s">
        <v>179</v>
      </c>
      <c r="E149" s="165" t="s">
        <v>3</v>
      </c>
      <c r="F149" s="166" t="s">
        <v>2166</v>
      </c>
      <c r="H149" s="167">
        <v>2.4</v>
      </c>
      <c r="I149" s="168"/>
      <c r="L149" s="163"/>
      <c r="M149" s="169"/>
      <c r="N149" s="170"/>
      <c r="O149" s="170"/>
      <c r="P149" s="170"/>
      <c r="Q149" s="170"/>
      <c r="R149" s="170"/>
      <c r="S149" s="170"/>
      <c r="T149" s="171"/>
      <c r="AT149" s="165" t="s">
        <v>179</v>
      </c>
      <c r="AU149" s="165" t="s">
        <v>81</v>
      </c>
      <c r="AV149" s="13" t="s">
        <v>81</v>
      </c>
      <c r="AW149" s="13" t="s">
        <v>34</v>
      </c>
      <c r="AX149" s="13" t="s">
        <v>79</v>
      </c>
      <c r="AY149" s="165" t="s">
        <v>167</v>
      </c>
    </row>
    <row r="150" spans="1:65" s="2" customFormat="1" ht="37.9" customHeight="1">
      <c r="A150" s="34"/>
      <c r="B150" s="144"/>
      <c r="C150" s="145" t="s">
        <v>249</v>
      </c>
      <c r="D150" s="145" t="s">
        <v>170</v>
      </c>
      <c r="E150" s="146" t="s">
        <v>278</v>
      </c>
      <c r="F150" s="147" t="s">
        <v>279</v>
      </c>
      <c r="G150" s="148" t="s">
        <v>183</v>
      </c>
      <c r="H150" s="149">
        <v>154.2</v>
      </c>
      <c r="I150" s="150"/>
      <c r="J150" s="151">
        <f>ROUND(I150*H150,2)</f>
        <v>0</v>
      </c>
      <c r="K150" s="147" t="s">
        <v>174</v>
      </c>
      <c r="L150" s="35"/>
      <c r="M150" s="152" t="s">
        <v>3</v>
      </c>
      <c r="N150" s="153" t="s">
        <v>43</v>
      </c>
      <c r="O150" s="55"/>
      <c r="P150" s="154">
        <f>O150*H150</f>
        <v>0</v>
      </c>
      <c r="Q150" s="154">
        <v>0</v>
      </c>
      <c r="R150" s="154">
        <f>Q150*H150</f>
        <v>0</v>
      </c>
      <c r="S150" s="154">
        <v>0.068</v>
      </c>
      <c r="T150" s="155">
        <f>S150*H150</f>
        <v>10.4856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6" t="s">
        <v>175</v>
      </c>
      <c r="AT150" s="156" t="s">
        <v>170</v>
      </c>
      <c r="AU150" s="156" t="s">
        <v>81</v>
      </c>
      <c r="AY150" s="19" t="s">
        <v>167</v>
      </c>
      <c r="BE150" s="157">
        <f>IF(N150="základní",J150,0)</f>
        <v>0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9" t="s">
        <v>79</v>
      </c>
      <c r="BK150" s="157">
        <f>ROUND(I150*H150,2)</f>
        <v>0</v>
      </c>
      <c r="BL150" s="19" t="s">
        <v>175</v>
      </c>
      <c r="BM150" s="156" t="s">
        <v>2167</v>
      </c>
    </row>
    <row r="151" spans="1:47" s="2" customFormat="1" ht="11.25">
      <c r="A151" s="34"/>
      <c r="B151" s="35"/>
      <c r="C151" s="34"/>
      <c r="D151" s="158" t="s">
        <v>177</v>
      </c>
      <c r="E151" s="34"/>
      <c r="F151" s="159" t="s">
        <v>281</v>
      </c>
      <c r="G151" s="34"/>
      <c r="H151" s="34"/>
      <c r="I151" s="160"/>
      <c r="J151" s="34"/>
      <c r="K151" s="34"/>
      <c r="L151" s="35"/>
      <c r="M151" s="161"/>
      <c r="N151" s="162"/>
      <c r="O151" s="55"/>
      <c r="P151" s="55"/>
      <c r="Q151" s="55"/>
      <c r="R151" s="55"/>
      <c r="S151" s="55"/>
      <c r="T151" s="56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9" t="s">
        <v>177</v>
      </c>
      <c r="AU151" s="19" t="s">
        <v>81</v>
      </c>
    </row>
    <row r="152" spans="2:51" s="13" customFormat="1" ht="11.25">
      <c r="B152" s="163"/>
      <c r="D152" s="164" t="s">
        <v>179</v>
      </c>
      <c r="E152" s="165" t="s">
        <v>3</v>
      </c>
      <c r="F152" s="166" t="s">
        <v>2168</v>
      </c>
      <c r="H152" s="167">
        <v>54.6</v>
      </c>
      <c r="I152" s="168"/>
      <c r="L152" s="163"/>
      <c r="M152" s="169"/>
      <c r="N152" s="170"/>
      <c r="O152" s="170"/>
      <c r="P152" s="170"/>
      <c r="Q152" s="170"/>
      <c r="R152" s="170"/>
      <c r="S152" s="170"/>
      <c r="T152" s="171"/>
      <c r="AT152" s="165" t="s">
        <v>179</v>
      </c>
      <c r="AU152" s="165" t="s">
        <v>81</v>
      </c>
      <c r="AV152" s="13" t="s">
        <v>81</v>
      </c>
      <c r="AW152" s="13" t="s">
        <v>34</v>
      </c>
      <c r="AX152" s="13" t="s">
        <v>72</v>
      </c>
      <c r="AY152" s="165" t="s">
        <v>167</v>
      </c>
    </row>
    <row r="153" spans="2:51" s="13" customFormat="1" ht="11.25">
      <c r="B153" s="163"/>
      <c r="D153" s="164" t="s">
        <v>179</v>
      </c>
      <c r="E153" s="165" t="s">
        <v>3</v>
      </c>
      <c r="F153" s="166" t="s">
        <v>2169</v>
      </c>
      <c r="H153" s="167">
        <v>99.6</v>
      </c>
      <c r="I153" s="168"/>
      <c r="L153" s="163"/>
      <c r="M153" s="169"/>
      <c r="N153" s="170"/>
      <c r="O153" s="170"/>
      <c r="P153" s="170"/>
      <c r="Q153" s="170"/>
      <c r="R153" s="170"/>
      <c r="S153" s="170"/>
      <c r="T153" s="171"/>
      <c r="AT153" s="165" t="s">
        <v>179</v>
      </c>
      <c r="AU153" s="165" t="s">
        <v>81</v>
      </c>
      <c r="AV153" s="13" t="s">
        <v>81</v>
      </c>
      <c r="AW153" s="13" t="s">
        <v>34</v>
      </c>
      <c r="AX153" s="13" t="s">
        <v>72</v>
      </c>
      <c r="AY153" s="165" t="s">
        <v>167</v>
      </c>
    </row>
    <row r="154" spans="2:51" s="14" customFormat="1" ht="11.25">
      <c r="B154" s="172"/>
      <c r="D154" s="164" t="s">
        <v>179</v>
      </c>
      <c r="E154" s="173" t="s">
        <v>3</v>
      </c>
      <c r="F154" s="174" t="s">
        <v>681</v>
      </c>
      <c r="H154" s="175">
        <v>154.2</v>
      </c>
      <c r="I154" s="176"/>
      <c r="L154" s="172"/>
      <c r="M154" s="177"/>
      <c r="N154" s="178"/>
      <c r="O154" s="178"/>
      <c r="P154" s="178"/>
      <c r="Q154" s="178"/>
      <c r="R154" s="178"/>
      <c r="S154" s="178"/>
      <c r="T154" s="179"/>
      <c r="AT154" s="173" t="s">
        <v>179</v>
      </c>
      <c r="AU154" s="173" t="s">
        <v>81</v>
      </c>
      <c r="AV154" s="14" t="s">
        <v>175</v>
      </c>
      <c r="AW154" s="14" t="s">
        <v>34</v>
      </c>
      <c r="AX154" s="14" t="s">
        <v>79</v>
      </c>
      <c r="AY154" s="173" t="s">
        <v>167</v>
      </c>
    </row>
    <row r="155" spans="1:65" s="2" customFormat="1" ht="16.5" customHeight="1">
      <c r="A155" s="34"/>
      <c r="B155" s="144"/>
      <c r="C155" s="145" t="s">
        <v>255</v>
      </c>
      <c r="D155" s="145" t="s">
        <v>170</v>
      </c>
      <c r="E155" s="146" t="s">
        <v>2170</v>
      </c>
      <c r="F155" s="147" t="s">
        <v>2171</v>
      </c>
      <c r="G155" s="148" t="s">
        <v>226</v>
      </c>
      <c r="H155" s="149">
        <v>7.1</v>
      </c>
      <c r="I155" s="150"/>
      <c r="J155" s="151">
        <f>ROUND(I155*H155,2)</f>
        <v>0</v>
      </c>
      <c r="K155" s="147" t="s">
        <v>3</v>
      </c>
      <c r="L155" s="35"/>
      <c r="M155" s="152" t="s">
        <v>3</v>
      </c>
      <c r="N155" s="153" t="s">
        <v>43</v>
      </c>
      <c r="O155" s="55"/>
      <c r="P155" s="154">
        <f>O155*H155</f>
        <v>0</v>
      </c>
      <c r="Q155" s="154">
        <v>0</v>
      </c>
      <c r="R155" s="154">
        <f>Q155*H155</f>
        <v>0</v>
      </c>
      <c r="S155" s="154">
        <v>0</v>
      </c>
      <c r="T155" s="155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6" t="s">
        <v>175</v>
      </c>
      <c r="AT155" s="156" t="s">
        <v>170</v>
      </c>
      <c r="AU155" s="156" t="s">
        <v>81</v>
      </c>
      <c r="AY155" s="19" t="s">
        <v>167</v>
      </c>
      <c r="BE155" s="157">
        <f>IF(N155="základní",J155,0)</f>
        <v>0</v>
      </c>
      <c r="BF155" s="157">
        <f>IF(N155="snížená",J155,0)</f>
        <v>0</v>
      </c>
      <c r="BG155" s="157">
        <f>IF(N155="zákl. přenesená",J155,0)</f>
        <v>0</v>
      </c>
      <c r="BH155" s="157">
        <f>IF(N155="sníž. přenesená",J155,0)</f>
        <v>0</v>
      </c>
      <c r="BI155" s="157">
        <f>IF(N155="nulová",J155,0)</f>
        <v>0</v>
      </c>
      <c r="BJ155" s="19" t="s">
        <v>79</v>
      </c>
      <c r="BK155" s="157">
        <f>ROUND(I155*H155,2)</f>
        <v>0</v>
      </c>
      <c r="BL155" s="19" t="s">
        <v>175</v>
      </c>
      <c r="BM155" s="156" t="s">
        <v>2172</v>
      </c>
    </row>
    <row r="156" spans="2:51" s="13" customFormat="1" ht="11.25">
      <c r="B156" s="163"/>
      <c r="D156" s="164" t="s">
        <v>179</v>
      </c>
      <c r="E156" s="165" t="s">
        <v>3</v>
      </c>
      <c r="F156" s="166" t="s">
        <v>2173</v>
      </c>
      <c r="H156" s="167">
        <v>7.1</v>
      </c>
      <c r="I156" s="168"/>
      <c r="L156" s="163"/>
      <c r="M156" s="169"/>
      <c r="N156" s="170"/>
      <c r="O156" s="170"/>
      <c r="P156" s="170"/>
      <c r="Q156" s="170"/>
      <c r="R156" s="170"/>
      <c r="S156" s="170"/>
      <c r="T156" s="171"/>
      <c r="AT156" s="165" t="s">
        <v>179</v>
      </c>
      <c r="AU156" s="165" t="s">
        <v>81</v>
      </c>
      <c r="AV156" s="13" t="s">
        <v>81</v>
      </c>
      <c r="AW156" s="13" t="s">
        <v>34</v>
      </c>
      <c r="AX156" s="13" t="s">
        <v>79</v>
      </c>
      <c r="AY156" s="165" t="s">
        <v>167</v>
      </c>
    </row>
    <row r="157" spans="1:65" s="2" customFormat="1" ht="16.5" customHeight="1">
      <c r="A157" s="34"/>
      <c r="B157" s="144"/>
      <c r="C157" s="145" t="s">
        <v>9</v>
      </c>
      <c r="D157" s="145" t="s">
        <v>170</v>
      </c>
      <c r="E157" s="146" t="s">
        <v>2174</v>
      </c>
      <c r="F157" s="147" t="s">
        <v>2175</v>
      </c>
      <c r="G157" s="148" t="s">
        <v>200</v>
      </c>
      <c r="H157" s="149">
        <v>10</v>
      </c>
      <c r="I157" s="150"/>
      <c r="J157" s="151">
        <f>ROUND(I157*H157,2)</f>
        <v>0</v>
      </c>
      <c r="K157" s="147" t="s">
        <v>3</v>
      </c>
      <c r="L157" s="35"/>
      <c r="M157" s="152" t="s">
        <v>3</v>
      </c>
      <c r="N157" s="153" t="s">
        <v>43</v>
      </c>
      <c r="O157" s="55"/>
      <c r="P157" s="154">
        <f>O157*H157</f>
        <v>0</v>
      </c>
      <c r="Q157" s="154">
        <v>0</v>
      </c>
      <c r="R157" s="154">
        <f>Q157*H157</f>
        <v>0</v>
      </c>
      <c r="S157" s="154">
        <v>0</v>
      </c>
      <c r="T157" s="155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6" t="s">
        <v>175</v>
      </c>
      <c r="AT157" s="156" t="s">
        <v>170</v>
      </c>
      <c r="AU157" s="156" t="s">
        <v>81</v>
      </c>
      <c r="AY157" s="19" t="s">
        <v>167</v>
      </c>
      <c r="BE157" s="157">
        <f>IF(N157="základní",J157,0)</f>
        <v>0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9" t="s">
        <v>79</v>
      </c>
      <c r="BK157" s="157">
        <f>ROUND(I157*H157,2)</f>
        <v>0</v>
      </c>
      <c r="BL157" s="19" t="s">
        <v>175</v>
      </c>
      <c r="BM157" s="156" t="s">
        <v>2176</v>
      </c>
    </row>
    <row r="158" spans="2:51" s="13" customFormat="1" ht="11.25">
      <c r="B158" s="163"/>
      <c r="D158" s="164" t="s">
        <v>179</v>
      </c>
      <c r="E158" s="165" t="s">
        <v>3</v>
      </c>
      <c r="F158" s="166" t="s">
        <v>2177</v>
      </c>
      <c r="H158" s="167">
        <v>10</v>
      </c>
      <c r="I158" s="168"/>
      <c r="L158" s="163"/>
      <c r="M158" s="169"/>
      <c r="N158" s="170"/>
      <c r="O158" s="170"/>
      <c r="P158" s="170"/>
      <c r="Q158" s="170"/>
      <c r="R158" s="170"/>
      <c r="S158" s="170"/>
      <c r="T158" s="171"/>
      <c r="AT158" s="165" t="s">
        <v>179</v>
      </c>
      <c r="AU158" s="165" t="s">
        <v>81</v>
      </c>
      <c r="AV158" s="13" t="s">
        <v>81</v>
      </c>
      <c r="AW158" s="13" t="s">
        <v>34</v>
      </c>
      <c r="AX158" s="13" t="s">
        <v>79</v>
      </c>
      <c r="AY158" s="165" t="s">
        <v>167</v>
      </c>
    </row>
    <row r="159" spans="2:63" s="12" customFormat="1" ht="22.9" customHeight="1">
      <c r="B159" s="131"/>
      <c r="D159" s="132" t="s">
        <v>71</v>
      </c>
      <c r="E159" s="142" t="s">
        <v>283</v>
      </c>
      <c r="F159" s="142" t="s">
        <v>284</v>
      </c>
      <c r="I159" s="134"/>
      <c r="J159" s="143">
        <f>BK159</f>
        <v>0</v>
      </c>
      <c r="L159" s="131"/>
      <c r="M159" s="136"/>
      <c r="N159" s="137"/>
      <c r="O159" s="137"/>
      <c r="P159" s="138">
        <f>SUM(P160:P174)</f>
        <v>0</v>
      </c>
      <c r="Q159" s="137"/>
      <c r="R159" s="138">
        <f>SUM(R160:R174)</f>
        <v>0</v>
      </c>
      <c r="S159" s="137"/>
      <c r="T159" s="139">
        <f>SUM(T160:T174)</f>
        <v>0</v>
      </c>
      <c r="AR159" s="132" t="s">
        <v>79</v>
      </c>
      <c r="AT159" s="140" t="s">
        <v>71</v>
      </c>
      <c r="AU159" s="140" t="s">
        <v>79</v>
      </c>
      <c r="AY159" s="132" t="s">
        <v>167</v>
      </c>
      <c r="BK159" s="141">
        <f>SUM(BK160:BK174)</f>
        <v>0</v>
      </c>
    </row>
    <row r="160" spans="1:65" s="2" customFormat="1" ht="37.9" customHeight="1">
      <c r="A160" s="34"/>
      <c r="B160" s="144"/>
      <c r="C160" s="145" t="s">
        <v>227</v>
      </c>
      <c r="D160" s="145" t="s">
        <v>170</v>
      </c>
      <c r="E160" s="146" t="s">
        <v>2178</v>
      </c>
      <c r="F160" s="147" t="s">
        <v>2179</v>
      </c>
      <c r="G160" s="148" t="s">
        <v>173</v>
      </c>
      <c r="H160" s="149">
        <v>34.614</v>
      </c>
      <c r="I160" s="150"/>
      <c r="J160" s="151">
        <f>ROUND(I160*H160,2)</f>
        <v>0</v>
      </c>
      <c r="K160" s="147" t="s">
        <v>174</v>
      </c>
      <c r="L160" s="35"/>
      <c r="M160" s="152" t="s">
        <v>3</v>
      </c>
      <c r="N160" s="153" t="s">
        <v>43</v>
      </c>
      <c r="O160" s="55"/>
      <c r="P160" s="154">
        <f>O160*H160</f>
        <v>0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6" t="s">
        <v>175</v>
      </c>
      <c r="AT160" s="156" t="s">
        <v>170</v>
      </c>
      <c r="AU160" s="156" t="s">
        <v>81</v>
      </c>
      <c r="AY160" s="19" t="s">
        <v>167</v>
      </c>
      <c r="BE160" s="157">
        <f>IF(N160="základní",J160,0)</f>
        <v>0</v>
      </c>
      <c r="BF160" s="157">
        <f>IF(N160="snížená",J160,0)</f>
        <v>0</v>
      </c>
      <c r="BG160" s="157">
        <f>IF(N160="zákl. přenesená",J160,0)</f>
        <v>0</v>
      </c>
      <c r="BH160" s="157">
        <f>IF(N160="sníž. přenesená",J160,0)</f>
        <v>0</v>
      </c>
      <c r="BI160" s="157">
        <f>IF(N160="nulová",J160,0)</f>
        <v>0</v>
      </c>
      <c r="BJ160" s="19" t="s">
        <v>79</v>
      </c>
      <c r="BK160" s="157">
        <f>ROUND(I160*H160,2)</f>
        <v>0</v>
      </c>
      <c r="BL160" s="19" t="s">
        <v>175</v>
      </c>
      <c r="BM160" s="156" t="s">
        <v>2180</v>
      </c>
    </row>
    <row r="161" spans="1:47" s="2" customFormat="1" ht="11.25">
      <c r="A161" s="34"/>
      <c r="B161" s="35"/>
      <c r="C161" s="34"/>
      <c r="D161" s="158" t="s">
        <v>177</v>
      </c>
      <c r="E161" s="34"/>
      <c r="F161" s="159" t="s">
        <v>2181</v>
      </c>
      <c r="G161" s="34"/>
      <c r="H161" s="34"/>
      <c r="I161" s="160"/>
      <c r="J161" s="34"/>
      <c r="K161" s="34"/>
      <c r="L161" s="35"/>
      <c r="M161" s="161"/>
      <c r="N161" s="162"/>
      <c r="O161" s="55"/>
      <c r="P161" s="55"/>
      <c r="Q161" s="55"/>
      <c r="R161" s="55"/>
      <c r="S161" s="55"/>
      <c r="T161" s="56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9" t="s">
        <v>177</v>
      </c>
      <c r="AU161" s="19" t="s">
        <v>81</v>
      </c>
    </row>
    <row r="162" spans="1:65" s="2" customFormat="1" ht="44.25" customHeight="1">
      <c r="A162" s="34"/>
      <c r="B162" s="144"/>
      <c r="C162" s="145" t="s">
        <v>271</v>
      </c>
      <c r="D162" s="145" t="s">
        <v>170</v>
      </c>
      <c r="E162" s="146" t="s">
        <v>291</v>
      </c>
      <c r="F162" s="147" t="s">
        <v>292</v>
      </c>
      <c r="G162" s="148" t="s">
        <v>173</v>
      </c>
      <c r="H162" s="149">
        <v>103.842</v>
      </c>
      <c r="I162" s="150"/>
      <c r="J162" s="151">
        <f>ROUND(I162*H162,2)</f>
        <v>0</v>
      </c>
      <c r="K162" s="147" t="s">
        <v>174</v>
      </c>
      <c r="L162" s="35"/>
      <c r="M162" s="152" t="s">
        <v>3</v>
      </c>
      <c r="N162" s="153" t="s">
        <v>43</v>
      </c>
      <c r="O162" s="55"/>
      <c r="P162" s="154">
        <f>O162*H162</f>
        <v>0</v>
      </c>
      <c r="Q162" s="154">
        <v>0</v>
      </c>
      <c r="R162" s="154">
        <f>Q162*H162</f>
        <v>0</v>
      </c>
      <c r="S162" s="154">
        <v>0</v>
      </c>
      <c r="T162" s="155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56" t="s">
        <v>175</v>
      </c>
      <c r="AT162" s="156" t="s">
        <v>170</v>
      </c>
      <c r="AU162" s="156" t="s">
        <v>81</v>
      </c>
      <c r="AY162" s="19" t="s">
        <v>167</v>
      </c>
      <c r="BE162" s="157">
        <f>IF(N162="základní",J162,0)</f>
        <v>0</v>
      </c>
      <c r="BF162" s="157">
        <f>IF(N162="snížená",J162,0)</f>
        <v>0</v>
      </c>
      <c r="BG162" s="157">
        <f>IF(N162="zákl. přenesená",J162,0)</f>
        <v>0</v>
      </c>
      <c r="BH162" s="157">
        <f>IF(N162="sníž. přenesená",J162,0)</f>
        <v>0</v>
      </c>
      <c r="BI162" s="157">
        <f>IF(N162="nulová",J162,0)</f>
        <v>0</v>
      </c>
      <c r="BJ162" s="19" t="s">
        <v>79</v>
      </c>
      <c r="BK162" s="157">
        <f>ROUND(I162*H162,2)</f>
        <v>0</v>
      </c>
      <c r="BL162" s="19" t="s">
        <v>175</v>
      </c>
      <c r="BM162" s="156" t="s">
        <v>2182</v>
      </c>
    </row>
    <row r="163" spans="1:47" s="2" customFormat="1" ht="11.25">
      <c r="A163" s="34"/>
      <c r="B163" s="35"/>
      <c r="C163" s="34"/>
      <c r="D163" s="158" t="s">
        <v>177</v>
      </c>
      <c r="E163" s="34"/>
      <c r="F163" s="159" t="s">
        <v>294</v>
      </c>
      <c r="G163" s="34"/>
      <c r="H163" s="34"/>
      <c r="I163" s="160"/>
      <c r="J163" s="34"/>
      <c r="K163" s="34"/>
      <c r="L163" s="35"/>
      <c r="M163" s="161"/>
      <c r="N163" s="162"/>
      <c r="O163" s="55"/>
      <c r="P163" s="55"/>
      <c r="Q163" s="55"/>
      <c r="R163" s="55"/>
      <c r="S163" s="55"/>
      <c r="T163" s="56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9" t="s">
        <v>177</v>
      </c>
      <c r="AU163" s="19" t="s">
        <v>81</v>
      </c>
    </row>
    <row r="164" spans="2:51" s="13" customFormat="1" ht="11.25">
      <c r="B164" s="163"/>
      <c r="D164" s="164" t="s">
        <v>179</v>
      </c>
      <c r="F164" s="166" t="s">
        <v>2183</v>
      </c>
      <c r="H164" s="167">
        <v>103.842</v>
      </c>
      <c r="I164" s="168"/>
      <c r="L164" s="163"/>
      <c r="M164" s="169"/>
      <c r="N164" s="170"/>
      <c r="O164" s="170"/>
      <c r="P164" s="170"/>
      <c r="Q164" s="170"/>
      <c r="R164" s="170"/>
      <c r="S164" s="170"/>
      <c r="T164" s="171"/>
      <c r="AT164" s="165" t="s">
        <v>179</v>
      </c>
      <c r="AU164" s="165" t="s">
        <v>81</v>
      </c>
      <c r="AV164" s="13" t="s">
        <v>81</v>
      </c>
      <c r="AW164" s="13" t="s">
        <v>4</v>
      </c>
      <c r="AX164" s="13" t="s">
        <v>79</v>
      </c>
      <c r="AY164" s="165" t="s">
        <v>167</v>
      </c>
    </row>
    <row r="165" spans="1:65" s="2" customFormat="1" ht="37.9" customHeight="1">
      <c r="A165" s="34"/>
      <c r="B165" s="144"/>
      <c r="C165" s="145" t="s">
        <v>277</v>
      </c>
      <c r="D165" s="145" t="s">
        <v>170</v>
      </c>
      <c r="E165" s="146" t="s">
        <v>296</v>
      </c>
      <c r="F165" s="147" t="s">
        <v>297</v>
      </c>
      <c r="G165" s="148" t="s">
        <v>173</v>
      </c>
      <c r="H165" s="149">
        <v>34.614</v>
      </c>
      <c r="I165" s="150"/>
      <c r="J165" s="151">
        <f>ROUND(I165*H165,2)</f>
        <v>0</v>
      </c>
      <c r="K165" s="147" t="s">
        <v>174</v>
      </c>
      <c r="L165" s="35"/>
      <c r="M165" s="152" t="s">
        <v>3</v>
      </c>
      <c r="N165" s="153" t="s">
        <v>43</v>
      </c>
      <c r="O165" s="55"/>
      <c r="P165" s="154">
        <f>O165*H165</f>
        <v>0</v>
      </c>
      <c r="Q165" s="154">
        <v>0</v>
      </c>
      <c r="R165" s="154">
        <f>Q165*H165</f>
        <v>0</v>
      </c>
      <c r="S165" s="154">
        <v>0</v>
      </c>
      <c r="T165" s="155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56" t="s">
        <v>175</v>
      </c>
      <c r="AT165" s="156" t="s">
        <v>170</v>
      </c>
      <c r="AU165" s="156" t="s">
        <v>81</v>
      </c>
      <c r="AY165" s="19" t="s">
        <v>167</v>
      </c>
      <c r="BE165" s="157">
        <f>IF(N165="základní",J165,0)</f>
        <v>0</v>
      </c>
      <c r="BF165" s="157">
        <f>IF(N165="snížená",J165,0)</f>
        <v>0</v>
      </c>
      <c r="BG165" s="157">
        <f>IF(N165="zákl. přenesená",J165,0)</f>
        <v>0</v>
      </c>
      <c r="BH165" s="157">
        <f>IF(N165="sníž. přenesená",J165,0)</f>
        <v>0</v>
      </c>
      <c r="BI165" s="157">
        <f>IF(N165="nulová",J165,0)</f>
        <v>0</v>
      </c>
      <c r="BJ165" s="19" t="s">
        <v>79</v>
      </c>
      <c r="BK165" s="157">
        <f>ROUND(I165*H165,2)</f>
        <v>0</v>
      </c>
      <c r="BL165" s="19" t="s">
        <v>175</v>
      </c>
      <c r="BM165" s="156" t="s">
        <v>2184</v>
      </c>
    </row>
    <row r="166" spans="1:47" s="2" customFormat="1" ht="11.25">
      <c r="A166" s="34"/>
      <c r="B166" s="35"/>
      <c r="C166" s="34"/>
      <c r="D166" s="158" t="s">
        <v>177</v>
      </c>
      <c r="E166" s="34"/>
      <c r="F166" s="159" t="s">
        <v>299</v>
      </c>
      <c r="G166" s="34"/>
      <c r="H166" s="34"/>
      <c r="I166" s="160"/>
      <c r="J166" s="34"/>
      <c r="K166" s="34"/>
      <c r="L166" s="35"/>
      <c r="M166" s="161"/>
      <c r="N166" s="162"/>
      <c r="O166" s="55"/>
      <c r="P166" s="55"/>
      <c r="Q166" s="55"/>
      <c r="R166" s="55"/>
      <c r="S166" s="55"/>
      <c r="T166" s="56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9" t="s">
        <v>177</v>
      </c>
      <c r="AU166" s="19" t="s">
        <v>81</v>
      </c>
    </row>
    <row r="167" spans="1:65" s="2" customFormat="1" ht="44.25" customHeight="1">
      <c r="A167" s="34"/>
      <c r="B167" s="144"/>
      <c r="C167" s="145" t="s">
        <v>285</v>
      </c>
      <c r="D167" s="145" t="s">
        <v>170</v>
      </c>
      <c r="E167" s="146" t="s">
        <v>301</v>
      </c>
      <c r="F167" s="147" t="s">
        <v>302</v>
      </c>
      <c r="G167" s="148" t="s">
        <v>173</v>
      </c>
      <c r="H167" s="149">
        <v>12.26</v>
      </c>
      <c r="I167" s="150"/>
      <c r="J167" s="151">
        <f>ROUND(I167*H167,2)</f>
        <v>0</v>
      </c>
      <c r="K167" s="147" t="s">
        <v>174</v>
      </c>
      <c r="L167" s="35"/>
      <c r="M167" s="152" t="s">
        <v>3</v>
      </c>
      <c r="N167" s="153" t="s">
        <v>43</v>
      </c>
      <c r="O167" s="55"/>
      <c r="P167" s="154">
        <f>O167*H167</f>
        <v>0</v>
      </c>
      <c r="Q167" s="154">
        <v>0</v>
      </c>
      <c r="R167" s="154">
        <f>Q167*H167</f>
        <v>0</v>
      </c>
      <c r="S167" s="154">
        <v>0</v>
      </c>
      <c r="T167" s="155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6" t="s">
        <v>175</v>
      </c>
      <c r="AT167" s="156" t="s">
        <v>170</v>
      </c>
      <c r="AU167" s="156" t="s">
        <v>81</v>
      </c>
      <c r="AY167" s="19" t="s">
        <v>167</v>
      </c>
      <c r="BE167" s="157">
        <f>IF(N167="základní",J167,0)</f>
        <v>0</v>
      </c>
      <c r="BF167" s="157">
        <f>IF(N167="snížená",J167,0)</f>
        <v>0</v>
      </c>
      <c r="BG167" s="157">
        <f>IF(N167="zákl. přenesená",J167,0)</f>
        <v>0</v>
      </c>
      <c r="BH167" s="157">
        <f>IF(N167="sníž. přenesená",J167,0)</f>
        <v>0</v>
      </c>
      <c r="BI167" s="157">
        <f>IF(N167="nulová",J167,0)</f>
        <v>0</v>
      </c>
      <c r="BJ167" s="19" t="s">
        <v>79</v>
      </c>
      <c r="BK167" s="157">
        <f>ROUND(I167*H167,2)</f>
        <v>0</v>
      </c>
      <c r="BL167" s="19" t="s">
        <v>175</v>
      </c>
      <c r="BM167" s="156" t="s">
        <v>2185</v>
      </c>
    </row>
    <row r="168" spans="1:47" s="2" customFormat="1" ht="11.25">
      <c r="A168" s="34"/>
      <c r="B168" s="35"/>
      <c r="C168" s="34"/>
      <c r="D168" s="158" t="s">
        <v>177</v>
      </c>
      <c r="E168" s="34"/>
      <c r="F168" s="159" t="s">
        <v>304</v>
      </c>
      <c r="G168" s="34"/>
      <c r="H168" s="34"/>
      <c r="I168" s="160"/>
      <c r="J168" s="34"/>
      <c r="K168" s="34"/>
      <c r="L168" s="35"/>
      <c r="M168" s="161"/>
      <c r="N168" s="162"/>
      <c r="O168" s="55"/>
      <c r="P168" s="55"/>
      <c r="Q168" s="55"/>
      <c r="R168" s="55"/>
      <c r="S168" s="55"/>
      <c r="T168" s="56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9" t="s">
        <v>177</v>
      </c>
      <c r="AU168" s="19" t="s">
        <v>81</v>
      </c>
    </row>
    <row r="169" spans="2:51" s="13" customFormat="1" ht="11.25">
      <c r="B169" s="163"/>
      <c r="D169" s="164" t="s">
        <v>179</v>
      </c>
      <c r="E169" s="165" t="s">
        <v>3</v>
      </c>
      <c r="F169" s="166" t="s">
        <v>2186</v>
      </c>
      <c r="H169" s="167">
        <v>12.26</v>
      </c>
      <c r="I169" s="168"/>
      <c r="L169" s="163"/>
      <c r="M169" s="169"/>
      <c r="N169" s="170"/>
      <c r="O169" s="170"/>
      <c r="P169" s="170"/>
      <c r="Q169" s="170"/>
      <c r="R169" s="170"/>
      <c r="S169" s="170"/>
      <c r="T169" s="171"/>
      <c r="AT169" s="165" t="s">
        <v>179</v>
      </c>
      <c r="AU169" s="165" t="s">
        <v>81</v>
      </c>
      <c r="AV169" s="13" t="s">
        <v>81</v>
      </c>
      <c r="AW169" s="13" t="s">
        <v>34</v>
      </c>
      <c r="AX169" s="13" t="s">
        <v>79</v>
      </c>
      <c r="AY169" s="165" t="s">
        <v>167</v>
      </c>
    </row>
    <row r="170" spans="1:65" s="2" customFormat="1" ht="44.25" customHeight="1">
      <c r="A170" s="34"/>
      <c r="B170" s="144"/>
      <c r="C170" s="145" t="s">
        <v>290</v>
      </c>
      <c r="D170" s="145" t="s">
        <v>170</v>
      </c>
      <c r="E170" s="146" t="s">
        <v>313</v>
      </c>
      <c r="F170" s="147" t="s">
        <v>314</v>
      </c>
      <c r="G170" s="148" t="s">
        <v>173</v>
      </c>
      <c r="H170" s="149">
        <v>22.291</v>
      </c>
      <c r="I170" s="150"/>
      <c r="J170" s="151">
        <f>ROUND(I170*H170,2)</f>
        <v>0</v>
      </c>
      <c r="K170" s="147" t="s">
        <v>174</v>
      </c>
      <c r="L170" s="35"/>
      <c r="M170" s="152" t="s">
        <v>3</v>
      </c>
      <c r="N170" s="153" t="s">
        <v>43</v>
      </c>
      <c r="O170" s="55"/>
      <c r="P170" s="154">
        <f>O170*H170</f>
        <v>0</v>
      </c>
      <c r="Q170" s="154">
        <v>0</v>
      </c>
      <c r="R170" s="154">
        <f>Q170*H170</f>
        <v>0</v>
      </c>
      <c r="S170" s="154">
        <v>0</v>
      </c>
      <c r="T170" s="155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6" t="s">
        <v>175</v>
      </c>
      <c r="AT170" s="156" t="s">
        <v>170</v>
      </c>
      <c r="AU170" s="156" t="s">
        <v>81</v>
      </c>
      <c r="AY170" s="19" t="s">
        <v>167</v>
      </c>
      <c r="BE170" s="157">
        <f>IF(N170="základní",J170,0)</f>
        <v>0</v>
      </c>
      <c r="BF170" s="157">
        <f>IF(N170="snížená",J170,0)</f>
        <v>0</v>
      </c>
      <c r="BG170" s="157">
        <f>IF(N170="zákl. přenesená",J170,0)</f>
        <v>0</v>
      </c>
      <c r="BH170" s="157">
        <f>IF(N170="sníž. přenesená",J170,0)</f>
        <v>0</v>
      </c>
      <c r="BI170" s="157">
        <f>IF(N170="nulová",J170,0)</f>
        <v>0</v>
      </c>
      <c r="BJ170" s="19" t="s">
        <v>79</v>
      </c>
      <c r="BK170" s="157">
        <f>ROUND(I170*H170,2)</f>
        <v>0</v>
      </c>
      <c r="BL170" s="19" t="s">
        <v>175</v>
      </c>
      <c r="BM170" s="156" t="s">
        <v>2187</v>
      </c>
    </row>
    <row r="171" spans="1:47" s="2" customFormat="1" ht="11.25">
      <c r="A171" s="34"/>
      <c r="B171" s="35"/>
      <c r="C171" s="34"/>
      <c r="D171" s="158" t="s">
        <v>177</v>
      </c>
      <c r="E171" s="34"/>
      <c r="F171" s="159" t="s">
        <v>316</v>
      </c>
      <c r="G171" s="34"/>
      <c r="H171" s="34"/>
      <c r="I171" s="160"/>
      <c r="J171" s="34"/>
      <c r="K171" s="34"/>
      <c r="L171" s="35"/>
      <c r="M171" s="161"/>
      <c r="N171" s="162"/>
      <c r="O171" s="55"/>
      <c r="P171" s="55"/>
      <c r="Q171" s="55"/>
      <c r="R171" s="55"/>
      <c r="S171" s="55"/>
      <c r="T171" s="56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9" t="s">
        <v>177</v>
      </c>
      <c r="AU171" s="19" t="s">
        <v>81</v>
      </c>
    </row>
    <row r="172" spans="2:51" s="13" customFormat="1" ht="11.25">
      <c r="B172" s="163"/>
      <c r="D172" s="164" t="s">
        <v>179</v>
      </c>
      <c r="E172" s="165" t="s">
        <v>3</v>
      </c>
      <c r="F172" s="166" t="s">
        <v>2188</v>
      </c>
      <c r="H172" s="167">
        <v>22.291</v>
      </c>
      <c r="I172" s="168"/>
      <c r="L172" s="163"/>
      <c r="M172" s="169"/>
      <c r="N172" s="170"/>
      <c r="O172" s="170"/>
      <c r="P172" s="170"/>
      <c r="Q172" s="170"/>
      <c r="R172" s="170"/>
      <c r="S172" s="170"/>
      <c r="T172" s="171"/>
      <c r="AT172" s="165" t="s">
        <v>179</v>
      </c>
      <c r="AU172" s="165" t="s">
        <v>81</v>
      </c>
      <c r="AV172" s="13" t="s">
        <v>81</v>
      </c>
      <c r="AW172" s="13" t="s">
        <v>34</v>
      </c>
      <c r="AX172" s="13" t="s">
        <v>79</v>
      </c>
      <c r="AY172" s="165" t="s">
        <v>167</v>
      </c>
    </row>
    <row r="173" spans="1:65" s="2" customFormat="1" ht="44.25" customHeight="1">
      <c r="A173" s="34"/>
      <c r="B173" s="144"/>
      <c r="C173" s="145" t="s">
        <v>8</v>
      </c>
      <c r="D173" s="145" t="s">
        <v>170</v>
      </c>
      <c r="E173" s="146" t="s">
        <v>324</v>
      </c>
      <c r="F173" s="147" t="s">
        <v>325</v>
      </c>
      <c r="G173" s="148" t="s">
        <v>173</v>
      </c>
      <c r="H173" s="149">
        <v>0.182</v>
      </c>
      <c r="I173" s="150"/>
      <c r="J173" s="151">
        <f>ROUND(I173*H173,2)</f>
        <v>0</v>
      </c>
      <c r="K173" s="147" t="s">
        <v>174</v>
      </c>
      <c r="L173" s="35"/>
      <c r="M173" s="152" t="s">
        <v>3</v>
      </c>
      <c r="N173" s="153" t="s">
        <v>43</v>
      </c>
      <c r="O173" s="55"/>
      <c r="P173" s="154">
        <f>O173*H173</f>
        <v>0</v>
      </c>
      <c r="Q173" s="154">
        <v>0</v>
      </c>
      <c r="R173" s="154">
        <f>Q173*H173</f>
        <v>0</v>
      </c>
      <c r="S173" s="154">
        <v>0</v>
      </c>
      <c r="T173" s="155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56" t="s">
        <v>175</v>
      </c>
      <c r="AT173" s="156" t="s">
        <v>170</v>
      </c>
      <c r="AU173" s="156" t="s">
        <v>81</v>
      </c>
      <c r="AY173" s="19" t="s">
        <v>167</v>
      </c>
      <c r="BE173" s="157">
        <f>IF(N173="základní",J173,0)</f>
        <v>0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9" t="s">
        <v>79</v>
      </c>
      <c r="BK173" s="157">
        <f>ROUND(I173*H173,2)</f>
        <v>0</v>
      </c>
      <c r="BL173" s="19" t="s">
        <v>175</v>
      </c>
      <c r="BM173" s="156" t="s">
        <v>2189</v>
      </c>
    </row>
    <row r="174" spans="1:47" s="2" customFormat="1" ht="11.25">
      <c r="A174" s="34"/>
      <c r="B174" s="35"/>
      <c r="C174" s="34"/>
      <c r="D174" s="158" t="s">
        <v>177</v>
      </c>
      <c r="E174" s="34"/>
      <c r="F174" s="159" t="s">
        <v>327</v>
      </c>
      <c r="G174" s="34"/>
      <c r="H174" s="34"/>
      <c r="I174" s="160"/>
      <c r="J174" s="34"/>
      <c r="K174" s="34"/>
      <c r="L174" s="35"/>
      <c r="M174" s="161"/>
      <c r="N174" s="162"/>
      <c r="O174" s="55"/>
      <c r="P174" s="55"/>
      <c r="Q174" s="55"/>
      <c r="R174" s="55"/>
      <c r="S174" s="55"/>
      <c r="T174" s="56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9" t="s">
        <v>177</v>
      </c>
      <c r="AU174" s="19" t="s">
        <v>81</v>
      </c>
    </row>
    <row r="175" spans="2:63" s="12" customFormat="1" ht="22.9" customHeight="1">
      <c r="B175" s="131"/>
      <c r="D175" s="132" t="s">
        <v>71</v>
      </c>
      <c r="E175" s="142" t="s">
        <v>328</v>
      </c>
      <c r="F175" s="142" t="s">
        <v>329</v>
      </c>
      <c r="I175" s="134"/>
      <c r="J175" s="143">
        <f>BK175</f>
        <v>0</v>
      </c>
      <c r="L175" s="131"/>
      <c r="M175" s="136"/>
      <c r="N175" s="137"/>
      <c r="O175" s="137"/>
      <c r="P175" s="138">
        <f>SUM(P176:P177)</f>
        <v>0</v>
      </c>
      <c r="Q175" s="137"/>
      <c r="R175" s="138">
        <f>SUM(R176:R177)</f>
        <v>0</v>
      </c>
      <c r="S175" s="137"/>
      <c r="T175" s="139">
        <f>SUM(T176:T177)</f>
        <v>0</v>
      </c>
      <c r="AR175" s="132" t="s">
        <v>79</v>
      </c>
      <c r="AT175" s="140" t="s">
        <v>71</v>
      </c>
      <c r="AU175" s="140" t="s">
        <v>79</v>
      </c>
      <c r="AY175" s="132" t="s">
        <v>167</v>
      </c>
      <c r="BK175" s="141">
        <f>SUM(BK176:BK177)</f>
        <v>0</v>
      </c>
    </row>
    <row r="176" spans="1:65" s="2" customFormat="1" ht="55.5" customHeight="1">
      <c r="A176" s="34"/>
      <c r="B176" s="144"/>
      <c r="C176" s="145" t="s">
        <v>300</v>
      </c>
      <c r="D176" s="145" t="s">
        <v>170</v>
      </c>
      <c r="E176" s="146" t="s">
        <v>331</v>
      </c>
      <c r="F176" s="147" t="s">
        <v>332</v>
      </c>
      <c r="G176" s="148" t="s">
        <v>173</v>
      </c>
      <c r="H176" s="149">
        <v>8.306</v>
      </c>
      <c r="I176" s="150"/>
      <c r="J176" s="151">
        <f>ROUND(I176*H176,2)</f>
        <v>0</v>
      </c>
      <c r="K176" s="147" t="s">
        <v>174</v>
      </c>
      <c r="L176" s="35"/>
      <c r="M176" s="152" t="s">
        <v>3</v>
      </c>
      <c r="N176" s="153" t="s">
        <v>43</v>
      </c>
      <c r="O176" s="55"/>
      <c r="P176" s="154">
        <f>O176*H176</f>
        <v>0</v>
      </c>
      <c r="Q176" s="154">
        <v>0</v>
      </c>
      <c r="R176" s="154">
        <f>Q176*H176</f>
        <v>0</v>
      </c>
      <c r="S176" s="154">
        <v>0</v>
      </c>
      <c r="T176" s="155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56" t="s">
        <v>175</v>
      </c>
      <c r="AT176" s="156" t="s">
        <v>170</v>
      </c>
      <c r="AU176" s="156" t="s">
        <v>81</v>
      </c>
      <c r="AY176" s="19" t="s">
        <v>167</v>
      </c>
      <c r="BE176" s="157">
        <f>IF(N176="základní",J176,0)</f>
        <v>0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9" t="s">
        <v>79</v>
      </c>
      <c r="BK176" s="157">
        <f>ROUND(I176*H176,2)</f>
        <v>0</v>
      </c>
      <c r="BL176" s="19" t="s">
        <v>175</v>
      </c>
      <c r="BM176" s="156" t="s">
        <v>2190</v>
      </c>
    </row>
    <row r="177" spans="1:47" s="2" customFormat="1" ht="11.25">
      <c r="A177" s="34"/>
      <c r="B177" s="35"/>
      <c r="C177" s="34"/>
      <c r="D177" s="158" t="s">
        <v>177</v>
      </c>
      <c r="E177" s="34"/>
      <c r="F177" s="159" t="s">
        <v>334</v>
      </c>
      <c r="G177" s="34"/>
      <c r="H177" s="34"/>
      <c r="I177" s="160"/>
      <c r="J177" s="34"/>
      <c r="K177" s="34"/>
      <c r="L177" s="35"/>
      <c r="M177" s="161"/>
      <c r="N177" s="162"/>
      <c r="O177" s="55"/>
      <c r="P177" s="55"/>
      <c r="Q177" s="55"/>
      <c r="R177" s="55"/>
      <c r="S177" s="55"/>
      <c r="T177" s="56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9" t="s">
        <v>177</v>
      </c>
      <c r="AU177" s="19" t="s">
        <v>81</v>
      </c>
    </row>
    <row r="178" spans="2:63" s="12" customFormat="1" ht="25.9" customHeight="1">
      <c r="B178" s="131"/>
      <c r="D178" s="132" t="s">
        <v>71</v>
      </c>
      <c r="E178" s="133" t="s">
        <v>335</v>
      </c>
      <c r="F178" s="133" t="s">
        <v>336</v>
      </c>
      <c r="I178" s="134"/>
      <c r="J178" s="135">
        <f>BK178</f>
        <v>0</v>
      </c>
      <c r="L178" s="131"/>
      <c r="M178" s="136"/>
      <c r="N178" s="137"/>
      <c r="O178" s="137"/>
      <c r="P178" s="138">
        <f>P179+P181+P185+P193+P201+P212+P271+P286+P309+P316+P342+P374</f>
        <v>0</v>
      </c>
      <c r="Q178" s="137"/>
      <c r="R178" s="138">
        <f>R179+R181+R185+R193+R201+R212+R271+R286+R309+R316+R342+R374</f>
        <v>6.94272638</v>
      </c>
      <c r="S178" s="137"/>
      <c r="T178" s="139">
        <f>T179+T181+T185+T193+T201+T212+T271+T286+T309+T316+T342+T374</f>
        <v>5.473638599999999</v>
      </c>
      <c r="AR178" s="132" t="s">
        <v>81</v>
      </c>
      <c r="AT178" s="140" t="s">
        <v>71</v>
      </c>
      <c r="AU178" s="140" t="s">
        <v>72</v>
      </c>
      <c r="AY178" s="132" t="s">
        <v>167</v>
      </c>
      <c r="BK178" s="141">
        <f>BK179+BK181+BK185+BK193+BK201+BK212+BK271+BK286+BK309+BK316+BK342+BK374</f>
        <v>0</v>
      </c>
    </row>
    <row r="179" spans="2:63" s="12" customFormat="1" ht="22.9" customHeight="1">
      <c r="B179" s="131"/>
      <c r="D179" s="132" t="s">
        <v>71</v>
      </c>
      <c r="E179" s="142" t="s">
        <v>337</v>
      </c>
      <c r="F179" s="142" t="s">
        <v>338</v>
      </c>
      <c r="I179" s="134"/>
      <c r="J179" s="143">
        <f>BK179</f>
        <v>0</v>
      </c>
      <c r="L179" s="131"/>
      <c r="M179" s="136"/>
      <c r="N179" s="137"/>
      <c r="O179" s="137"/>
      <c r="P179" s="138">
        <f>P180</f>
        <v>0</v>
      </c>
      <c r="Q179" s="137"/>
      <c r="R179" s="138">
        <f>R180</f>
        <v>0</v>
      </c>
      <c r="S179" s="137"/>
      <c r="T179" s="139">
        <f>T180</f>
        <v>0</v>
      </c>
      <c r="AR179" s="132" t="s">
        <v>81</v>
      </c>
      <c r="AT179" s="140" t="s">
        <v>71</v>
      </c>
      <c r="AU179" s="140" t="s">
        <v>79</v>
      </c>
      <c r="AY179" s="132" t="s">
        <v>167</v>
      </c>
      <c r="BK179" s="141">
        <f>BK180</f>
        <v>0</v>
      </c>
    </row>
    <row r="180" spans="1:65" s="2" customFormat="1" ht="16.5" customHeight="1">
      <c r="A180" s="34"/>
      <c r="B180" s="144"/>
      <c r="C180" s="145" t="s">
        <v>306</v>
      </c>
      <c r="D180" s="145" t="s">
        <v>170</v>
      </c>
      <c r="E180" s="146" t="s">
        <v>340</v>
      </c>
      <c r="F180" s="147" t="s">
        <v>341</v>
      </c>
      <c r="G180" s="148" t="s">
        <v>200</v>
      </c>
      <c r="H180" s="149">
        <v>7</v>
      </c>
      <c r="I180" s="150"/>
      <c r="J180" s="151">
        <f>ROUND(I180*H180,2)</f>
        <v>0</v>
      </c>
      <c r="K180" s="147" t="s">
        <v>3</v>
      </c>
      <c r="L180" s="35"/>
      <c r="M180" s="152" t="s">
        <v>3</v>
      </c>
      <c r="N180" s="153" t="s">
        <v>43</v>
      </c>
      <c r="O180" s="55"/>
      <c r="P180" s="154">
        <f>O180*H180</f>
        <v>0</v>
      </c>
      <c r="Q180" s="154">
        <v>0</v>
      </c>
      <c r="R180" s="154">
        <f>Q180*H180</f>
        <v>0</v>
      </c>
      <c r="S180" s="154">
        <v>0</v>
      </c>
      <c r="T180" s="155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56" t="s">
        <v>227</v>
      </c>
      <c r="AT180" s="156" t="s">
        <v>170</v>
      </c>
      <c r="AU180" s="156" t="s">
        <v>81</v>
      </c>
      <c r="AY180" s="19" t="s">
        <v>167</v>
      </c>
      <c r="BE180" s="157">
        <f>IF(N180="základní",J180,0)</f>
        <v>0</v>
      </c>
      <c r="BF180" s="157">
        <f>IF(N180="snížená",J180,0)</f>
        <v>0</v>
      </c>
      <c r="BG180" s="157">
        <f>IF(N180="zákl. přenesená",J180,0)</f>
        <v>0</v>
      </c>
      <c r="BH180" s="157">
        <f>IF(N180="sníž. přenesená",J180,0)</f>
        <v>0</v>
      </c>
      <c r="BI180" s="157">
        <f>IF(N180="nulová",J180,0)</f>
        <v>0</v>
      </c>
      <c r="BJ180" s="19" t="s">
        <v>79</v>
      </c>
      <c r="BK180" s="157">
        <f>ROUND(I180*H180,2)</f>
        <v>0</v>
      </c>
      <c r="BL180" s="19" t="s">
        <v>227</v>
      </c>
      <c r="BM180" s="156" t="s">
        <v>2191</v>
      </c>
    </row>
    <row r="181" spans="2:63" s="12" customFormat="1" ht="22.9" customHeight="1">
      <c r="B181" s="131"/>
      <c r="D181" s="132" t="s">
        <v>71</v>
      </c>
      <c r="E181" s="142" t="s">
        <v>343</v>
      </c>
      <c r="F181" s="142" t="s">
        <v>344</v>
      </c>
      <c r="I181" s="134"/>
      <c r="J181" s="143">
        <f>BK181</f>
        <v>0</v>
      </c>
      <c r="L181" s="131"/>
      <c r="M181" s="136"/>
      <c r="N181" s="137"/>
      <c r="O181" s="137"/>
      <c r="P181" s="138">
        <f>SUM(P182:P184)</f>
        <v>0</v>
      </c>
      <c r="Q181" s="137"/>
      <c r="R181" s="138">
        <f>SUM(R182:R184)</f>
        <v>0</v>
      </c>
      <c r="S181" s="137"/>
      <c r="T181" s="139">
        <f>SUM(T182:T184)</f>
        <v>0</v>
      </c>
      <c r="AR181" s="132" t="s">
        <v>81</v>
      </c>
      <c r="AT181" s="140" t="s">
        <v>71</v>
      </c>
      <c r="AU181" s="140" t="s">
        <v>79</v>
      </c>
      <c r="AY181" s="132" t="s">
        <v>167</v>
      </c>
      <c r="BK181" s="141">
        <f>SUM(BK182:BK184)</f>
        <v>0</v>
      </c>
    </row>
    <row r="182" spans="1:65" s="2" customFormat="1" ht="16.5" customHeight="1">
      <c r="A182" s="34"/>
      <c r="B182" s="144"/>
      <c r="C182" s="145" t="s">
        <v>312</v>
      </c>
      <c r="D182" s="145" t="s">
        <v>170</v>
      </c>
      <c r="E182" s="146" t="s">
        <v>346</v>
      </c>
      <c r="F182" s="147" t="s">
        <v>347</v>
      </c>
      <c r="G182" s="148" t="s">
        <v>348</v>
      </c>
      <c r="H182" s="149">
        <v>1</v>
      </c>
      <c r="I182" s="150"/>
      <c r="J182" s="151">
        <f>ROUND(I182*H182,2)</f>
        <v>0</v>
      </c>
      <c r="K182" s="147" t="s">
        <v>3</v>
      </c>
      <c r="L182" s="35"/>
      <c r="M182" s="152" t="s">
        <v>3</v>
      </c>
      <c r="N182" s="153" t="s">
        <v>43</v>
      </c>
      <c r="O182" s="55"/>
      <c r="P182" s="154">
        <f>O182*H182</f>
        <v>0</v>
      </c>
      <c r="Q182" s="154">
        <v>0</v>
      </c>
      <c r="R182" s="154">
        <f>Q182*H182</f>
        <v>0</v>
      </c>
      <c r="S182" s="154">
        <v>0</v>
      </c>
      <c r="T182" s="155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56" t="s">
        <v>227</v>
      </c>
      <c r="AT182" s="156" t="s">
        <v>170</v>
      </c>
      <c r="AU182" s="156" t="s">
        <v>81</v>
      </c>
      <c r="AY182" s="19" t="s">
        <v>167</v>
      </c>
      <c r="BE182" s="157">
        <f>IF(N182="základní",J182,0)</f>
        <v>0</v>
      </c>
      <c r="BF182" s="157">
        <f>IF(N182="snížená",J182,0)</f>
        <v>0</v>
      </c>
      <c r="BG182" s="157">
        <f>IF(N182="zákl. přenesená",J182,0)</f>
        <v>0</v>
      </c>
      <c r="BH182" s="157">
        <f>IF(N182="sníž. přenesená",J182,0)</f>
        <v>0</v>
      </c>
      <c r="BI182" s="157">
        <f>IF(N182="nulová",J182,0)</f>
        <v>0</v>
      </c>
      <c r="BJ182" s="19" t="s">
        <v>79</v>
      </c>
      <c r="BK182" s="157">
        <f>ROUND(I182*H182,2)</f>
        <v>0</v>
      </c>
      <c r="BL182" s="19" t="s">
        <v>227</v>
      </c>
      <c r="BM182" s="156" t="s">
        <v>2192</v>
      </c>
    </row>
    <row r="183" spans="1:65" s="2" customFormat="1" ht="16.5" customHeight="1">
      <c r="A183" s="34"/>
      <c r="B183" s="144"/>
      <c r="C183" s="145" t="s">
        <v>318</v>
      </c>
      <c r="D183" s="145" t="s">
        <v>170</v>
      </c>
      <c r="E183" s="146" t="s">
        <v>351</v>
      </c>
      <c r="F183" s="147" t="s">
        <v>352</v>
      </c>
      <c r="G183" s="148" t="s">
        <v>348</v>
      </c>
      <c r="H183" s="149">
        <v>1</v>
      </c>
      <c r="I183" s="150"/>
      <c r="J183" s="151">
        <f>ROUND(I183*H183,2)</f>
        <v>0</v>
      </c>
      <c r="K183" s="147" t="s">
        <v>3</v>
      </c>
      <c r="L183" s="35"/>
      <c r="M183" s="152" t="s">
        <v>3</v>
      </c>
      <c r="N183" s="153" t="s">
        <v>43</v>
      </c>
      <c r="O183" s="55"/>
      <c r="P183" s="154">
        <f>O183*H183</f>
        <v>0</v>
      </c>
      <c r="Q183" s="154">
        <v>0</v>
      </c>
      <c r="R183" s="154">
        <f>Q183*H183</f>
        <v>0</v>
      </c>
      <c r="S183" s="154">
        <v>0</v>
      </c>
      <c r="T183" s="155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56" t="s">
        <v>227</v>
      </c>
      <c r="AT183" s="156" t="s">
        <v>170</v>
      </c>
      <c r="AU183" s="156" t="s">
        <v>81</v>
      </c>
      <c r="AY183" s="19" t="s">
        <v>167</v>
      </c>
      <c r="BE183" s="157">
        <f>IF(N183="základní",J183,0)</f>
        <v>0</v>
      </c>
      <c r="BF183" s="157">
        <f>IF(N183="snížená",J183,0)</f>
        <v>0</v>
      </c>
      <c r="BG183" s="157">
        <f>IF(N183="zákl. přenesená",J183,0)</f>
        <v>0</v>
      </c>
      <c r="BH183" s="157">
        <f>IF(N183="sníž. přenesená",J183,0)</f>
        <v>0</v>
      </c>
      <c r="BI183" s="157">
        <f>IF(N183="nulová",J183,0)</f>
        <v>0</v>
      </c>
      <c r="BJ183" s="19" t="s">
        <v>79</v>
      </c>
      <c r="BK183" s="157">
        <f>ROUND(I183*H183,2)</f>
        <v>0</v>
      </c>
      <c r="BL183" s="19" t="s">
        <v>227</v>
      </c>
      <c r="BM183" s="156" t="s">
        <v>2193</v>
      </c>
    </row>
    <row r="184" spans="1:65" s="2" customFormat="1" ht="16.5" customHeight="1">
      <c r="A184" s="34"/>
      <c r="B184" s="144"/>
      <c r="C184" s="145" t="s">
        <v>323</v>
      </c>
      <c r="D184" s="145" t="s">
        <v>170</v>
      </c>
      <c r="E184" s="146" t="s">
        <v>355</v>
      </c>
      <c r="F184" s="147" t="s">
        <v>356</v>
      </c>
      <c r="G184" s="148" t="s">
        <v>348</v>
      </c>
      <c r="H184" s="149">
        <v>1</v>
      </c>
      <c r="I184" s="150"/>
      <c r="J184" s="151">
        <f>ROUND(I184*H184,2)</f>
        <v>0</v>
      </c>
      <c r="K184" s="147" t="s">
        <v>3</v>
      </c>
      <c r="L184" s="35"/>
      <c r="M184" s="152" t="s">
        <v>3</v>
      </c>
      <c r="N184" s="153" t="s">
        <v>43</v>
      </c>
      <c r="O184" s="55"/>
      <c r="P184" s="154">
        <f>O184*H184</f>
        <v>0</v>
      </c>
      <c r="Q184" s="154">
        <v>0</v>
      </c>
      <c r="R184" s="154">
        <f>Q184*H184</f>
        <v>0</v>
      </c>
      <c r="S184" s="154">
        <v>0</v>
      </c>
      <c r="T184" s="155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56" t="s">
        <v>227</v>
      </c>
      <c r="AT184" s="156" t="s">
        <v>170</v>
      </c>
      <c r="AU184" s="156" t="s">
        <v>81</v>
      </c>
      <c r="AY184" s="19" t="s">
        <v>167</v>
      </c>
      <c r="BE184" s="157">
        <f>IF(N184="základní",J184,0)</f>
        <v>0</v>
      </c>
      <c r="BF184" s="157">
        <f>IF(N184="snížená",J184,0)</f>
        <v>0</v>
      </c>
      <c r="BG184" s="157">
        <f>IF(N184="zákl. přenesená",J184,0)</f>
        <v>0</v>
      </c>
      <c r="BH184" s="157">
        <f>IF(N184="sníž. přenesená",J184,0)</f>
        <v>0</v>
      </c>
      <c r="BI184" s="157">
        <f>IF(N184="nulová",J184,0)</f>
        <v>0</v>
      </c>
      <c r="BJ184" s="19" t="s">
        <v>79</v>
      </c>
      <c r="BK184" s="157">
        <f>ROUND(I184*H184,2)</f>
        <v>0</v>
      </c>
      <c r="BL184" s="19" t="s">
        <v>227</v>
      </c>
      <c r="BM184" s="156" t="s">
        <v>2194</v>
      </c>
    </row>
    <row r="185" spans="2:63" s="12" customFormat="1" ht="22.9" customHeight="1">
      <c r="B185" s="131"/>
      <c r="D185" s="132" t="s">
        <v>71</v>
      </c>
      <c r="E185" s="142" t="s">
        <v>358</v>
      </c>
      <c r="F185" s="142" t="s">
        <v>359</v>
      </c>
      <c r="I185" s="134"/>
      <c r="J185" s="143">
        <f>BK185</f>
        <v>0</v>
      </c>
      <c r="L185" s="131"/>
      <c r="M185" s="136"/>
      <c r="N185" s="137"/>
      <c r="O185" s="137"/>
      <c r="P185" s="138">
        <f>SUM(P186:P192)</f>
        <v>0</v>
      </c>
      <c r="Q185" s="137"/>
      <c r="R185" s="138">
        <f>SUM(R186:R192)</f>
        <v>0.0138</v>
      </c>
      <c r="S185" s="137"/>
      <c r="T185" s="139">
        <f>SUM(T186:T192)</f>
        <v>0</v>
      </c>
      <c r="AR185" s="132" t="s">
        <v>81</v>
      </c>
      <c r="AT185" s="140" t="s">
        <v>71</v>
      </c>
      <c r="AU185" s="140" t="s">
        <v>79</v>
      </c>
      <c r="AY185" s="132" t="s">
        <v>167</v>
      </c>
      <c r="BK185" s="141">
        <f>SUM(BK186:BK192)</f>
        <v>0</v>
      </c>
    </row>
    <row r="186" spans="1:65" s="2" customFormat="1" ht="33" customHeight="1">
      <c r="A186" s="34"/>
      <c r="B186" s="144"/>
      <c r="C186" s="145" t="s">
        <v>330</v>
      </c>
      <c r="D186" s="145" t="s">
        <v>170</v>
      </c>
      <c r="E186" s="146" t="s">
        <v>361</v>
      </c>
      <c r="F186" s="147" t="s">
        <v>362</v>
      </c>
      <c r="G186" s="148" t="s">
        <v>226</v>
      </c>
      <c r="H186" s="149">
        <v>30</v>
      </c>
      <c r="I186" s="150"/>
      <c r="J186" s="151">
        <f>ROUND(I186*H186,2)</f>
        <v>0</v>
      </c>
      <c r="K186" s="147" t="s">
        <v>174</v>
      </c>
      <c r="L186" s="35"/>
      <c r="M186" s="152" t="s">
        <v>3</v>
      </c>
      <c r="N186" s="153" t="s">
        <v>43</v>
      </c>
      <c r="O186" s="55"/>
      <c r="P186" s="154">
        <f>O186*H186</f>
        <v>0</v>
      </c>
      <c r="Q186" s="154">
        <v>0.00046</v>
      </c>
      <c r="R186" s="154">
        <f>Q186*H186</f>
        <v>0.0138</v>
      </c>
      <c r="S186" s="154">
        <v>0</v>
      </c>
      <c r="T186" s="155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56" t="s">
        <v>227</v>
      </c>
      <c r="AT186" s="156" t="s">
        <v>170</v>
      </c>
      <c r="AU186" s="156" t="s">
        <v>81</v>
      </c>
      <c r="AY186" s="19" t="s">
        <v>167</v>
      </c>
      <c r="BE186" s="157">
        <f>IF(N186="základní",J186,0)</f>
        <v>0</v>
      </c>
      <c r="BF186" s="157">
        <f>IF(N186="snížená",J186,0)</f>
        <v>0</v>
      </c>
      <c r="BG186" s="157">
        <f>IF(N186="zákl. přenesená",J186,0)</f>
        <v>0</v>
      </c>
      <c r="BH186" s="157">
        <f>IF(N186="sníž. přenesená",J186,0)</f>
        <v>0</v>
      </c>
      <c r="BI186" s="157">
        <f>IF(N186="nulová",J186,0)</f>
        <v>0</v>
      </c>
      <c r="BJ186" s="19" t="s">
        <v>79</v>
      </c>
      <c r="BK186" s="157">
        <f>ROUND(I186*H186,2)</f>
        <v>0</v>
      </c>
      <c r="BL186" s="19" t="s">
        <v>227</v>
      </c>
      <c r="BM186" s="156" t="s">
        <v>2195</v>
      </c>
    </row>
    <row r="187" spans="1:47" s="2" customFormat="1" ht="11.25">
      <c r="A187" s="34"/>
      <c r="B187" s="35"/>
      <c r="C187" s="34"/>
      <c r="D187" s="158" t="s">
        <v>177</v>
      </c>
      <c r="E187" s="34"/>
      <c r="F187" s="159" t="s">
        <v>364</v>
      </c>
      <c r="G187" s="34"/>
      <c r="H187" s="34"/>
      <c r="I187" s="160"/>
      <c r="J187" s="34"/>
      <c r="K187" s="34"/>
      <c r="L187" s="35"/>
      <c r="M187" s="161"/>
      <c r="N187" s="162"/>
      <c r="O187" s="55"/>
      <c r="P187" s="55"/>
      <c r="Q187" s="55"/>
      <c r="R187" s="55"/>
      <c r="S187" s="55"/>
      <c r="T187" s="56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9" t="s">
        <v>177</v>
      </c>
      <c r="AU187" s="19" t="s">
        <v>81</v>
      </c>
    </row>
    <row r="188" spans="2:51" s="13" customFormat="1" ht="11.25">
      <c r="B188" s="163"/>
      <c r="D188" s="164" t="s">
        <v>179</v>
      </c>
      <c r="E188" s="165" t="s">
        <v>3</v>
      </c>
      <c r="F188" s="166" t="s">
        <v>2196</v>
      </c>
      <c r="H188" s="167">
        <v>30</v>
      </c>
      <c r="I188" s="168"/>
      <c r="L188" s="163"/>
      <c r="M188" s="169"/>
      <c r="N188" s="170"/>
      <c r="O188" s="170"/>
      <c r="P188" s="170"/>
      <c r="Q188" s="170"/>
      <c r="R188" s="170"/>
      <c r="S188" s="170"/>
      <c r="T188" s="171"/>
      <c r="AT188" s="165" t="s">
        <v>179</v>
      </c>
      <c r="AU188" s="165" t="s">
        <v>81</v>
      </c>
      <c r="AV188" s="13" t="s">
        <v>81</v>
      </c>
      <c r="AW188" s="13" t="s">
        <v>34</v>
      </c>
      <c r="AX188" s="13" t="s">
        <v>79</v>
      </c>
      <c r="AY188" s="165" t="s">
        <v>167</v>
      </c>
    </row>
    <row r="189" spans="1:65" s="2" customFormat="1" ht="44.25" customHeight="1">
      <c r="A189" s="34"/>
      <c r="B189" s="144"/>
      <c r="C189" s="145" t="s">
        <v>339</v>
      </c>
      <c r="D189" s="145" t="s">
        <v>170</v>
      </c>
      <c r="E189" s="146" t="s">
        <v>366</v>
      </c>
      <c r="F189" s="147" t="s">
        <v>367</v>
      </c>
      <c r="G189" s="148" t="s">
        <v>173</v>
      </c>
      <c r="H189" s="149">
        <v>0.014</v>
      </c>
      <c r="I189" s="150"/>
      <c r="J189" s="151">
        <f>ROUND(I189*H189,2)</f>
        <v>0</v>
      </c>
      <c r="K189" s="147" t="s">
        <v>174</v>
      </c>
      <c r="L189" s="35"/>
      <c r="M189" s="152" t="s">
        <v>3</v>
      </c>
      <c r="N189" s="153" t="s">
        <v>43</v>
      </c>
      <c r="O189" s="55"/>
      <c r="P189" s="154">
        <f>O189*H189</f>
        <v>0</v>
      </c>
      <c r="Q189" s="154">
        <v>0</v>
      </c>
      <c r="R189" s="154">
        <f>Q189*H189</f>
        <v>0</v>
      </c>
      <c r="S189" s="154">
        <v>0</v>
      </c>
      <c r="T189" s="155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56" t="s">
        <v>227</v>
      </c>
      <c r="AT189" s="156" t="s">
        <v>170</v>
      </c>
      <c r="AU189" s="156" t="s">
        <v>81</v>
      </c>
      <c r="AY189" s="19" t="s">
        <v>167</v>
      </c>
      <c r="BE189" s="157">
        <f>IF(N189="základní",J189,0)</f>
        <v>0</v>
      </c>
      <c r="BF189" s="157">
        <f>IF(N189="snížená",J189,0)</f>
        <v>0</v>
      </c>
      <c r="BG189" s="157">
        <f>IF(N189="zákl. přenesená",J189,0)</f>
        <v>0</v>
      </c>
      <c r="BH189" s="157">
        <f>IF(N189="sníž. přenesená",J189,0)</f>
        <v>0</v>
      </c>
      <c r="BI189" s="157">
        <f>IF(N189="nulová",J189,0)</f>
        <v>0</v>
      </c>
      <c r="BJ189" s="19" t="s">
        <v>79</v>
      </c>
      <c r="BK189" s="157">
        <f>ROUND(I189*H189,2)</f>
        <v>0</v>
      </c>
      <c r="BL189" s="19" t="s">
        <v>227</v>
      </c>
      <c r="BM189" s="156" t="s">
        <v>2197</v>
      </c>
    </row>
    <row r="190" spans="1:47" s="2" customFormat="1" ht="11.25">
      <c r="A190" s="34"/>
      <c r="B190" s="35"/>
      <c r="C190" s="34"/>
      <c r="D190" s="158" t="s">
        <v>177</v>
      </c>
      <c r="E190" s="34"/>
      <c r="F190" s="159" t="s">
        <v>369</v>
      </c>
      <c r="G190" s="34"/>
      <c r="H190" s="34"/>
      <c r="I190" s="160"/>
      <c r="J190" s="34"/>
      <c r="K190" s="34"/>
      <c r="L190" s="35"/>
      <c r="M190" s="161"/>
      <c r="N190" s="162"/>
      <c r="O190" s="55"/>
      <c r="P190" s="55"/>
      <c r="Q190" s="55"/>
      <c r="R190" s="55"/>
      <c r="S190" s="55"/>
      <c r="T190" s="56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9" t="s">
        <v>177</v>
      </c>
      <c r="AU190" s="19" t="s">
        <v>81</v>
      </c>
    </row>
    <row r="191" spans="1:65" s="2" customFormat="1" ht="49.15" customHeight="1">
      <c r="A191" s="34"/>
      <c r="B191" s="144"/>
      <c r="C191" s="145" t="s">
        <v>345</v>
      </c>
      <c r="D191" s="145" t="s">
        <v>170</v>
      </c>
      <c r="E191" s="146" t="s">
        <v>371</v>
      </c>
      <c r="F191" s="147" t="s">
        <v>372</v>
      </c>
      <c r="G191" s="148" t="s">
        <v>173</v>
      </c>
      <c r="H191" s="149">
        <v>0.014</v>
      </c>
      <c r="I191" s="150"/>
      <c r="J191" s="151">
        <f>ROUND(I191*H191,2)</f>
        <v>0</v>
      </c>
      <c r="K191" s="147" t="s">
        <v>174</v>
      </c>
      <c r="L191" s="35"/>
      <c r="M191" s="152" t="s">
        <v>3</v>
      </c>
      <c r="N191" s="153" t="s">
        <v>43</v>
      </c>
      <c r="O191" s="55"/>
      <c r="P191" s="154">
        <f>O191*H191</f>
        <v>0</v>
      </c>
      <c r="Q191" s="154">
        <v>0</v>
      </c>
      <c r="R191" s="154">
        <f>Q191*H191</f>
        <v>0</v>
      </c>
      <c r="S191" s="154">
        <v>0</v>
      </c>
      <c r="T191" s="155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56" t="s">
        <v>227</v>
      </c>
      <c r="AT191" s="156" t="s">
        <v>170</v>
      </c>
      <c r="AU191" s="156" t="s">
        <v>81</v>
      </c>
      <c r="AY191" s="19" t="s">
        <v>167</v>
      </c>
      <c r="BE191" s="157">
        <f>IF(N191="základní",J191,0)</f>
        <v>0</v>
      </c>
      <c r="BF191" s="157">
        <f>IF(N191="snížená",J191,0)</f>
        <v>0</v>
      </c>
      <c r="BG191" s="157">
        <f>IF(N191="zákl. přenesená",J191,0)</f>
        <v>0</v>
      </c>
      <c r="BH191" s="157">
        <f>IF(N191="sníž. přenesená",J191,0)</f>
        <v>0</v>
      </c>
      <c r="BI191" s="157">
        <f>IF(N191="nulová",J191,0)</f>
        <v>0</v>
      </c>
      <c r="BJ191" s="19" t="s">
        <v>79</v>
      </c>
      <c r="BK191" s="157">
        <f>ROUND(I191*H191,2)</f>
        <v>0</v>
      </c>
      <c r="BL191" s="19" t="s">
        <v>227</v>
      </c>
      <c r="BM191" s="156" t="s">
        <v>2198</v>
      </c>
    </row>
    <row r="192" spans="1:47" s="2" customFormat="1" ht="11.25">
      <c r="A192" s="34"/>
      <c r="B192" s="35"/>
      <c r="C192" s="34"/>
      <c r="D192" s="158" t="s">
        <v>177</v>
      </c>
      <c r="E192" s="34"/>
      <c r="F192" s="159" t="s">
        <v>374</v>
      </c>
      <c r="G192" s="34"/>
      <c r="H192" s="34"/>
      <c r="I192" s="160"/>
      <c r="J192" s="34"/>
      <c r="K192" s="34"/>
      <c r="L192" s="35"/>
      <c r="M192" s="161"/>
      <c r="N192" s="162"/>
      <c r="O192" s="55"/>
      <c r="P192" s="55"/>
      <c r="Q192" s="55"/>
      <c r="R192" s="55"/>
      <c r="S192" s="55"/>
      <c r="T192" s="56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9" t="s">
        <v>177</v>
      </c>
      <c r="AU192" s="19" t="s">
        <v>81</v>
      </c>
    </row>
    <row r="193" spans="2:63" s="12" customFormat="1" ht="22.9" customHeight="1">
      <c r="B193" s="131"/>
      <c r="D193" s="132" t="s">
        <v>71</v>
      </c>
      <c r="E193" s="142" t="s">
        <v>375</v>
      </c>
      <c r="F193" s="142" t="s">
        <v>376</v>
      </c>
      <c r="I193" s="134"/>
      <c r="J193" s="143">
        <f>BK193</f>
        <v>0</v>
      </c>
      <c r="L193" s="131"/>
      <c r="M193" s="136"/>
      <c r="N193" s="137"/>
      <c r="O193" s="137"/>
      <c r="P193" s="138">
        <f>SUM(P194:P200)</f>
        <v>0</v>
      </c>
      <c r="Q193" s="137"/>
      <c r="R193" s="138">
        <f>SUM(R194:R200)</f>
        <v>0.0016799999999999999</v>
      </c>
      <c r="S193" s="137"/>
      <c r="T193" s="139">
        <f>SUM(T194:T200)</f>
        <v>0</v>
      </c>
      <c r="AR193" s="132" t="s">
        <v>81</v>
      </c>
      <c r="AT193" s="140" t="s">
        <v>71</v>
      </c>
      <c r="AU193" s="140" t="s">
        <v>79</v>
      </c>
      <c r="AY193" s="132" t="s">
        <v>167</v>
      </c>
      <c r="BK193" s="141">
        <f>SUM(BK194:BK200)</f>
        <v>0</v>
      </c>
    </row>
    <row r="194" spans="1:65" s="2" customFormat="1" ht="24.2" customHeight="1">
      <c r="A194" s="34"/>
      <c r="B194" s="144"/>
      <c r="C194" s="145" t="s">
        <v>350</v>
      </c>
      <c r="D194" s="145" t="s">
        <v>170</v>
      </c>
      <c r="E194" s="146" t="s">
        <v>378</v>
      </c>
      <c r="F194" s="147" t="s">
        <v>379</v>
      </c>
      <c r="G194" s="148" t="s">
        <v>200</v>
      </c>
      <c r="H194" s="149">
        <v>6</v>
      </c>
      <c r="I194" s="150"/>
      <c r="J194" s="151">
        <f>ROUND(I194*H194,2)</f>
        <v>0</v>
      </c>
      <c r="K194" s="147" t="s">
        <v>174</v>
      </c>
      <c r="L194" s="35"/>
      <c r="M194" s="152" t="s">
        <v>3</v>
      </c>
      <c r="N194" s="153" t="s">
        <v>43</v>
      </c>
      <c r="O194" s="55"/>
      <c r="P194" s="154">
        <f>O194*H194</f>
        <v>0</v>
      </c>
      <c r="Q194" s="154">
        <v>0.00028</v>
      </c>
      <c r="R194" s="154">
        <f>Q194*H194</f>
        <v>0.0016799999999999999</v>
      </c>
      <c r="S194" s="154">
        <v>0</v>
      </c>
      <c r="T194" s="155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56" t="s">
        <v>227</v>
      </c>
      <c r="AT194" s="156" t="s">
        <v>170</v>
      </c>
      <c r="AU194" s="156" t="s">
        <v>81</v>
      </c>
      <c r="AY194" s="19" t="s">
        <v>167</v>
      </c>
      <c r="BE194" s="157">
        <f>IF(N194="základní",J194,0)</f>
        <v>0</v>
      </c>
      <c r="BF194" s="157">
        <f>IF(N194="snížená",J194,0)</f>
        <v>0</v>
      </c>
      <c r="BG194" s="157">
        <f>IF(N194="zákl. přenesená",J194,0)</f>
        <v>0</v>
      </c>
      <c r="BH194" s="157">
        <f>IF(N194="sníž. přenesená",J194,0)</f>
        <v>0</v>
      </c>
      <c r="BI194" s="157">
        <f>IF(N194="nulová",J194,0)</f>
        <v>0</v>
      </c>
      <c r="BJ194" s="19" t="s">
        <v>79</v>
      </c>
      <c r="BK194" s="157">
        <f>ROUND(I194*H194,2)</f>
        <v>0</v>
      </c>
      <c r="BL194" s="19" t="s">
        <v>227</v>
      </c>
      <c r="BM194" s="156" t="s">
        <v>2199</v>
      </c>
    </row>
    <row r="195" spans="1:47" s="2" customFormat="1" ht="11.25">
      <c r="A195" s="34"/>
      <c r="B195" s="35"/>
      <c r="C195" s="34"/>
      <c r="D195" s="158" t="s">
        <v>177</v>
      </c>
      <c r="E195" s="34"/>
      <c r="F195" s="159" t="s">
        <v>381</v>
      </c>
      <c r="G195" s="34"/>
      <c r="H195" s="34"/>
      <c r="I195" s="160"/>
      <c r="J195" s="34"/>
      <c r="K195" s="34"/>
      <c r="L195" s="35"/>
      <c r="M195" s="161"/>
      <c r="N195" s="162"/>
      <c r="O195" s="55"/>
      <c r="P195" s="55"/>
      <c r="Q195" s="55"/>
      <c r="R195" s="55"/>
      <c r="S195" s="55"/>
      <c r="T195" s="56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9" t="s">
        <v>177</v>
      </c>
      <c r="AU195" s="19" t="s">
        <v>81</v>
      </c>
    </row>
    <row r="196" spans="2:51" s="13" customFormat="1" ht="11.25">
      <c r="B196" s="163"/>
      <c r="D196" s="164" t="s">
        <v>179</v>
      </c>
      <c r="E196" s="165" t="s">
        <v>3</v>
      </c>
      <c r="F196" s="166" t="s">
        <v>382</v>
      </c>
      <c r="H196" s="167">
        <v>6</v>
      </c>
      <c r="I196" s="168"/>
      <c r="L196" s="163"/>
      <c r="M196" s="169"/>
      <c r="N196" s="170"/>
      <c r="O196" s="170"/>
      <c r="P196" s="170"/>
      <c r="Q196" s="170"/>
      <c r="R196" s="170"/>
      <c r="S196" s="170"/>
      <c r="T196" s="171"/>
      <c r="AT196" s="165" t="s">
        <v>179</v>
      </c>
      <c r="AU196" s="165" t="s">
        <v>81</v>
      </c>
      <c r="AV196" s="13" t="s">
        <v>81</v>
      </c>
      <c r="AW196" s="13" t="s">
        <v>34</v>
      </c>
      <c r="AX196" s="13" t="s">
        <v>79</v>
      </c>
      <c r="AY196" s="165" t="s">
        <v>167</v>
      </c>
    </row>
    <row r="197" spans="1:65" s="2" customFormat="1" ht="44.25" customHeight="1">
      <c r="A197" s="34"/>
      <c r="B197" s="144"/>
      <c r="C197" s="145" t="s">
        <v>354</v>
      </c>
      <c r="D197" s="145" t="s">
        <v>170</v>
      </c>
      <c r="E197" s="146" t="s">
        <v>384</v>
      </c>
      <c r="F197" s="147" t="s">
        <v>385</v>
      </c>
      <c r="G197" s="148" t="s">
        <v>173</v>
      </c>
      <c r="H197" s="149">
        <v>0.002</v>
      </c>
      <c r="I197" s="150"/>
      <c r="J197" s="151">
        <f>ROUND(I197*H197,2)</f>
        <v>0</v>
      </c>
      <c r="K197" s="147" t="s">
        <v>174</v>
      </c>
      <c r="L197" s="35"/>
      <c r="M197" s="152" t="s">
        <v>3</v>
      </c>
      <c r="N197" s="153" t="s">
        <v>43</v>
      </c>
      <c r="O197" s="55"/>
      <c r="P197" s="154">
        <f>O197*H197</f>
        <v>0</v>
      </c>
      <c r="Q197" s="154">
        <v>0</v>
      </c>
      <c r="R197" s="154">
        <f>Q197*H197</f>
        <v>0</v>
      </c>
      <c r="S197" s="154">
        <v>0</v>
      </c>
      <c r="T197" s="155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56" t="s">
        <v>227</v>
      </c>
      <c r="AT197" s="156" t="s">
        <v>170</v>
      </c>
      <c r="AU197" s="156" t="s">
        <v>81</v>
      </c>
      <c r="AY197" s="19" t="s">
        <v>167</v>
      </c>
      <c r="BE197" s="157">
        <f>IF(N197="základní",J197,0)</f>
        <v>0</v>
      </c>
      <c r="BF197" s="157">
        <f>IF(N197="snížená",J197,0)</f>
        <v>0</v>
      </c>
      <c r="BG197" s="157">
        <f>IF(N197="zákl. přenesená",J197,0)</f>
        <v>0</v>
      </c>
      <c r="BH197" s="157">
        <f>IF(N197="sníž. přenesená",J197,0)</f>
        <v>0</v>
      </c>
      <c r="BI197" s="157">
        <f>IF(N197="nulová",J197,0)</f>
        <v>0</v>
      </c>
      <c r="BJ197" s="19" t="s">
        <v>79</v>
      </c>
      <c r="BK197" s="157">
        <f>ROUND(I197*H197,2)</f>
        <v>0</v>
      </c>
      <c r="BL197" s="19" t="s">
        <v>227</v>
      </c>
      <c r="BM197" s="156" t="s">
        <v>2200</v>
      </c>
    </row>
    <row r="198" spans="1:47" s="2" customFormat="1" ht="11.25">
      <c r="A198" s="34"/>
      <c r="B198" s="35"/>
      <c r="C198" s="34"/>
      <c r="D198" s="158" t="s">
        <v>177</v>
      </c>
      <c r="E198" s="34"/>
      <c r="F198" s="159" t="s">
        <v>387</v>
      </c>
      <c r="G198" s="34"/>
      <c r="H198" s="34"/>
      <c r="I198" s="160"/>
      <c r="J198" s="34"/>
      <c r="K198" s="34"/>
      <c r="L198" s="35"/>
      <c r="M198" s="161"/>
      <c r="N198" s="162"/>
      <c r="O198" s="55"/>
      <c r="P198" s="55"/>
      <c r="Q198" s="55"/>
      <c r="R198" s="55"/>
      <c r="S198" s="55"/>
      <c r="T198" s="56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9" t="s">
        <v>177</v>
      </c>
      <c r="AU198" s="19" t="s">
        <v>81</v>
      </c>
    </row>
    <row r="199" spans="1:65" s="2" customFormat="1" ht="49.15" customHeight="1">
      <c r="A199" s="34"/>
      <c r="B199" s="144"/>
      <c r="C199" s="145" t="s">
        <v>360</v>
      </c>
      <c r="D199" s="145" t="s">
        <v>170</v>
      </c>
      <c r="E199" s="146" t="s">
        <v>389</v>
      </c>
      <c r="F199" s="147" t="s">
        <v>390</v>
      </c>
      <c r="G199" s="148" t="s">
        <v>173</v>
      </c>
      <c r="H199" s="149">
        <v>0.002</v>
      </c>
      <c r="I199" s="150"/>
      <c r="J199" s="151">
        <f>ROUND(I199*H199,2)</f>
        <v>0</v>
      </c>
      <c r="K199" s="147" t="s">
        <v>174</v>
      </c>
      <c r="L199" s="35"/>
      <c r="M199" s="152" t="s">
        <v>3</v>
      </c>
      <c r="N199" s="153" t="s">
        <v>43</v>
      </c>
      <c r="O199" s="55"/>
      <c r="P199" s="154">
        <f>O199*H199</f>
        <v>0</v>
      </c>
      <c r="Q199" s="154">
        <v>0</v>
      </c>
      <c r="R199" s="154">
        <f>Q199*H199</f>
        <v>0</v>
      </c>
      <c r="S199" s="154">
        <v>0</v>
      </c>
      <c r="T199" s="155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56" t="s">
        <v>227</v>
      </c>
      <c r="AT199" s="156" t="s">
        <v>170</v>
      </c>
      <c r="AU199" s="156" t="s">
        <v>81</v>
      </c>
      <c r="AY199" s="19" t="s">
        <v>167</v>
      </c>
      <c r="BE199" s="157">
        <f>IF(N199="základní",J199,0)</f>
        <v>0</v>
      </c>
      <c r="BF199" s="157">
        <f>IF(N199="snížená",J199,0)</f>
        <v>0</v>
      </c>
      <c r="BG199" s="157">
        <f>IF(N199="zákl. přenesená",J199,0)</f>
        <v>0</v>
      </c>
      <c r="BH199" s="157">
        <f>IF(N199="sníž. přenesená",J199,0)</f>
        <v>0</v>
      </c>
      <c r="BI199" s="157">
        <f>IF(N199="nulová",J199,0)</f>
        <v>0</v>
      </c>
      <c r="BJ199" s="19" t="s">
        <v>79</v>
      </c>
      <c r="BK199" s="157">
        <f>ROUND(I199*H199,2)</f>
        <v>0</v>
      </c>
      <c r="BL199" s="19" t="s">
        <v>227</v>
      </c>
      <c r="BM199" s="156" t="s">
        <v>2201</v>
      </c>
    </row>
    <row r="200" spans="1:47" s="2" customFormat="1" ht="11.25">
      <c r="A200" s="34"/>
      <c r="B200" s="35"/>
      <c r="C200" s="34"/>
      <c r="D200" s="158" t="s">
        <v>177</v>
      </c>
      <c r="E200" s="34"/>
      <c r="F200" s="159" t="s">
        <v>392</v>
      </c>
      <c r="G200" s="34"/>
      <c r="H200" s="34"/>
      <c r="I200" s="160"/>
      <c r="J200" s="34"/>
      <c r="K200" s="34"/>
      <c r="L200" s="35"/>
      <c r="M200" s="161"/>
      <c r="N200" s="162"/>
      <c r="O200" s="55"/>
      <c r="P200" s="55"/>
      <c r="Q200" s="55"/>
      <c r="R200" s="55"/>
      <c r="S200" s="55"/>
      <c r="T200" s="56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9" t="s">
        <v>177</v>
      </c>
      <c r="AU200" s="19" t="s">
        <v>81</v>
      </c>
    </row>
    <row r="201" spans="2:63" s="12" customFormat="1" ht="22.9" customHeight="1">
      <c r="B201" s="131"/>
      <c r="D201" s="132" t="s">
        <v>71</v>
      </c>
      <c r="E201" s="142" t="s">
        <v>393</v>
      </c>
      <c r="F201" s="142" t="s">
        <v>394</v>
      </c>
      <c r="I201" s="134"/>
      <c r="J201" s="143">
        <f>BK201</f>
        <v>0</v>
      </c>
      <c r="L201" s="131"/>
      <c r="M201" s="136"/>
      <c r="N201" s="137"/>
      <c r="O201" s="137"/>
      <c r="P201" s="138">
        <f>SUM(P202:P211)</f>
        <v>0</v>
      </c>
      <c r="Q201" s="137"/>
      <c r="R201" s="138">
        <f>SUM(R202:R211)</f>
        <v>0.20806</v>
      </c>
      <c r="S201" s="137"/>
      <c r="T201" s="139">
        <f>SUM(T202:T211)</f>
        <v>0.04986</v>
      </c>
      <c r="AR201" s="132" t="s">
        <v>81</v>
      </c>
      <c r="AT201" s="140" t="s">
        <v>71</v>
      </c>
      <c r="AU201" s="140" t="s">
        <v>79</v>
      </c>
      <c r="AY201" s="132" t="s">
        <v>167</v>
      </c>
      <c r="BK201" s="141">
        <f>SUM(BK202:BK211)</f>
        <v>0</v>
      </c>
    </row>
    <row r="202" spans="1:65" s="2" customFormat="1" ht="24.2" customHeight="1">
      <c r="A202" s="34"/>
      <c r="B202" s="144"/>
      <c r="C202" s="145" t="s">
        <v>365</v>
      </c>
      <c r="D202" s="145" t="s">
        <v>170</v>
      </c>
      <c r="E202" s="146" t="s">
        <v>396</v>
      </c>
      <c r="F202" s="147" t="s">
        <v>397</v>
      </c>
      <c r="G202" s="148" t="s">
        <v>200</v>
      </c>
      <c r="H202" s="149">
        <v>2</v>
      </c>
      <c r="I202" s="150"/>
      <c r="J202" s="151">
        <f>ROUND(I202*H202,2)</f>
        <v>0</v>
      </c>
      <c r="K202" s="147" t="s">
        <v>174</v>
      </c>
      <c r="L202" s="35"/>
      <c r="M202" s="152" t="s">
        <v>3</v>
      </c>
      <c r="N202" s="153" t="s">
        <v>43</v>
      </c>
      <c r="O202" s="55"/>
      <c r="P202" s="154">
        <f>O202*H202</f>
        <v>0</v>
      </c>
      <c r="Q202" s="154">
        <v>8E-05</v>
      </c>
      <c r="R202" s="154">
        <f>Q202*H202</f>
        <v>0.00016</v>
      </c>
      <c r="S202" s="154">
        <v>0.02493</v>
      </c>
      <c r="T202" s="155">
        <f>S202*H202</f>
        <v>0.04986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56" t="s">
        <v>227</v>
      </c>
      <c r="AT202" s="156" t="s">
        <v>170</v>
      </c>
      <c r="AU202" s="156" t="s">
        <v>81</v>
      </c>
      <c r="AY202" s="19" t="s">
        <v>167</v>
      </c>
      <c r="BE202" s="157">
        <f>IF(N202="základní",J202,0)</f>
        <v>0</v>
      </c>
      <c r="BF202" s="157">
        <f>IF(N202="snížená",J202,0)</f>
        <v>0</v>
      </c>
      <c r="BG202" s="157">
        <f>IF(N202="zákl. přenesená",J202,0)</f>
        <v>0</v>
      </c>
      <c r="BH202" s="157">
        <f>IF(N202="sníž. přenesená",J202,0)</f>
        <v>0</v>
      </c>
      <c r="BI202" s="157">
        <f>IF(N202="nulová",J202,0)</f>
        <v>0</v>
      </c>
      <c r="BJ202" s="19" t="s">
        <v>79</v>
      </c>
      <c r="BK202" s="157">
        <f>ROUND(I202*H202,2)</f>
        <v>0</v>
      </c>
      <c r="BL202" s="19" t="s">
        <v>227</v>
      </c>
      <c r="BM202" s="156" t="s">
        <v>2202</v>
      </c>
    </row>
    <row r="203" spans="1:47" s="2" customFormat="1" ht="11.25">
      <c r="A203" s="34"/>
      <c r="B203" s="35"/>
      <c r="C203" s="34"/>
      <c r="D203" s="158" t="s">
        <v>177</v>
      </c>
      <c r="E203" s="34"/>
      <c r="F203" s="159" t="s">
        <v>399</v>
      </c>
      <c r="G203" s="34"/>
      <c r="H203" s="34"/>
      <c r="I203" s="160"/>
      <c r="J203" s="34"/>
      <c r="K203" s="34"/>
      <c r="L203" s="35"/>
      <c r="M203" s="161"/>
      <c r="N203" s="162"/>
      <c r="O203" s="55"/>
      <c r="P203" s="55"/>
      <c r="Q203" s="55"/>
      <c r="R203" s="55"/>
      <c r="S203" s="55"/>
      <c r="T203" s="56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9" t="s">
        <v>177</v>
      </c>
      <c r="AU203" s="19" t="s">
        <v>81</v>
      </c>
    </row>
    <row r="204" spans="2:51" s="13" customFormat="1" ht="11.25">
      <c r="B204" s="163"/>
      <c r="D204" s="164" t="s">
        <v>179</v>
      </c>
      <c r="E204" s="165" t="s">
        <v>3</v>
      </c>
      <c r="F204" s="166" t="s">
        <v>400</v>
      </c>
      <c r="H204" s="167">
        <v>2</v>
      </c>
      <c r="I204" s="168"/>
      <c r="L204" s="163"/>
      <c r="M204" s="169"/>
      <c r="N204" s="170"/>
      <c r="O204" s="170"/>
      <c r="P204" s="170"/>
      <c r="Q204" s="170"/>
      <c r="R204" s="170"/>
      <c r="S204" s="170"/>
      <c r="T204" s="171"/>
      <c r="AT204" s="165" t="s">
        <v>179</v>
      </c>
      <c r="AU204" s="165" t="s">
        <v>81</v>
      </c>
      <c r="AV204" s="13" t="s">
        <v>81</v>
      </c>
      <c r="AW204" s="13" t="s">
        <v>34</v>
      </c>
      <c r="AX204" s="13" t="s">
        <v>79</v>
      </c>
      <c r="AY204" s="165" t="s">
        <v>167</v>
      </c>
    </row>
    <row r="205" spans="1:65" s="2" customFormat="1" ht="44.25" customHeight="1">
      <c r="A205" s="34"/>
      <c r="B205" s="144"/>
      <c r="C205" s="145" t="s">
        <v>370</v>
      </c>
      <c r="D205" s="145" t="s">
        <v>170</v>
      </c>
      <c r="E205" s="146" t="s">
        <v>2203</v>
      </c>
      <c r="F205" s="147" t="s">
        <v>2204</v>
      </c>
      <c r="G205" s="148" t="s">
        <v>200</v>
      </c>
      <c r="H205" s="149">
        <v>3</v>
      </c>
      <c r="I205" s="150"/>
      <c r="J205" s="151">
        <f>ROUND(I205*H205,2)</f>
        <v>0</v>
      </c>
      <c r="K205" s="147" t="s">
        <v>174</v>
      </c>
      <c r="L205" s="35"/>
      <c r="M205" s="152" t="s">
        <v>3</v>
      </c>
      <c r="N205" s="153" t="s">
        <v>43</v>
      </c>
      <c r="O205" s="55"/>
      <c r="P205" s="154">
        <f>O205*H205</f>
        <v>0</v>
      </c>
      <c r="Q205" s="154">
        <v>0.0693</v>
      </c>
      <c r="R205" s="154">
        <f>Q205*H205</f>
        <v>0.2079</v>
      </c>
      <c r="S205" s="154">
        <v>0</v>
      </c>
      <c r="T205" s="155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56" t="s">
        <v>227</v>
      </c>
      <c r="AT205" s="156" t="s">
        <v>170</v>
      </c>
      <c r="AU205" s="156" t="s">
        <v>81</v>
      </c>
      <c r="AY205" s="19" t="s">
        <v>167</v>
      </c>
      <c r="BE205" s="157">
        <f>IF(N205="základní",J205,0)</f>
        <v>0</v>
      </c>
      <c r="BF205" s="157">
        <f>IF(N205="snížená",J205,0)</f>
        <v>0</v>
      </c>
      <c r="BG205" s="157">
        <f>IF(N205="zákl. přenesená",J205,0)</f>
        <v>0</v>
      </c>
      <c r="BH205" s="157">
        <f>IF(N205="sníž. přenesená",J205,0)</f>
        <v>0</v>
      </c>
      <c r="BI205" s="157">
        <f>IF(N205="nulová",J205,0)</f>
        <v>0</v>
      </c>
      <c r="BJ205" s="19" t="s">
        <v>79</v>
      </c>
      <c r="BK205" s="157">
        <f>ROUND(I205*H205,2)</f>
        <v>0</v>
      </c>
      <c r="BL205" s="19" t="s">
        <v>227</v>
      </c>
      <c r="BM205" s="156" t="s">
        <v>2205</v>
      </c>
    </row>
    <row r="206" spans="1:47" s="2" customFormat="1" ht="11.25">
      <c r="A206" s="34"/>
      <c r="B206" s="35"/>
      <c r="C206" s="34"/>
      <c r="D206" s="158" t="s">
        <v>177</v>
      </c>
      <c r="E206" s="34"/>
      <c r="F206" s="159" t="s">
        <v>2206</v>
      </c>
      <c r="G206" s="34"/>
      <c r="H206" s="34"/>
      <c r="I206" s="160"/>
      <c r="J206" s="34"/>
      <c r="K206" s="34"/>
      <c r="L206" s="35"/>
      <c r="M206" s="161"/>
      <c r="N206" s="162"/>
      <c r="O206" s="55"/>
      <c r="P206" s="55"/>
      <c r="Q206" s="55"/>
      <c r="R206" s="55"/>
      <c r="S206" s="55"/>
      <c r="T206" s="56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9" t="s">
        <v>177</v>
      </c>
      <c r="AU206" s="19" t="s">
        <v>81</v>
      </c>
    </row>
    <row r="207" spans="2:51" s="13" customFormat="1" ht="11.25">
      <c r="B207" s="163"/>
      <c r="D207" s="164" t="s">
        <v>179</v>
      </c>
      <c r="E207" s="165" t="s">
        <v>3</v>
      </c>
      <c r="F207" s="166" t="s">
        <v>595</v>
      </c>
      <c r="H207" s="167">
        <v>3</v>
      </c>
      <c r="I207" s="168"/>
      <c r="L207" s="163"/>
      <c r="M207" s="169"/>
      <c r="N207" s="170"/>
      <c r="O207" s="170"/>
      <c r="P207" s="170"/>
      <c r="Q207" s="170"/>
      <c r="R207" s="170"/>
      <c r="S207" s="170"/>
      <c r="T207" s="171"/>
      <c r="AT207" s="165" t="s">
        <v>179</v>
      </c>
      <c r="AU207" s="165" t="s">
        <v>81</v>
      </c>
      <c r="AV207" s="13" t="s">
        <v>81</v>
      </c>
      <c r="AW207" s="13" t="s">
        <v>34</v>
      </c>
      <c r="AX207" s="13" t="s">
        <v>79</v>
      </c>
      <c r="AY207" s="165" t="s">
        <v>167</v>
      </c>
    </row>
    <row r="208" spans="1:65" s="2" customFormat="1" ht="44.25" customHeight="1">
      <c r="A208" s="34"/>
      <c r="B208" s="144"/>
      <c r="C208" s="145" t="s">
        <v>377</v>
      </c>
      <c r="D208" s="145" t="s">
        <v>170</v>
      </c>
      <c r="E208" s="146" t="s">
        <v>407</v>
      </c>
      <c r="F208" s="147" t="s">
        <v>408</v>
      </c>
      <c r="G208" s="148" t="s">
        <v>173</v>
      </c>
      <c r="H208" s="149">
        <v>0.208</v>
      </c>
      <c r="I208" s="150"/>
      <c r="J208" s="151">
        <f>ROUND(I208*H208,2)</f>
        <v>0</v>
      </c>
      <c r="K208" s="147" t="s">
        <v>174</v>
      </c>
      <c r="L208" s="35"/>
      <c r="M208" s="152" t="s">
        <v>3</v>
      </c>
      <c r="N208" s="153" t="s">
        <v>43</v>
      </c>
      <c r="O208" s="55"/>
      <c r="P208" s="154">
        <f>O208*H208</f>
        <v>0</v>
      </c>
      <c r="Q208" s="154">
        <v>0</v>
      </c>
      <c r="R208" s="154">
        <f>Q208*H208</f>
        <v>0</v>
      </c>
      <c r="S208" s="154">
        <v>0</v>
      </c>
      <c r="T208" s="155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56" t="s">
        <v>227</v>
      </c>
      <c r="AT208" s="156" t="s">
        <v>170</v>
      </c>
      <c r="AU208" s="156" t="s">
        <v>81</v>
      </c>
      <c r="AY208" s="19" t="s">
        <v>167</v>
      </c>
      <c r="BE208" s="157">
        <f>IF(N208="základní",J208,0)</f>
        <v>0</v>
      </c>
      <c r="BF208" s="157">
        <f>IF(N208="snížená",J208,0)</f>
        <v>0</v>
      </c>
      <c r="BG208" s="157">
        <f>IF(N208="zákl. přenesená",J208,0)</f>
        <v>0</v>
      </c>
      <c r="BH208" s="157">
        <f>IF(N208="sníž. přenesená",J208,0)</f>
        <v>0</v>
      </c>
      <c r="BI208" s="157">
        <f>IF(N208="nulová",J208,0)</f>
        <v>0</v>
      </c>
      <c r="BJ208" s="19" t="s">
        <v>79</v>
      </c>
      <c r="BK208" s="157">
        <f>ROUND(I208*H208,2)</f>
        <v>0</v>
      </c>
      <c r="BL208" s="19" t="s">
        <v>227</v>
      </c>
      <c r="BM208" s="156" t="s">
        <v>2207</v>
      </c>
    </row>
    <row r="209" spans="1:47" s="2" customFormat="1" ht="11.25">
      <c r="A209" s="34"/>
      <c r="B209" s="35"/>
      <c r="C209" s="34"/>
      <c r="D209" s="158" t="s">
        <v>177</v>
      </c>
      <c r="E209" s="34"/>
      <c r="F209" s="159" t="s">
        <v>410</v>
      </c>
      <c r="G209" s="34"/>
      <c r="H209" s="34"/>
      <c r="I209" s="160"/>
      <c r="J209" s="34"/>
      <c r="K209" s="34"/>
      <c r="L209" s="35"/>
      <c r="M209" s="161"/>
      <c r="N209" s="162"/>
      <c r="O209" s="55"/>
      <c r="P209" s="55"/>
      <c r="Q209" s="55"/>
      <c r="R209" s="55"/>
      <c r="S209" s="55"/>
      <c r="T209" s="56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9" t="s">
        <v>177</v>
      </c>
      <c r="AU209" s="19" t="s">
        <v>81</v>
      </c>
    </row>
    <row r="210" spans="1:65" s="2" customFormat="1" ht="49.15" customHeight="1">
      <c r="A210" s="34"/>
      <c r="B210" s="144"/>
      <c r="C210" s="145" t="s">
        <v>383</v>
      </c>
      <c r="D210" s="145" t="s">
        <v>170</v>
      </c>
      <c r="E210" s="146" t="s">
        <v>412</v>
      </c>
      <c r="F210" s="147" t="s">
        <v>413</v>
      </c>
      <c r="G210" s="148" t="s">
        <v>173</v>
      </c>
      <c r="H210" s="149">
        <v>0.208</v>
      </c>
      <c r="I210" s="150"/>
      <c r="J210" s="151">
        <f>ROUND(I210*H210,2)</f>
        <v>0</v>
      </c>
      <c r="K210" s="147" t="s">
        <v>174</v>
      </c>
      <c r="L210" s="35"/>
      <c r="M210" s="152" t="s">
        <v>3</v>
      </c>
      <c r="N210" s="153" t="s">
        <v>43</v>
      </c>
      <c r="O210" s="55"/>
      <c r="P210" s="154">
        <f>O210*H210</f>
        <v>0</v>
      </c>
      <c r="Q210" s="154">
        <v>0</v>
      </c>
      <c r="R210" s="154">
        <f>Q210*H210</f>
        <v>0</v>
      </c>
      <c r="S210" s="154">
        <v>0</v>
      </c>
      <c r="T210" s="155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56" t="s">
        <v>227</v>
      </c>
      <c r="AT210" s="156" t="s">
        <v>170</v>
      </c>
      <c r="AU210" s="156" t="s">
        <v>81</v>
      </c>
      <c r="AY210" s="19" t="s">
        <v>167</v>
      </c>
      <c r="BE210" s="157">
        <f>IF(N210="základní",J210,0)</f>
        <v>0</v>
      </c>
      <c r="BF210" s="157">
        <f>IF(N210="snížená",J210,0)</f>
        <v>0</v>
      </c>
      <c r="BG210" s="157">
        <f>IF(N210="zákl. přenesená",J210,0)</f>
        <v>0</v>
      </c>
      <c r="BH210" s="157">
        <f>IF(N210="sníž. přenesená",J210,0)</f>
        <v>0</v>
      </c>
      <c r="BI210" s="157">
        <f>IF(N210="nulová",J210,0)</f>
        <v>0</v>
      </c>
      <c r="BJ210" s="19" t="s">
        <v>79</v>
      </c>
      <c r="BK210" s="157">
        <f>ROUND(I210*H210,2)</f>
        <v>0</v>
      </c>
      <c r="BL210" s="19" t="s">
        <v>227</v>
      </c>
      <c r="BM210" s="156" t="s">
        <v>2208</v>
      </c>
    </row>
    <row r="211" spans="1:47" s="2" customFormat="1" ht="11.25">
      <c r="A211" s="34"/>
      <c r="B211" s="35"/>
      <c r="C211" s="34"/>
      <c r="D211" s="158" t="s">
        <v>177</v>
      </c>
      <c r="E211" s="34"/>
      <c r="F211" s="159" t="s">
        <v>415</v>
      </c>
      <c r="G211" s="34"/>
      <c r="H211" s="34"/>
      <c r="I211" s="160"/>
      <c r="J211" s="34"/>
      <c r="K211" s="34"/>
      <c r="L211" s="35"/>
      <c r="M211" s="161"/>
      <c r="N211" s="162"/>
      <c r="O211" s="55"/>
      <c r="P211" s="55"/>
      <c r="Q211" s="55"/>
      <c r="R211" s="55"/>
      <c r="S211" s="55"/>
      <c r="T211" s="56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9" t="s">
        <v>177</v>
      </c>
      <c r="AU211" s="19" t="s">
        <v>81</v>
      </c>
    </row>
    <row r="212" spans="2:63" s="12" customFormat="1" ht="22.9" customHeight="1">
      <c r="B212" s="131"/>
      <c r="D212" s="132" t="s">
        <v>71</v>
      </c>
      <c r="E212" s="142" t="s">
        <v>429</v>
      </c>
      <c r="F212" s="142" t="s">
        <v>430</v>
      </c>
      <c r="I212" s="134"/>
      <c r="J212" s="143">
        <f>BK212</f>
        <v>0</v>
      </c>
      <c r="L212" s="131"/>
      <c r="M212" s="136"/>
      <c r="N212" s="137"/>
      <c r="O212" s="137"/>
      <c r="P212" s="138">
        <f>SUM(P213:P270)</f>
        <v>0</v>
      </c>
      <c r="Q212" s="137"/>
      <c r="R212" s="138">
        <f>SUM(R213:R270)</f>
        <v>3.00979048</v>
      </c>
      <c r="S212" s="137"/>
      <c r="T212" s="139">
        <f>SUM(T213:T270)</f>
        <v>0</v>
      </c>
      <c r="AR212" s="132" t="s">
        <v>81</v>
      </c>
      <c r="AT212" s="140" t="s">
        <v>71</v>
      </c>
      <c r="AU212" s="140" t="s">
        <v>79</v>
      </c>
      <c r="AY212" s="132" t="s">
        <v>167</v>
      </c>
      <c r="BK212" s="141">
        <f>SUM(BK213:BK270)</f>
        <v>0</v>
      </c>
    </row>
    <row r="213" spans="1:65" s="2" customFormat="1" ht="55.5" customHeight="1">
      <c r="A213" s="34"/>
      <c r="B213" s="144"/>
      <c r="C213" s="145" t="s">
        <v>395</v>
      </c>
      <c r="D213" s="145" t="s">
        <v>170</v>
      </c>
      <c r="E213" s="146" t="s">
        <v>2209</v>
      </c>
      <c r="F213" s="147" t="s">
        <v>2210</v>
      </c>
      <c r="G213" s="148" t="s">
        <v>183</v>
      </c>
      <c r="H213" s="149">
        <v>7.488</v>
      </c>
      <c r="I213" s="150"/>
      <c r="J213" s="151">
        <f>ROUND(I213*H213,2)</f>
        <v>0</v>
      </c>
      <c r="K213" s="147" t="s">
        <v>174</v>
      </c>
      <c r="L213" s="35"/>
      <c r="M213" s="152" t="s">
        <v>3</v>
      </c>
      <c r="N213" s="153" t="s">
        <v>43</v>
      </c>
      <c r="O213" s="55"/>
      <c r="P213" s="154">
        <f>O213*H213</f>
        <v>0</v>
      </c>
      <c r="Q213" s="154">
        <v>0.01182</v>
      </c>
      <c r="R213" s="154">
        <f>Q213*H213</f>
        <v>0.08850816000000002</v>
      </c>
      <c r="S213" s="154">
        <v>0</v>
      </c>
      <c r="T213" s="155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6" t="s">
        <v>227</v>
      </c>
      <c r="AT213" s="156" t="s">
        <v>170</v>
      </c>
      <c r="AU213" s="156" t="s">
        <v>81</v>
      </c>
      <c r="AY213" s="19" t="s">
        <v>167</v>
      </c>
      <c r="BE213" s="157">
        <f>IF(N213="základní",J213,0)</f>
        <v>0</v>
      </c>
      <c r="BF213" s="157">
        <f>IF(N213="snížená",J213,0)</f>
        <v>0</v>
      </c>
      <c r="BG213" s="157">
        <f>IF(N213="zákl. přenesená",J213,0)</f>
        <v>0</v>
      </c>
      <c r="BH213" s="157">
        <f>IF(N213="sníž. přenesená",J213,0)</f>
        <v>0</v>
      </c>
      <c r="BI213" s="157">
        <f>IF(N213="nulová",J213,0)</f>
        <v>0</v>
      </c>
      <c r="BJ213" s="19" t="s">
        <v>79</v>
      </c>
      <c r="BK213" s="157">
        <f>ROUND(I213*H213,2)</f>
        <v>0</v>
      </c>
      <c r="BL213" s="19" t="s">
        <v>227</v>
      </c>
      <c r="BM213" s="156" t="s">
        <v>2211</v>
      </c>
    </row>
    <row r="214" spans="1:47" s="2" customFormat="1" ht="11.25">
      <c r="A214" s="34"/>
      <c r="B214" s="35"/>
      <c r="C214" s="34"/>
      <c r="D214" s="158" t="s">
        <v>177</v>
      </c>
      <c r="E214" s="34"/>
      <c r="F214" s="159" t="s">
        <v>2212</v>
      </c>
      <c r="G214" s="34"/>
      <c r="H214" s="34"/>
      <c r="I214" s="160"/>
      <c r="J214" s="34"/>
      <c r="K214" s="34"/>
      <c r="L214" s="35"/>
      <c r="M214" s="161"/>
      <c r="N214" s="162"/>
      <c r="O214" s="55"/>
      <c r="P214" s="55"/>
      <c r="Q214" s="55"/>
      <c r="R214" s="55"/>
      <c r="S214" s="55"/>
      <c r="T214" s="56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9" t="s">
        <v>177</v>
      </c>
      <c r="AU214" s="19" t="s">
        <v>81</v>
      </c>
    </row>
    <row r="215" spans="2:51" s="13" customFormat="1" ht="11.25">
      <c r="B215" s="163"/>
      <c r="D215" s="164" t="s">
        <v>179</v>
      </c>
      <c r="E215" s="165" t="s">
        <v>3</v>
      </c>
      <c r="F215" s="166" t="s">
        <v>2213</v>
      </c>
      <c r="H215" s="167">
        <v>7.488</v>
      </c>
      <c r="I215" s="168"/>
      <c r="L215" s="163"/>
      <c r="M215" s="169"/>
      <c r="N215" s="170"/>
      <c r="O215" s="170"/>
      <c r="P215" s="170"/>
      <c r="Q215" s="170"/>
      <c r="R215" s="170"/>
      <c r="S215" s="170"/>
      <c r="T215" s="171"/>
      <c r="AT215" s="165" t="s">
        <v>179</v>
      </c>
      <c r="AU215" s="165" t="s">
        <v>81</v>
      </c>
      <c r="AV215" s="13" t="s">
        <v>81</v>
      </c>
      <c r="AW215" s="13" t="s">
        <v>34</v>
      </c>
      <c r="AX215" s="13" t="s">
        <v>79</v>
      </c>
      <c r="AY215" s="165" t="s">
        <v>167</v>
      </c>
    </row>
    <row r="216" spans="1:65" s="2" customFormat="1" ht="44.25" customHeight="1">
      <c r="A216" s="34"/>
      <c r="B216" s="144"/>
      <c r="C216" s="145" t="s">
        <v>401</v>
      </c>
      <c r="D216" s="145" t="s">
        <v>170</v>
      </c>
      <c r="E216" s="146" t="s">
        <v>2214</v>
      </c>
      <c r="F216" s="147" t="s">
        <v>2215</v>
      </c>
      <c r="G216" s="148" t="s">
        <v>226</v>
      </c>
      <c r="H216" s="149">
        <v>7.68</v>
      </c>
      <c r="I216" s="150"/>
      <c r="J216" s="151">
        <f>ROUND(I216*H216,2)</f>
        <v>0</v>
      </c>
      <c r="K216" s="147" t="s">
        <v>174</v>
      </c>
      <c r="L216" s="35"/>
      <c r="M216" s="152" t="s">
        <v>3</v>
      </c>
      <c r="N216" s="153" t="s">
        <v>43</v>
      </c>
      <c r="O216" s="55"/>
      <c r="P216" s="154">
        <f>O216*H216</f>
        <v>0</v>
      </c>
      <c r="Q216" s="154">
        <v>0.00091</v>
      </c>
      <c r="R216" s="154">
        <f>Q216*H216</f>
        <v>0.0069888</v>
      </c>
      <c r="S216" s="154">
        <v>0</v>
      </c>
      <c r="T216" s="155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56" t="s">
        <v>227</v>
      </c>
      <c r="AT216" s="156" t="s">
        <v>170</v>
      </c>
      <c r="AU216" s="156" t="s">
        <v>81</v>
      </c>
      <c r="AY216" s="19" t="s">
        <v>167</v>
      </c>
      <c r="BE216" s="157">
        <f>IF(N216="základní",J216,0)</f>
        <v>0</v>
      </c>
      <c r="BF216" s="157">
        <f>IF(N216="snížená",J216,0)</f>
        <v>0</v>
      </c>
      <c r="BG216" s="157">
        <f>IF(N216="zákl. přenesená",J216,0)</f>
        <v>0</v>
      </c>
      <c r="BH216" s="157">
        <f>IF(N216="sníž. přenesená",J216,0)</f>
        <v>0</v>
      </c>
      <c r="BI216" s="157">
        <f>IF(N216="nulová",J216,0)</f>
        <v>0</v>
      </c>
      <c r="BJ216" s="19" t="s">
        <v>79</v>
      </c>
      <c r="BK216" s="157">
        <f>ROUND(I216*H216,2)</f>
        <v>0</v>
      </c>
      <c r="BL216" s="19" t="s">
        <v>227</v>
      </c>
      <c r="BM216" s="156" t="s">
        <v>2216</v>
      </c>
    </row>
    <row r="217" spans="1:47" s="2" customFormat="1" ht="11.25">
      <c r="A217" s="34"/>
      <c r="B217" s="35"/>
      <c r="C217" s="34"/>
      <c r="D217" s="158" t="s">
        <v>177</v>
      </c>
      <c r="E217" s="34"/>
      <c r="F217" s="159" t="s">
        <v>2217</v>
      </c>
      <c r="G217" s="34"/>
      <c r="H217" s="34"/>
      <c r="I217" s="160"/>
      <c r="J217" s="34"/>
      <c r="K217" s="34"/>
      <c r="L217" s="35"/>
      <c r="M217" s="161"/>
      <c r="N217" s="162"/>
      <c r="O217" s="55"/>
      <c r="P217" s="55"/>
      <c r="Q217" s="55"/>
      <c r="R217" s="55"/>
      <c r="S217" s="55"/>
      <c r="T217" s="56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9" t="s">
        <v>177</v>
      </c>
      <c r="AU217" s="19" t="s">
        <v>81</v>
      </c>
    </row>
    <row r="218" spans="2:51" s="13" customFormat="1" ht="11.25">
      <c r="B218" s="163"/>
      <c r="D218" s="164" t="s">
        <v>179</v>
      </c>
      <c r="E218" s="165" t="s">
        <v>3</v>
      </c>
      <c r="F218" s="166" t="s">
        <v>2218</v>
      </c>
      <c r="H218" s="167">
        <v>7.68</v>
      </c>
      <c r="I218" s="168"/>
      <c r="L218" s="163"/>
      <c r="M218" s="169"/>
      <c r="N218" s="170"/>
      <c r="O218" s="170"/>
      <c r="P218" s="170"/>
      <c r="Q218" s="170"/>
      <c r="R218" s="170"/>
      <c r="S218" s="170"/>
      <c r="T218" s="171"/>
      <c r="AT218" s="165" t="s">
        <v>179</v>
      </c>
      <c r="AU218" s="165" t="s">
        <v>81</v>
      </c>
      <c r="AV218" s="13" t="s">
        <v>81</v>
      </c>
      <c r="AW218" s="13" t="s">
        <v>34</v>
      </c>
      <c r="AX218" s="13" t="s">
        <v>79</v>
      </c>
      <c r="AY218" s="165" t="s">
        <v>167</v>
      </c>
    </row>
    <row r="219" spans="1:65" s="2" customFormat="1" ht="44.25" customHeight="1">
      <c r="A219" s="34"/>
      <c r="B219" s="144"/>
      <c r="C219" s="145" t="s">
        <v>406</v>
      </c>
      <c r="D219" s="145" t="s">
        <v>170</v>
      </c>
      <c r="E219" s="146" t="s">
        <v>2219</v>
      </c>
      <c r="F219" s="147" t="s">
        <v>2220</v>
      </c>
      <c r="G219" s="148" t="s">
        <v>183</v>
      </c>
      <c r="H219" s="149">
        <v>8.256</v>
      </c>
      <c r="I219" s="150"/>
      <c r="J219" s="151">
        <f>ROUND(I219*H219,2)</f>
        <v>0</v>
      </c>
      <c r="K219" s="147" t="s">
        <v>174</v>
      </c>
      <c r="L219" s="35"/>
      <c r="M219" s="152" t="s">
        <v>3</v>
      </c>
      <c r="N219" s="153" t="s">
        <v>43</v>
      </c>
      <c r="O219" s="55"/>
      <c r="P219" s="154">
        <f>O219*H219</f>
        <v>0</v>
      </c>
      <c r="Q219" s="154">
        <v>0.0001</v>
      </c>
      <c r="R219" s="154">
        <f>Q219*H219</f>
        <v>0.0008256</v>
      </c>
      <c r="S219" s="154">
        <v>0</v>
      </c>
      <c r="T219" s="155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56" t="s">
        <v>227</v>
      </c>
      <c r="AT219" s="156" t="s">
        <v>170</v>
      </c>
      <c r="AU219" s="156" t="s">
        <v>81</v>
      </c>
      <c r="AY219" s="19" t="s">
        <v>167</v>
      </c>
      <c r="BE219" s="157">
        <f>IF(N219="základní",J219,0)</f>
        <v>0</v>
      </c>
      <c r="BF219" s="157">
        <f>IF(N219="snížená",J219,0)</f>
        <v>0</v>
      </c>
      <c r="BG219" s="157">
        <f>IF(N219="zákl. přenesená",J219,0)</f>
        <v>0</v>
      </c>
      <c r="BH219" s="157">
        <f>IF(N219="sníž. přenesená",J219,0)</f>
        <v>0</v>
      </c>
      <c r="BI219" s="157">
        <f>IF(N219="nulová",J219,0)</f>
        <v>0</v>
      </c>
      <c r="BJ219" s="19" t="s">
        <v>79</v>
      </c>
      <c r="BK219" s="157">
        <f>ROUND(I219*H219,2)</f>
        <v>0</v>
      </c>
      <c r="BL219" s="19" t="s">
        <v>227</v>
      </c>
      <c r="BM219" s="156" t="s">
        <v>2221</v>
      </c>
    </row>
    <row r="220" spans="1:47" s="2" customFormat="1" ht="11.25">
      <c r="A220" s="34"/>
      <c r="B220" s="35"/>
      <c r="C220" s="34"/>
      <c r="D220" s="158" t="s">
        <v>177</v>
      </c>
      <c r="E220" s="34"/>
      <c r="F220" s="159" t="s">
        <v>2222</v>
      </c>
      <c r="G220" s="34"/>
      <c r="H220" s="34"/>
      <c r="I220" s="160"/>
      <c r="J220" s="34"/>
      <c r="K220" s="34"/>
      <c r="L220" s="35"/>
      <c r="M220" s="161"/>
      <c r="N220" s="162"/>
      <c r="O220" s="55"/>
      <c r="P220" s="55"/>
      <c r="Q220" s="55"/>
      <c r="R220" s="55"/>
      <c r="S220" s="55"/>
      <c r="T220" s="56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9" t="s">
        <v>177</v>
      </c>
      <c r="AU220" s="19" t="s">
        <v>81</v>
      </c>
    </row>
    <row r="221" spans="2:51" s="13" customFormat="1" ht="11.25">
      <c r="B221" s="163"/>
      <c r="D221" s="164" t="s">
        <v>179</v>
      </c>
      <c r="E221" s="165" t="s">
        <v>3</v>
      </c>
      <c r="F221" s="166" t="s">
        <v>2223</v>
      </c>
      <c r="H221" s="167">
        <v>8.256</v>
      </c>
      <c r="I221" s="168"/>
      <c r="L221" s="163"/>
      <c r="M221" s="169"/>
      <c r="N221" s="170"/>
      <c r="O221" s="170"/>
      <c r="P221" s="170"/>
      <c r="Q221" s="170"/>
      <c r="R221" s="170"/>
      <c r="S221" s="170"/>
      <c r="T221" s="171"/>
      <c r="AT221" s="165" t="s">
        <v>179</v>
      </c>
      <c r="AU221" s="165" t="s">
        <v>81</v>
      </c>
      <c r="AV221" s="13" t="s">
        <v>81</v>
      </c>
      <c r="AW221" s="13" t="s">
        <v>34</v>
      </c>
      <c r="AX221" s="13" t="s">
        <v>79</v>
      </c>
      <c r="AY221" s="165" t="s">
        <v>167</v>
      </c>
    </row>
    <row r="222" spans="1:65" s="2" customFormat="1" ht="24.2" customHeight="1">
      <c r="A222" s="34"/>
      <c r="B222" s="144"/>
      <c r="C222" s="145" t="s">
        <v>411</v>
      </c>
      <c r="D222" s="145" t="s">
        <v>170</v>
      </c>
      <c r="E222" s="146" t="s">
        <v>2224</v>
      </c>
      <c r="F222" s="147" t="s">
        <v>2225</v>
      </c>
      <c r="G222" s="148" t="s">
        <v>183</v>
      </c>
      <c r="H222" s="149">
        <v>7.488</v>
      </c>
      <c r="I222" s="150"/>
      <c r="J222" s="151">
        <f>ROUND(I222*H222,2)</f>
        <v>0</v>
      </c>
      <c r="K222" s="147" t="s">
        <v>174</v>
      </c>
      <c r="L222" s="35"/>
      <c r="M222" s="152" t="s">
        <v>3</v>
      </c>
      <c r="N222" s="153" t="s">
        <v>43</v>
      </c>
      <c r="O222" s="55"/>
      <c r="P222" s="154">
        <f>O222*H222</f>
        <v>0</v>
      </c>
      <c r="Q222" s="154">
        <v>0</v>
      </c>
      <c r="R222" s="154">
        <f>Q222*H222</f>
        <v>0</v>
      </c>
      <c r="S222" s="154">
        <v>0</v>
      </c>
      <c r="T222" s="155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56" t="s">
        <v>227</v>
      </c>
      <c r="AT222" s="156" t="s">
        <v>170</v>
      </c>
      <c r="AU222" s="156" t="s">
        <v>81</v>
      </c>
      <c r="AY222" s="19" t="s">
        <v>167</v>
      </c>
      <c r="BE222" s="157">
        <f>IF(N222="základní",J222,0)</f>
        <v>0</v>
      </c>
      <c r="BF222" s="157">
        <f>IF(N222="snížená",J222,0)</f>
        <v>0</v>
      </c>
      <c r="BG222" s="157">
        <f>IF(N222="zákl. přenesená",J222,0)</f>
        <v>0</v>
      </c>
      <c r="BH222" s="157">
        <f>IF(N222="sníž. přenesená",J222,0)</f>
        <v>0</v>
      </c>
      <c r="BI222" s="157">
        <f>IF(N222="nulová",J222,0)</f>
        <v>0</v>
      </c>
      <c r="BJ222" s="19" t="s">
        <v>79</v>
      </c>
      <c r="BK222" s="157">
        <f>ROUND(I222*H222,2)</f>
        <v>0</v>
      </c>
      <c r="BL222" s="19" t="s">
        <v>227</v>
      </c>
      <c r="BM222" s="156" t="s">
        <v>2226</v>
      </c>
    </row>
    <row r="223" spans="1:47" s="2" customFormat="1" ht="11.25">
      <c r="A223" s="34"/>
      <c r="B223" s="35"/>
      <c r="C223" s="34"/>
      <c r="D223" s="158" t="s">
        <v>177</v>
      </c>
      <c r="E223" s="34"/>
      <c r="F223" s="159" t="s">
        <v>2227</v>
      </c>
      <c r="G223" s="34"/>
      <c r="H223" s="34"/>
      <c r="I223" s="160"/>
      <c r="J223" s="34"/>
      <c r="K223" s="34"/>
      <c r="L223" s="35"/>
      <c r="M223" s="161"/>
      <c r="N223" s="162"/>
      <c r="O223" s="55"/>
      <c r="P223" s="55"/>
      <c r="Q223" s="55"/>
      <c r="R223" s="55"/>
      <c r="S223" s="55"/>
      <c r="T223" s="56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9" t="s">
        <v>177</v>
      </c>
      <c r="AU223" s="19" t="s">
        <v>81</v>
      </c>
    </row>
    <row r="224" spans="2:51" s="13" customFormat="1" ht="11.25">
      <c r="B224" s="163"/>
      <c r="D224" s="164" t="s">
        <v>179</v>
      </c>
      <c r="E224" s="165" t="s">
        <v>3</v>
      </c>
      <c r="F224" s="166" t="s">
        <v>2213</v>
      </c>
      <c r="H224" s="167">
        <v>7.488</v>
      </c>
      <c r="I224" s="168"/>
      <c r="L224" s="163"/>
      <c r="M224" s="169"/>
      <c r="N224" s="170"/>
      <c r="O224" s="170"/>
      <c r="P224" s="170"/>
      <c r="Q224" s="170"/>
      <c r="R224" s="170"/>
      <c r="S224" s="170"/>
      <c r="T224" s="171"/>
      <c r="AT224" s="165" t="s">
        <v>179</v>
      </c>
      <c r="AU224" s="165" t="s">
        <v>81</v>
      </c>
      <c r="AV224" s="13" t="s">
        <v>81</v>
      </c>
      <c r="AW224" s="13" t="s">
        <v>34</v>
      </c>
      <c r="AX224" s="13" t="s">
        <v>79</v>
      </c>
      <c r="AY224" s="165" t="s">
        <v>167</v>
      </c>
    </row>
    <row r="225" spans="1:65" s="2" customFormat="1" ht="49.15" customHeight="1">
      <c r="A225" s="34"/>
      <c r="B225" s="144"/>
      <c r="C225" s="145" t="s">
        <v>418</v>
      </c>
      <c r="D225" s="145" t="s">
        <v>170</v>
      </c>
      <c r="E225" s="146" t="s">
        <v>437</v>
      </c>
      <c r="F225" s="147" t="s">
        <v>438</v>
      </c>
      <c r="G225" s="148" t="s">
        <v>183</v>
      </c>
      <c r="H225" s="149">
        <v>138</v>
      </c>
      <c r="I225" s="150"/>
      <c r="J225" s="151">
        <f>ROUND(I225*H225,2)</f>
        <v>0</v>
      </c>
      <c r="K225" s="147" t="s">
        <v>174</v>
      </c>
      <c r="L225" s="35"/>
      <c r="M225" s="152" t="s">
        <v>3</v>
      </c>
      <c r="N225" s="153" t="s">
        <v>43</v>
      </c>
      <c r="O225" s="55"/>
      <c r="P225" s="154">
        <f>O225*H225</f>
        <v>0</v>
      </c>
      <c r="Q225" s="154">
        <v>0.01259</v>
      </c>
      <c r="R225" s="154">
        <f>Q225*H225</f>
        <v>1.73742</v>
      </c>
      <c r="S225" s="154">
        <v>0</v>
      </c>
      <c r="T225" s="155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56" t="s">
        <v>227</v>
      </c>
      <c r="AT225" s="156" t="s">
        <v>170</v>
      </c>
      <c r="AU225" s="156" t="s">
        <v>81</v>
      </c>
      <c r="AY225" s="19" t="s">
        <v>167</v>
      </c>
      <c r="BE225" s="157">
        <f>IF(N225="základní",J225,0)</f>
        <v>0</v>
      </c>
      <c r="BF225" s="157">
        <f>IF(N225="snížená",J225,0)</f>
        <v>0</v>
      </c>
      <c r="BG225" s="157">
        <f>IF(N225="zákl. přenesená",J225,0)</f>
        <v>0</v>
      </c>
      <c r="BH225" s="157">
        <f>IF(N225="sníž. přenesená",J225,0)</f>
        <v>0</v>
      </c>
      <c r="BI225" s="157">
        <f>IF(N225="nulová",J225,0)</f>
        <v>0</v>
      </c>
      <c r="BJ225" s="19" t="s">
        <v>79</v>
      </c>
      <c r="BK225" s="157">
        <f>ROUND(I225*H225,2)</f>
        <v>0</v>
      </c>
      <c r="BL225" s="19" t="s">
        <v>227</v>
      </c>
      <c r="BM225" s="156" t="s">
        <v>2228</v>
      </c>
    </row>
    <row r="226" spans="1:47" s="2" customFormat="1" ht="11.25">
      <c r="A226" s="34"/>
      <c r="B226" s="35"/>
      <c r="C226" s="34"/>
      <c r="D226" s="158" t="s">
        <v>177</v>
      </c>
      <c r="E226" s="34"/>
      <c r="F226" s="159" t="s">
        <v>440</v>
      </c>
      <c r="G226" s="34"/>
      <c r="H226" s="34"/>
      <c r="I226" s="160"/>
      <c r="J226" s="34"/>
      <c r="K226" s="34"/>
      <c r="L226" s="35"/>
      <c r="M226" s="161"/>
      <c r="N226" s="162"/>
      <c r="O226" s="55"/>
      <c r="P226" s="55"/>
      <c r="Q226" s="55"/>
      <c r="R226" s="55"/>
      <c r="S226" s="55"/>
      <c r="T226" s="56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9" t="s">
        <v>177</v>
      </c>
      <c r="AU226" s="19" t="s">
        <v>81</v>
      </c>
    </row>
    <row r="227" spans="2:51" s="13" customFormat="1" ht="22.5">
      <c r="B227" s="163"/>
      <c r="D227" s="164" t="s">
        <v>179</v>
      </c>
      <c r="E227" s="165" t="s">
        <v>3</v>
      </c>
      <c r="F227" s="166" t="s">
        <v>2229</v>
      </c>
      <c r="H227" s="167">
        <v>138</v>
      </c>
      <c r="I227" s="168"/>
      <c r="L227" s="163"/>
      <c r="M227" s="169"/>
      <c r="N227" s="170"/>
      <c r="O227" s="170"/>
      <c r="P227" s="170"/>
      <c r="Q227" s="170"/>
      <c r="R227" s="170"/>
      <c r="S227" s="170"/>
      <c r="T227" s="171"/>
      <c r="AT227" s="165" t="s">
        <v>179</v>
      </c>
      <c r="AU227" s="165" t="s">
        <v>81</v>
      </c>
      <c r="AV227" s="13" t="s">
        <v>81</v>
      </c>
      <c r="AW227" s="13" t="s">
        <v>34</v>
      </c>
      <c r="AX227" s="13" t="s">
        <v>79</v>
      </c>
      <c r="AY227" s="165" t="s">
        <v>167</v>
      </c>
    </row>
    <row r="228" spans="1:65" s="2" customFormat="1" ht="55.5" customHeight="1">
      <c r="A228" s="34"/>
      <c r="B228" s="144"/>
      <c r="C228" s="145" t="s">
        <v>424</v>
      </c>
      <c r="D228" s="145" t="s">
        <v>170</v>
      </c>
      <c r="E228" s="146" t="s">
        <v>2230</v>
      </c>
      <c r="F228" s="147" t="s">
        <v>2231</v>
      </c>
      <c r="G228" s="148" t="s">
        <v>183</v>
      </c>
      <c r="H228" s="149">
        <v>61.475</v>
      </c>
      <c r="I228" s="150"/>
      <c r="J228" s="151">
        <f>ROUND(I228*H228,2)</f>
        <v>0</v>
      </c>
      <c r="K228" s="147" t="s">
        <v>174</v>
      </c>
      <c r="L228" s="35"/>
      <c r="M228" s="152" t="s">
        <v>3</v>
      </c>
      <c r="N228" s="153" t="s">
        <v>43</v>
      </c>
      <c r="O228" s="55"/>
      <c r="P228" s="154">
        <f>O228*H228</f>
        <v>0</v>
      </c>
      <c r="Q228" s="154">
        <v>0.01385</v>
      </c>
      <c r="R228" s="154">
        <f>Q228*H228</f>
        <v>0.85142875</v>
      </c>
      <c r="S228" s="154">
        <v>0</v>
      </c>
      <c r="T228" s="155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56" t="s">
        <v>227</v>
      </c>
      <c r="AT228" s="156" t="s">
        <v>170</v>
      </c>
      <c r="AU228" s="156" t="s">
        <v>81</v>
      </c>
      <c r="AY228" s="19" t="s">
        <v>167</v>
      </c>
      <c r="BE228" s="157">
        <f>IF(N228="základní",J228,0)</f>
        <v>0</v>
      </c>
      <c r="BF228" s="157">
        <f>IF(N228="snížená",J228,0)</f>
        <v>0</v>
      </c>
      <c r="BG228" s="157">
        <f>IF(N228="zákl. přenesená",J228,0)</f>
        <v>0</v>
      </c>
      <c r="BH228" s="157">
        <f>IF(N228="sníž. přenesená",J228,0)</f>
        <v>0</v>
      </c>
      <c r="BI228" s="157">
        <f>IF(N228="nulová",J228,0)</f>
        <v>0</v>
      </c>
      <c r="BJ228" s="19" t="s">
        <v>79</v>
      </c>
      <c r="BK228" s="157">
        <f>ROUND(I228*H228,2)</f>
        <v>0</v>
      </c>
      <c r="BL228" s="19" t="s">
        <v>227</v>
      </c>
      <c r="BM228" s="156" t="s">
        <v>2232</v>
      </c>
    </row>
    <row r="229" spans="1:47" s="2" customFormat="1" ht="11.25">
      <c r="A229" s="34"/>
      <c r="B229" s="35"/>
      <c r="C229" s="34"/>
      <c r="D229" s="158" t="s">
        <v>177</v>
      </c>
      <c r="E229" s="34"/>
      <c r="F229" s="159" t="s">
        <v>2233</v>
      </c>
      <c r="G229" s="34"/>
      <c r="H229" s="34"/>
      <c r="I229" s="160"/>
      <c r="J229" s="34"/>
      <c r="K229" s="34"/>
      <c r="L229" s="35"/>
      <c r="M229" s="161"/>
      <c r="N229" s="162"/>
      <c r="O229" s="55"/>
      <c r="P229" s="55"/>
      <c r="Q229" s="55"/>
      <c r="R229" s="55"/>
      <c r="S229" s="55"/>
      <c r="T229" s="56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9" t="s">
        <v>177</v>
      </c>
      <c r="AU229" s="19" t="s">
        <v>81</v>
      </c>
    </row>
    <row r="230" spans="2:51" s="13" customFormat="1" ht="11.25">
      <c r="B230" s="163"/>
      <c r="D230" s="164" t="s">
        <v>179</v>
      </c>
      <c r="E230" s="165" t="s">
        <v>3</v>
      </c>
      <c r="F230" s="166" t="s">
        <v>2234</v>
      </c>
      <c r="H230" s="167">
        <v>61.475</v>
      </c>
      <c r="I230" s="168"/>
      <c r="L230" s="163"/>
      <c r="M230" s="169"/>
      <c r="N230" s="170"/>
      <c r="O230" s="170"/>
      <c r="P230" s="170"/>
      <c r="Q230" s="170"/>
      <c r="R230" s="170"/>
      <c r="S230" s="170"/>
      <c r="T230" s="171"/>
      <c r="AT230" s="165" t="s">
        <v>179</v>
      </c>
      <c r="AU230" s="165" t="s">
        <v>81</v>
      </c>
      <c r="AV230" s="13" t="s">
        <v>81</v>
      </c>
      <c r="AW230" s="13" t="s">
        <v>34</v>
      </c>
      <c r="AX230" s="13" t="s">
        <v>79</v>
      </c>
      <c r="AY230" s="165" t="s">
        <v>167</v>
      </c>
    </row>
    <row r="231" spans="1:65" s="2" customFormat="1" ht="37.9" customHeight="1">
      <c r="A231" s="34"/>
      <c r="B231" s="144"/>
      <c r="C231" s="145" t="s">
        <v>431</v>
      </c>
      <c r="D231" s="145" t="s">
        <v>170</v>
      </c>
      <c r="E231" s="146" t="s">
        <v>442</v>
      </c>
      <c r="F231" s="147" t="s">
        <v>443</v>
      </c>
      <c r="G231" s="148" t="s">
        <v>183</v>
      </c>
      <c r="H231" s="149">
        <v>221.435</v>
      </c>
      <c r="I231" s="150"/>
      <c r="J231" s="151">
        <f>ROUND(I231*H231,2)</f>
        <v>0</v>
      </c>
      <c r="K231" s="147" t="s">
        <v>174</v>
      </c>
      <c r="L231" s="35"/>
      <c r="M231" s="152" t="s">
        <v>3</v>
      </c>
      <c r="N231" s="153" t="s">
        <v>43</v>
      </c>
      <c r="O231" s="55"/>
      <c r="P231" s="154">
        <f>O231*H231</f>
        <v>0</v>
      </c>
      <c r="Q231" s="154">
        <v>0.0001</v>
      </c>
      <c r="R231" s="154">
        <f>Q231*H231</f>
        <v>0.0221435</v>
      </c>
      <c r="S231" s="154">
        <v>0</v>
      </c>
      <c r="T231" s="155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56" t="s">
        <v>227</v>
      </c>
      <c r="AT231" s="156" t="s">
        <v>170</v>
      </c>
      <c r="AU231" s="156" t="s">
        <v>81</v>
      </c>
      <c r="AY231" s="19" t="s">
        <v>167</v>
      </c>
      <c r="BE231" s="157">
        <f>IF(N231="základní",J231,0)</f>
        <v>0</v>
      </c>
      <c r="BF231" s="157">
        <f>IF(N231="snížená",J231,0)</f>
        <v>0</v>
      </c>
      <c r="BG231" s="157">
        <f>IF(N231="zákl. přenesená",J231,0)</f>
        <v>0</v>
      </c>
      <c r="BH231" s="157">
        <f>IF(N231="sníž. přenesená",J231,0)</f>
        <v>0</v>
      </c>
      <c r="BI231" s="157">
        <f>IF(N231="nulová",J231,0)</f>
        <v>0</v>
      </c>
      <c r="BJ231" s="19" t="s">
        <v>79</v>
      </c>
      <c r="BK231" s="157">
        <f>ROUND(I231*H231,2)</f>
        <v>0</v>
      </c>
      <c r="BL231" s="19" t="s">
        <v>227</v>
      </c>
      <c r="BM231" s="156" t="s">
        <v>2235</v>
      </c>
    </row>
    <row r="232" spans="1:47" s="2" customFormat="1" ht="11.25">
      <c r="A232" s="34"/>
      <c r="B232" s="35"/>
      <c r="C232" s="34"/>
      <c r="D232" s="158" t="s">
        <v>177</v>
      </c>
      <c r="E232" s="34"/>
      <c r="F232" s="159" t="s">
        <v>445</v>
      </c>
      <c r="G232" s="34"/>
      <c r="H232" s="34"/>
      <c r="I232" s="160"/>
      <c r="J232" s="34"/>
      <c r="K232" s="34"/>
      <c r="L232" s="35"/>
      <c r="M232" s="161"/>
      <c r="N232" s="162"/>
      <c r="O232" s="55"/>
      <c r="P232" s="55"/>
      <c r="Q232" s="55"/>
      <c r="R232" s="55"/>
      <c r="S232" s="55"/>
      <c r="T232" s="56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9" t="s">
        <v>177</v>
      </c>
      <c r="AU232" s="19" t="s">
        <v>81</v>
      </c>
    </row>
    <row r="233" spans="2:51" s="13" customFormat="1" ht="22.5">
      <c r="B233" s="163"/>
      <c r="D233" s="164" t="s">
        <v>179</v>
      </c>
      <c r="E233" s="165" t="s">
        <v>3</v>
      </c>
      <c r="F233" s="166" t="s">
        <v>2236</v>
      </c>
      <c r="H233" s="167">
        <v>159.96</v>
      </c>
      <c r="I233" s="168"/>
      <c r="L233" s="163"/>
      <c r="M233" s="169"/>
      <c r="N233" s="170"/>
      <c r="O233" s="170"/>
      <c r="P233" s="170"/>
      <c r="Q233" s="170"/>
      <c r="R233" s="170"/>
      <c r="S233" s="170"/>
      <c r="T233" s="171"/>
      <c r="AT233" s="165" t="s">
        <v>179</v>
      </c>
      <c r="AU233" s="165" t="s">
        <v>81</v>
      </c>
      <c r="AV233" s="13" t="s">
        <v>81</v>
      </c>
      <c r="AW233" s="13" t="s">
        <v>34</v>
      </c>
      <c r="AX233" s="13" t="s">
        <v>72</v>
      </c>
      <c r="AY233" s="165" t="s">
        <v>167</v>
      </c>
    </row>
    <row r="234" spans="2:51" s="13" customFormat="1" ht="11.25">
      <c r="B234" s="163"/>
      <c r="D234" s="164" t="s">
        <v>179</v>
      </c>
      <c r="E234" s="165" t="s">
        <v>3</v>
      </c>
      <c r="F234" s="166" t="s">
        <v>2234</v>
      </c>
      <c r="H234" s="167">
        <v>61.475</v>
      </c>
      <c r="I234" s="168"/>
      <c r="L234" s="163"/>
      <c r="M234" s="169"/>
      <c r="N234" s="170"/>
      <c r="O234" s="170"/>
      <c r="P234" s="170"/>
      <c r="Q234" s="170"/>
      <c r="R234" s="170"/>
      <c r="S234" s="170"/>
      <c r="T234" s="171"/>
      <c r="AT234" s="165" t="s">
        <v>179</v>
      </c>
      <c r="AU234" s="165" t="s">
        <v>81</v>
      </c>
      <c r="AV234" s="13" t="s">
        <v>81</v>
      </c>
      <c r="AW234" s="13" t="s">
        <v>34</v>
      </c>
      <c r="AX234" s="13" t="s">
        <v>72</v>
      </c>
      <c r="AY234" s="165" t="s">
        <v>167</v>
      </c>
    </row>
    <row r="235" spans="2:51" s="14" customFormat="1" ht="11.25">
      <c r="B235" s="172"/>
      <c r="D235" s="164" t="s">
        <v>179</v>
      </c>
      <c r="E235" s="173" t="s">
        <v>3</v>
      </c>
      <c r="F235" s="174" t="s">
        <v>217</v>
      </c>
      <c r="H235" s="175">
        <v>221.435</v>
      </c>
      <c r="I235" s="176"/>
      <c r="L235" s="172"/>
      <c r="M235" s="177"/>
      <c r="N235" s="178"/>
      <c r="O235" s="178"/>
      <c r="P235" s="178"/>
      <c r="Q235" s="178"/>
      <c r="R235" s="178"/>
      <c r="S235" s="178"/>
      <c r="T235" s="179"/>
      <c r="AT235" s="173" t="s">
        <v>179</v>
      </c>
      <c r="AU235" s="173" t="s">
        <v>81</v>
      </c>
      <c r="AV235" s="14" t="s">
        <v>175</v>
      </c>
      <c r="AW235" s="14" t="s">
        <v>34</v>
      </c>
      <c r="AX235" s="14" t="s">
        <v>79</v>
      </c>
      <c r="AY235" s="173" t="s">
        <v>167</v>
      </c>
    </row>
    <row r="236" spans="1:65" s="2" customFormat="1" ht="44.25" customHeight="1">
      <c r="A236" s="34"/>
      <c r="B236" s="144"/>
      <c r="C236" s="145" t="s">
        <v>436</v>
      </c>
      <c r="D236" s="145" t="s">
        <v>170</v>
      </c>
      <c r="E236" s="146" t="s">
        <v>447</v>
      </c>
      <c r="F236" s="147" t="s">
        <v>448</v>
      </c>
      <c r="G236" s="148" t="s">
        <v>183</v>
      </c>
      <c r="H236" s="149">
        <v>221.435</v>
      </c>
      <c r="I236" s="150"/>
      <c r="J236" s="151">
        <f>ROUND(I236*H236,2)</f>
        <v>0</v>
      </c>
      <c r="K236" s="147" t="s">
        <v>174</v>
      </c>
      <c r="L236" s="35"/>
      <c r="M236" s="152" t="s">
        <v>3</v>
      </c>
      <c r="N236" s="153" t="s">
        <v>43</v>
      </c>
      <c r="O236" s="55"/>
      <c r="P236" s="154">
        <f>O236*H236</f>
        <v>0</v>
      </c>
      <c r="Q236" s="154">
        <v>0</v>
      </c>
      <c r="R236" s="154">
        <f>Q236*H236</f>
        <v>0</v>
      </c>
      <c r="S236" s="154">
        <v>0</v>
      </c>
      <c r="T236" s="155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56" t="s">
        <v>227</v>
      </c>
      <c r="AT236" s="156" t="s">
        <v>170</v>
      </c>
      <c r="AU236" s="156" t="s">
        <v>81</v>
      </c>
      <c r="AY236" s="19" t="s">
        <v>167</v>
      </c>
      <c r="BE236" s="157">
        <f>IF(N236="základní",J236,0)</f>
        <v>0</v>
      </c>
      <c r="BF236" s="157">
        <f>IF(N236="snížená",J236,0)</f>
        <v>0</v>
      </c>
      <c r="BG236" s="157">
        <f>IF(N236="zákl. přenesená",J236,0)</f>
        <v>0</v>
      </c>
      <c r="BH236" s="157">
        <f>IF(N236="sníž. přenesená",J236,0)</f>
        <v>0</v>
      </c>
      <c r="BI236" s="157">
        <f>IF(N236="nulová",J236,0)</f>
        <v>0</v>
      </c>
      <c r="BJ236" s="19" t="s">
        <v>79</v>
      </c>
      <c r="BK236" s="157">
        <f>ROUND(I236*H236,2)</f>
        <v>0</v>
      </c>
      <c r="BL236" s="19" t="s">
        <v>227</v>
      </c>
      <c r="BM236" s="156" t="s">
        <v>2237</v>
      </c>
    </row>
    <row r="237" spans="1:47" s="2" customFormat="1" ht="11.25">
      <c r="A237" s="34"/>
      <c r="B237" s="35"/>
      <c r="C237" s="34"/>
      <c r="D237" s="158" t="s">
        <v>177</v>
      </c>
      <c r="E237" s="34"/>
      <c r="F237" s="159" t="s">
        <v>450</v>
      </c>
      <c r="G237" s="34"/>
      <c r="H237" s="34"/>
      <c r="I237" s="160"/>
      <c r="J237" s="34"/>
      <c r="K237" s="34"/>
      <c r="L237" s="35"/>
      <c r="M237" s="161"/>
      <c r="N237" s="162"/>
      <c r="O237" s="55"/>
      <c r="P237" s="55"/>
      <c r="Q237" s="55"/>
      <c r="R237" s="55"/>
      <c r="S237" s="55"/>
      <c r="T237" s="56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9" t="s">
        <v>177</v>
      </c>
      <c r="AU237" s="19" t="s">
        <v>81</v>
      </c>
    </row>
    <row r="238" spans="2:51" s="13" customFormat="1" ht="22.5">
      <c r="B238" s="163"/>
      <c r="D238" s="164" t="s">
        <v>179</v>
      </c>
      <c r="E238" s="165" t="s">
        <v>3</v>
      </c>
      <c r="F238" s="166" t="s">
        <v>2236</v>
      </c>
      <c r="H238" s="167">
        <v>159.96</v>
      </c>
      <c r="I238" s="168"/>
      <c r="L238" s="163"/>
      <c r="M238" s="169"/>
      <c r="N238" s="170"/>
      <c r="O238" s="170"/>
      <c r="P238" s="170"/>
      <c r="Q238" s="170"/>
      <c r="R238" s="170"/>
      <c r="S238" s="170"/>
      <c r="T238" s="171"/>
      <c r="AT238" s="165" t="s">
        <v>179</v>
      </c>
      <c r="AU238" s="165" t="s">
        <v>81</v>
      </c>
      <c r="AV238" s="13" t="s">
        <v>81</v>
      </c>
      <c r="AW238" s="13" t="s">
        <v>34</v>
      </c>
      <c r="AX238" s="13" t="s">
        <v>72</v>
      </c>
      <c r="AY238" s="165" t="s">
        <v>167</v>
      </c>
    </row>
    <row r="239" spans="2:51" s="13" customFormat="1" ht="11.25">
      <c r="B239" s="163"/>
      <c r="D239" s="164" t="s">
        <v>179</v>
      </c>
      <c r="E239" s="165" t="s">
        <v>3</v>
      </c>
      <c r="F239" s="166" t="s">
        <v>2234</v>
      </c>
      <c r="H239" s="167">
        <v>61.475</v>
      </c>
      <c r="I239" s="168"/>
      <c r="L239" s="163"/>
      <c r="M239" s="169"/>
      <c r="N239" s="170"/>
      <c r="O239" s="170"/>
      <c r="P239" s="170"/>
      <c r="Q239" s="170"/>
      <c r="R239" s="170"/>
      <c r="S239" s="170"/>
      <c r="T239" s="171"/>
      <c r="AT239" s="165" t="s">
        <v>179</v>
      </c>
      <c r="AU239" s="165" t="s">
        <v>81</v>
      </c>
      <c r="AV239" s="13" t="s">
        <v>81</v>
      </c>
      <c r="AW239" s="13" t="s">
        <v>34</v>
      </c>
      <c r="AX239" s="13" t="s">
        <v>72</v>
      </c>
      <c r="AY239" s="165" t="s">
        <v>167</v>
      </c>
    </row>
    <row r="240" spans="2:51" s="14" customFormat="1" ht="11.25">
      <c r="B240" s="172"/>
      <c r="D240" s="164" t="s">
        <v>179</v>
      </c>
      <c r="E240" s="173" t="s">
        <v>3</v>
      </c>
      <c r="F240" s="174" t="s">
        <v>217</v>
      </c>
      <c r="H240" s="175">
        <v>221.435</v>
      </c>
      <c r="I240" s="176"/>
      <c r="L240" s="172"/>
      <c r="M240" s="177"/>
      <c r="N240" s="178"/>
      <c r="O240" s="178"/>
      <c r="P240" s="178"/>
      <c r="Q240" s="178"/>
      <c r="R240" s="178"/>
      <c r="S240" s="178"/>
      <c r="T240" s="179"/>
      <c r="AT240" s="173" t="s">
        <v>179</v>
      </c>
      <c r="AU240" s="173" t="s">
        <v>81</v>
      </c>
      <c r="AV240" s="14" t="s">
        <v>175</v>
      </c>
      <c r="AW240" s="14" t="s">
        <v>34</v>
      </c>
      <c r="AX240" s="14" t="s">
        <v>79</v>
      </c>
      <c r="AY240" s="173" t="s">
        <v>167</v>
      </c>
    </row>
    <row r="241" spans="1:65" s="2" customFormat="1" ht="24.2" customHeight="1">
      <c r="A241" s="34"/>
      <c r="B241" s="144"/>
      <c r="C241" s="181" t="s">
        <v>441</v>
      </c>
      <c r="D241" s="181" t="s">
        <v>452</v>
      </c>
      <c r="E241" s="182" t="s">
        <v>453</v>
      </c>
      <c r="F241" s="183" t="s">
        <v>454</v>
      </c>
      <c r="G241" s="184" t="s">
        <v>183</v>
      </c>
      <c r="H241" s="185">
        <v>248.782</v>
      </c>
      <c r="I241" s="186"/>
      <c r="J241" s="187">
        <f>ROUND(I241*H241,2)</f>
        <v>0</v>
      </c>
      <c r="K241" s="183" t="s">
        <v>174</v>
      </c>
      <c r="L241" s="188"/>
      <c r="M241" s="189" t="s">
        <v>3</v>
      </c>
      <c r="N241" s="190" t="s">
        <v>43</v>
      </c>
      <c r="O241" s="55"/>
      <c r="P241" s="154">
        <f>O241*H241</f>
        <v>0</v>
      </c>
      <c r="Q241" s="154">
        <v>0.00014</v>
      </c>
      <c r="R241" s="154">
        <f>Q241*H241</f>
        <v>0.034829479999999996</v>
      </c>
      <c r="S241" s="154">
        <v>0</v>
      </c>
      <c r="T241" s="155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56" t="s">
        <v>360</v>
      </c>
      <c r="AT241" s="156" t="s">
        <v>452</v>
      </c>
      <c r="AU241" s="156" t="s">
        <v>81</v>
      </c>
      <c r="AY241" s="19" t="s">
        <v>167</v>
      </c>
      <c r="BE241" s="157">
        <f>IF(N241="základní",J241,0)</f>
        <v>0</v>
      </c>
      <c r="BF241" s="157">
        <f>IF(N241="snížená",J241,0)</f>
        <v>0</v>
      </c>
      <c r="BG241" s="157">
        <f>IF(N241="zákl. přenesená",J241,0)</f>
        <v>0</v>
      </c>
      <c r="BH241" s="157">
        <f>IF(N241="sníž. přenesená",J241,0)</f>
        <v>0</v>
      </c>
      <c r="BI241" s="157">
        <f>IF(N241="nulová",J241,0)</f>
        <v>0</v>
      </c>
      <c r="BJ241" s="19" t="s">
        <v>79</v>
      </c>
      <c r="BK241" s="157">
        <f>ROUND(I241*H241,2)</f>
        <v>0</v>
      </c>
      <c r="BL241" s="19" t="s">
        <v>227</v>
      </c>
      <c r="BM241" s="156" t="s">
        <v>2238</v>
      </c>
    </row>
    <row r="242" spans="1:47" s="2" customFormat="1" ht="11.25">
      <c r="A242" s="34"/>
      <c r="B242" s="35"/>
      <c r="C242" s="34"/>
      <c r="D242" s="158" t="s">
        <v>177</v>
      </c>
      <c r="E242" s="34"/>
      <c r="F242" s="159" t="s">
        <v>456</v>
      </c>
      <c r="G242" s="34"/>
      <c r="H242" s="34"/>
      <c r="I242" s="160"/>
      <c r="J242" s="34"/>
      <c r="K242" s="34"/>
      <c r="L242" s="35"/>
      <c r="M242" s="161"/>
      <c r="N242" s="162"/>
      <c r="O242" s="55"/>
      <c r="P242" s="55"/>
      <c r="Q242" s="55"/>
      <c r="R242" s="55"/>
      <c r="S242" s="55"/>
      <c r="T242" s="56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9" t="s">
        <v>177</v>
      </c>
      <c r="AU242" s="19" t="s">
        <v>81</v>
      </c>
    </row>
    <row r="243" spans="2:51" s="13" customFormat="1" ht="11.25">
      <c r="B243" s="163"/>
      <c r="D243" s="164" t="s">
        <v>179</v>
      </c>
      <c r="F243" s="166" t="s">
        <v>2239</v>
      </c>
      <c r="H243" s="167">
        <v>248.782</v>
      </c>
      <c r="I243" s="168"/>
      <c r="L243" s="163"/>
      <c r="M243" s="169"/>
      <c r="N243" s="170"/>
      <c r="O243" s="170"/>
      <c r="P243" s="170"/>
      <c r="Q243" s="170"/>
      <c r="R243" s="170"/>
      <c r="S243" s="170"/>
      <c r="T243" s="171"/>
      <c r="AT243" s="165" t="s">
        <v>179</v>
      </c>
      <c r="AU243" s="165" t="s">
        <v>81</v>
      </c>
      <c r="AV243" s="13" t="s">
        <v>81</v>
      </c>
      <c r="AW243" s="13" t="s">
        <v>4</v>
      </c>
      <c r="AX243" s="13" t="s">
        <v>79</v>
      </c>
      <c r="AY243" s="165" t="s">
        <v>167</v>
      </c>
    </row>
    <row r="244" spans="1:65" s="2" customFormat="1" ht="24.2" customHeight="1">
      <c r="A244" s="34"/>
      <c r="B244" s="144"/>
      <c r="C244" s="181" t="s">
        <v>446</v>
      </c>
      <c r="D244" s="181" t="s">
        <v>452</v>
      </c>
      <c r="E244" s="182" t="s">
        <v>459</v>
      </c>
      <c r="F244" s="183" t="s">
        <v>460</v>
      </c>
      <c r="G244" s="184" t="s">
        <v>226</v>
      </c>
      <c r="H244" s="185">
        <v>248.782</v>
      </c>
      <c r="I244" s="186"/>
      <c r="J244" s="187">
        <f>ROUND(I244*H244,2)</f>
        <v>0</v>
      </c>
      <c r="K244" s="183" t="s">
        <v>174</v>
      </c>
      <c r="L244" s="188"/>
      <c r="M244" s="189" t="s">
        <v>3</v>
      </c>
      <c r="N244" s="190" t="s">
        <v>43</v>
      </c>
      <c r="O244" s="55"/>
      <c r="P244" s="154">
        <f>O244*H244</f>
        <v>0</v>
      </c>
      <c r="Q244" s="154">
        <v>2E-05</v>
      </c>
      <c r="R244" s="154">
        <f>Q244*H244</f>
        <v>0.004975640000000001</v>
      </c>
      <c r="S244" s="154">
        <v>0</v>
      </c>
      <c r="T244" s="155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56" t="s">
        <v>360</v>
      </c>
      <c r="AT244" s="156" t="s">
        <v>452</v>
      </c>
      <c r="AU244" s="156" t="s">
        <v>81</v>
      </c>
      <c r="AY244" s="19" t="s">
        <v>167</v>
      </c>
      <c r="BE244" s="157">
        <f>IF(N244="základní",J244,0)</f>
        <v>0</v>
      </c>
      <c r="BF244" s="157">
        <f>IF(N244="snížená",J244,0)</f>
        <v>0</v>
      </c>
      <c r="BG244" s="157">
        <f>IF(N244="zákl. přenesená",J244,0)</f>
        <v>0</v>
      </c>
      <c r="BH244" s="157">
        <f>IF(N244="sníž. přenesená",J244,0)</f>
        <v>0</v>
      </c>
      <c r="BI244" s="157">
        <f>IF(N244="nulová",J244,0)</f>
        <v>0</v>
      </c>
      <c r="BJ244" s="19" t="s">
        <v>79</v>
      </c>
      <c r="BK244" s="157">
        <f>ROUND(I244*H244,2)</f>
        <v>0</v>
      </c>
      <c r="BL244" s="19" t="s">
        <v>227</v>
      </c>
      <c r="BM244" s="156" t="s">
        <v>2240</v>
      </c>
    </row>
    <row r="245" spans="1:47" s="2" customFormat="1" ht="11.25">
      <c r="A245" s="34"/>
      <c r="B245" s="35"/>
      <c r="C245" s="34"/>
      <c r="D245" s="158" t="s">
        <v>177</v>
      </c>
      <c r="E245" s="34"/>
      <c r="F245" s="159" t="s">
        <v>462</v>
      </c>
      <c r="G245" s="34"/>
      <c r="H245" s="34"/>
      <c r="I245" s="160"/>
      <c r="J245" s="34"/>
      <c r="K245" s="34"/>
      <c r="L245" s="35"/>
      <c r="M245" s="161"/>
      <c r="N245" s="162"/>
      <c r="O245" s="55"/>
      <c r="P245" s="55"/>
      <c r="Q245" s="55"/>
      <c r="R245" s="55"/>
      <c r="S245" s="55"/>
      <c r="T245" s="56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9" t="s">
        <v>177</v>
      </c>
      <c r="AU245" s="19" t="s">
        <v>81</v>
      </c>
    </row>
    <row r="246" spans="2:51" s="13" customFormat="1" ht="11.25">
      <c r="B246" s="163"/>
      <c r="D246" s="164" t="s">
        <v>179</v>
      </c>
      <c r="F246" s="166" t="s">
        <v>2239</v>
      </c>
      <c r="H246" s="167">
        <v>248.782</v>
      </c>
      <c r="I246" s="168"/>
      <c r="L246" s="163"/>
      <c r="M246" s="169"/>
      <c r="N246" s="170"/>
      <c r="O246" s="170"/>
      <c r="P246" s="170"/>
      <c r="Q246" s="170"/>
      <c r="R246" s="170"/>
      <c r="S246" s="170"/>
      <c r="T246" s="171"/>
      <c r="AT246" s="165" t="s">
        <v>179</v>
      </c>
      <c r="AU246" s="165" t="s">
        <v>81</v>
      </c>
      <c r="AV246" s="13" t="s">
        <v>81</v>
      </c>
      <c r="AW246" s="13" t="s">
        <v>4</v>
      </c>
      <c r="AX246" s="13" t="s">
        <v>79</v>
      </c>
      <c r="AY246" s="165" t="s">
        <v>167</v>
      </c>
    </row>
    <row r="247" spans="1:65" s="2" customFormat="1" ht="24.2" customHeight="1">
      <c r="A247" s="34"/>
      <c r="B247" s="144"/>
      <c r="C247" s="181" t="s">
        <v>451</v>
      </c>
      <c r="D247" s="181" t="s">
        <v>452</v>
      </c>
      <c r="E247" s="182" t="s">
        <v>464</v>
      </c>
      <c r="F247" s="183" t="s">
        <v>465</v>
      </c>
      <c r="G247" s="184" t="s">
        <v>226</v>
      </c>
      <c r="H247" s="185">
        <v>442.87</v>
      </c>
      <c r="I247" s="186"/>
      <c r="J247" s="187">
        <f>ROUND(I247*H247,2)</f>
        <v>0</v>
      </c>
      <c r="K247" s="183" t="s">
        <v>174</v>
      </c>
      <c r="L247" s="188"/>
      <c r="M247" s="189" t="s">
        <v>3</v>
      </c>
      <c r="N247" s="190" t="s">
        <v>43</v>
      </c>
      <c r="O247" s="55"/>
      <c r="P247" s="154">
        <f>O247*H247</f>
        <v>0</v>
      </c>
      <c r="Q247" s="154">
        <v>2E-05</v>
      </c>
      <c r="R247" s="154">
        <f>Q247*H247</f>
        <v>0.008857400000000001</v>
      </c>
      <c r="S247" s="154">
        <v>0</v>
      </c>
      <c r="T247" s="155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56" t="s">
        <v>360</v>
      </c>
      <c r="AT247" s="156" t="s">
        <v>452</v>
      </c>
      <c r="AU247" s="156" t="s">
        <v>81</v>
      </c>
      <c r="AY247" s="19" t="s">
        <v>167</v>
      </c>
      <c r="BE247" s="157">
        <f>IF(N247="základní",J247,0)</f>
        <v>0</v>
      </c>
      <c r="BF247" s="157">
        <f>IF(N247="snížená",J247,0)</f>
        <v>0</v>
      </c>
      <c r="BG247" s="157">
        <f>IF(N247="zákl. přenesená",J247,0)</f>
        <v>0</v>
      </c>
      <c r="BH247" s="157">
        <f>IF(N247="sníž. přenesená",J247,0)</f>
        <v>0</v>
      </c>
      <c r="BI247" s="157">
        <f>IF(N247="nulová",J247,0)</f>
        <v>0</v>
      </c>
      <c r="BJ247" s="19" t="s">
        <v>79</v>
      </c>
      <c r="BK247" s="157">
        <f>ROUND(I247*H247,2)</f>
        <v>0</v>
      </c>
      <c r="BL247" s="19" t="s">
        <v>227</v>
      </c>
      <c r="BM247" s="156" t="s">
        <v>2241</v>
      </c>
    </row>
    <row r="248" spans="1:47" s="2" customFormat="1" ht="11.25">
      <c r="A248" s="34"/>
      <c r="B248" s="35"/>
      <c r="C248" s="34"/>
      <c r="D248" s="158" t="s">
        <v>177</v>
      </c>
      <c r="E248" s="34"/>
      <c r="F248" s="159" t="s">
        <v>467</v>
      </c>
      <c r="G248" s="34"/>
      <c r="H248" s="34"/>
      <c r="I248" s="160"/>
      <c r="J248" s="34"/>
      <c r="K248" s="34"/>
      <c r="L248" s="35"/>
      <c r="M248" s="161"/>
      <c r="N248" s="162"/>
      <c r="O248" s="55"/>
      <c r="P248" s="55"/>
      <c r="Q248" s="55"/>
      <c r="R248" s="55"/>
      <c r="S248" s="55"/>
      <c r="T248" s="56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9" t="s">
        <v>177</v>
      </c>
      <c r="AU248" s="19" t="s">
        <v>81</v>
      </c>
    </row>
    <row r="249" spans="2:51" s="13" customFormat="1" ht="11.25">
      <c r="B249" s="163"/>
      <c r="D249" s="164" t="s">
        <v>179</v>
      </c>
      <c r="F249" s="166" t="s">
        <v>2242</v>
      </c>
      <c r="H249" s="167">
        <v>442.87</v>
      </c>
      <c r="I249" s="168"/>
      <c r="L249" s="163"/>
      <c r="M249" s="169"/>
      <c r="N249" s="170"/>
      <c r="O249" s="170"/>
      <c r="P249" s="170"/>
      <c r="Q249" s="170"/>
      <c r="R249" s="170"/>
      <c r="S249" s="170"/>
      <c r="T249" s="171"/>
      <c r="AT249" s="165" t="s">
        <v>179</v>
      </c>
      <c r="AU249" s="165" t="s">
        <v>81</v>
      </c>
      <c r="AV249" s="13" t="s">
        <v>81</v>
      </c>
      <c r="AW249" s="13" t="s">
        <v>4</v>
      </c>
      <c r="AX249" s="13" t="s">
        <v>79</v>
      </c>
      <c r="AY249" s="165" t="s">
        <v>167</v>
      </c>
    </row>
    <row r="250" spans="1:65" s="2" customFormat="1" ht="33" customHeight="1">
      <c r="A250" s="34"/>
      <c r="B250" s="144"/>
      <c r="C250" s="181" t="s">
        <v>458</v>
      </c>
      <c r="D250" s="181" t="s">
        <v>452</v>
      </c>
      <c r="E250" s="182" t="s">
        <v>470</v>
      </c>
      <c r="F250" s="183" t="s">
        <v>471</v>
      </c>
      <c r="G250" s="184" t="s">
        <v>226</v>
      </c>
      <c r="H250" s="185">
        <v>338.047</v>
      </c>
      <c r="I250" s="186"/>
      <c r="J250" s="187">
        <f>ROUND(I250*H250,2)</f>
        <v>0</v>
      </c>
      <c r="K250" s="183" t="s">
        <v>174</v>
      </c>
      <c r="L250" s="188"/>
      <c r="M250" s="189" t="s">
        <v>3</v>
      </c>
      <c r="N250" s="190" t="s">
        <v>43</v>
      </c>
      <c r="O250" s="55"/>
      <c r="P250" s="154">
        <f>O250*H250</f>
        <v>0</v>
      </c>
      <c r="Q250" s="154">
        <v>5E-05</v>
      </c>
      <c r="R250" s="154">
        <f>Q250*H250</f>
        <v>0.016902350000000003</v>
      </c>
      <c r="S250" s="154">
        <v>0</v>
      </c>
      <c r="T250" s="155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56" t="s">
        <v>360</v>
      </c>
      <c r="AT250" s="156" t="s">
        <v>452</v>
      </c>
      <c r="AU250" s="156" t="s">
        <v>81</v>
      </c>
      <c r="AY250" s="19" t="s">
        <v>167</v>
      </c>
      <c r="BE250" s="157">
        <f>IF(N250="základní",J250,0)</f>
        <v>0</v>
      </c>
      <c r="BF250" s="157">
        <f>IF(N250="snížená",J250,0)</f>
        <v>0</v>
      </c>
      <c r="BG250" s="157">
        <f>IF(N250="zákl. přenesená",J250,0)</f>
        <v>0</v>
      </c>
      <c r="BH250" s="157">
        <f>IF(N250="sníž. přenesená",J250,0)</f>
        <v>0</v>
      </c>
      <c r="BI250" s="157">
        <f>IF(N250="nulová",J250,0)</f>
        <v>0</v>
      </c>
      <c r="BJ250" s="19" t="s">
        <v>79</v>
      </c>
      <c r="BK250" s="157">
        <f>ROUND(I250*H250,2)</f>
        <v>0</v>
      </c>
      <c r="BL250" s="19" t="s">
        <v>227</v>
      </c>
      <c r="BM250" s="156" t="s">
        <v>2243</v>
      </c>
    </row>
    <row r="251" spans="1:47" s="2" customFormat="1" ht="11.25">
      <c r="A251" s="34"/>
      <c r="B251" s="35"/>
      <c r="C251" s="34"/>
      <c r="D251" s="158" t="s">
        <v>177</v>
      </c>
      <c r="E251" s="34"/>
      <c r="F251" s="159" t="s">
        <v>473</v>
      </c>
      <c r="G251" s="34"/>
      <c r="H251" s="34"/>
      <c r="I251" s="160"/>
      <c r="J251" s="34"/>
      <c r="K251" s="34"/>
      <c r="L251" s="35"/>
      <c r="M251" s="161"/>
      <c r="N251" s="162"/>
      <c r="O251" s="55"/>
      <c r="P251" s="55"/>
      <c r="Q251" s="55"/>
      <c r="R251" s="55"/>
      <c r="S251" s="55"/>
      <c r="T251" s="56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9" t="s">
        <v>177</v>
      </c>
      <c r="AU251" s="19" t="s">
        <v>81</v>
      </c>
    </row>
    <row r="252" spans="1:65" s="2" customFormat="1" ht="24.2" customHeight="1">
      <c r="A252" s="34"/>
      <c r="B252" s="144"/>
      <c r="C252" s="145" t="s">
        <v>463</v>
      </c>
      <c r="D252" s="145" t="s">
        <v>170</v>
      </c>
      <c r="E252" s="146" t="s">
        <v>475</v>
      </c>
      <c r="F252" s="147" t="s">
        <v>476</v>
      </c>
      <c r="G252" s="148" t="s">
        <v>183</v>
      </c>
      <c r="H252" s="149">
        <v>4.65</v>
      </c>
      <c r="I252" s="150"/>
      <c r="J252" s="151">
        <f>ROUND(I252*H252,2)</f>
        <v>0</v>
      </c>
      <c r="K252" s="147" t="s">
        <v>174</v>
      </c>
      <c r="L252" s="35"/>
      <c r="M252" s="152" t="s">
        <v>3</v>
      </c>
      <c r="N252" s="153" t="s">
        <v>43</v>
      </c>
      <c r="O252" s="55"/>
      <c r="P252" s="154">
        <f>O252*H252</f>
        <v>0</v>
      </c>
      <c r="Q252" s="154">
        <v>0</v>
      </c>
      <c r="R252" s="154">
        <f>Q252*H252</f>
        <v>0</v>
      </c>
      <c r="S252" s="154">
        <v>0</v>
      </c>
      <c r="T252" s="155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56" t="s">
        <v>227</v>
      </c>
      <c r="AT252" s="156" t="s">
        <v>170</v>
      </c>
      <c r="AU252" s="156" t="s">
        <v>81</v>
      </c>
      <c r="AY252" s="19" t="s">
        <v>167</v>
      </c>
      <c r="BE252" s="157">
        <f>IF(N252="základní",J252,0)</f>
        <v>0</v>
      </c>
      <c r="BF252" s="157">
        <f>IF(N252="snížená",J252,0)</f>
        <v>0</v>
      </c>
      <c r="BG252" s="157">
        <f>IF(N252="zákl. přenesená",J252,0)</f>
        <v>0</v>
      </c>
      <c r="BH252" s="157">
        <f>IF(N252="sníž. přenesená",J252,0)</f>
        <v>0</v>
      </c>
      <c r="BI252" s="157">
        <f>IF(N252="nulová",J252,0)</f>
        <v>0</v>
      </c>
      <c r="BJ252" s="19" t="s">
        <v>79</v>
      </c>
      <c r="BK252" s="157">
        <f>ROUND(I252*H252,2)</f>
        <v>0</v>
      </c>
      <c r="BL252" s="19" t="s">
        <v>227</v>
      </c>
      <c r="BM252" s="156" t="s">
        <v>2244</v>
      </c>
    </row>
    <row r="253" spans="1:47" s="2" customFormat="1" ht="11.25">
      <c r="A253" s="34"/>
      <c r="B253" s="35"/>
      <c r="C253" s="34"/>
      <c r="D253" s="158" t="s">
        <v>177</v>
      </c>
      <c r="E253" s="34"/>
      <c r="F253" s="159" t="s">
        <v>478</v>
      </c>
      <c r="G253" s="34"/>
      <c r="H253" s="34"/>
      <c r="I253" s="160"/>
      <c r="J253" s="34"/>
      <c r="K253" s="34"/>
      <c r="L253" s="35"/>
      <c r="M253" s="161"/>
      <c r="N253" s="162"/>
      <c r="O253" s="55"/>
      <c r="P253" s="55"/>
      <c r="Q253" s="55"/>
      <c r="R253" s="55"/>
      <c r="S253" s="55"/>
      <c r="T253" s="56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9" t="s">
        <v>177</v>
      </c>
      <c r="AU253" s="19" t="s">
        <v>81</v>
      </c>
    </row>
    <row r="254" spans="2:51" s="13" customFormat="1" ht="11.25">
      <c r="B254" s="163"/>
      <c r="D254" s="164" t="s">
        <v>179</v>
      </c>
      <c r="E254" s="165" t="s">
        <v>3</v>
      </c>
      <c r="F254" s="166" t="s">
        <v>2245</v>
      </c>
      <c r="H254" s="167">
        <v>4.65</v>
      </c>
      <c r="I254" s="168"/>
      <c r="L254" s="163"/>
      <c r="M254" s="169"/>
      <c r="N254" s="170"/>
      <c r="O254" s="170"/>
      <c r="P254" s="170"/>
      <c r="Q254" s="170"/>
      <c r="R254" s="170"/>
      <c r="S254" s="170"/>
      <c r="T254" s="171"/>
      <c r="AT254" s="165" t="s">
        <v>179</v>
      </c>
      <c r="AU254" s="165" t="s">
        <v>81</v>
      </c>
      <c r="AV254" s="13" t="s">
        <v>81</v>
      </c>
      <c r="AW254" s="13" t="s">
        <v>34</v>
      </c>
      <c r="AX254" s="13" t="s">
        <v>79</v>
      </c>
      <c r="AY254" s="165" t="s">
        <v>167</v>
      </c>
    </row>
    <row r="255" spans="1:65" s="2" customFormat="1" ht="24.2" customHeight="1">
      <c r="A255" s="34"/>
      <c r="B255" s="144"/>
      <c r="C255" s="145" t="s">
        <v>469</v>
      </c>
      <c r="D255" s="145" t="s">
        <v>170</v>
      </c>
      <c r="E255" s="146" t="s">
        <v>481</v>
      </c>
      <c r="F255" s="147" t="s">
        <v>482</v>
      </c>
      <c r="G255" s="148" t="s">
        <v>183</v>
      </c>
      <c r="H255" s="149">
        <v>175.4</v>
      </c>
      <c r="I255" s="150"/>
      <c r="J255" s="151">
        <f>ROUND(I255*H255,2)</f>
        <v>0</v>
      </c>
      <c r="K255" s="147" t="s">
        <v>174</v>
      </c>
      <c r="L255" s="35"/>
      <c r="M255" s="152" t="s">
        <v>3</v>
      </c>
      <c r="N255" s="153" t="s">
        <v>43</v>
      </c>
      <c r="O255" s="55"/>
      <c r="P255" s="154">
        <f>O255*H255</f>
        <v>0</v>
      </c>
      <c r="Q255" s="154">
        <v>0.0001</v>
      </c>
      <c r="R255" s="154">
        <f>Q255*H255</f>
        <v>0.01754</v>
      </c>
      <c r="S255" s="154">
        <v>0</v>
      </c>
      <c r="T255" s="155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56" t="s">
        <v>227</v>
      </c>
      <c r="AT255" s="156" t="s">
        <v>170</v>
      </c>
      <c r="AU255" s="156" t="s">
        <v>81</v>
      </c>
      <c r="AY255" s="19" t="s">
        <v>167</v>
      </c>
      <c r="BE255" s="157">
        <f>IF(N255="základní",J255,0)</f>
        <v>0</v>
      </c>
      <c r="BF255" s="157">
        <f>IF(N255="snížená",J255,0)</f>
        <v>0</v>
      </c>
      <c r="BG255" s="157">
        <f>IF(N255="zákl. přenesená",J255,0)</f>
        <v>0</v>
      </c>
      <c r="BH255" s="157">
        <f>IF(N255="sníž. přenesená",J255,0)</f>
        <v>0</v>
      </c>
      <c r="BI255" s="157">
        <f>IF(N255="nulová",J255,0)</f>
        <v>0</v>
      </c>
      <c r="BJ255" s="19" t="s">
        <v>79</v>
      </c>
      <c r="BK255" s="157">
        <f>ROUND(I255*H255,2)</f>
        <v>0</v>
      </c>
      <c r="BL255" s="19" t="s">
        <v>227</v>
      </c>
      <c r="BM255" s="156" t="s">
        <v>2246</v>
      </c>
    </row>
    <row r="256" spans="1:47" s="2" customFormat="1" ht="11.25">
      <c r="A256" s="34"/>
      <c r="B256" s="35"/>
      <c r="C256" s="34"/>
      <c r="D256" s="158" t="s">
        <v>177</v>
      </c>
      <c r="E256" s="34"/>
      <c r="F256" s="159" t="s">
        <v>484</v>
      </c>
      <c r="G256" s="34"/>
      <c r="H256" s="34"/>
      <c r="I256" s="160"/>
      <c r="J256" s="34"/>
      <c r="K256" s="34"/>
      <c r="L256" s="35"/>
      <c r="M256" s="161"/>
      <c r="N256" s="162"/>
      <c r="O256" s="55"/>
      <c r="P256" s="55"/>
      <c r="Q256" s="55"/>
      <c r="R256" s="55"/>
      <c r="S256" s="55"/>
      <c r="T256" s="56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9" t="s">
        <v>177</v>
      </c>
      <c r="AU256" s="19" t="s">
        <v>81</v>
      </c>
    </row>
    <row r="257" spans="2:51" s="13" customFormat="1" ht="22.5">
      <c r="B257" s="163"/>
      <c r="D257" s="164" t="s">
        <v>179</v>
      </c>
      <c r="E257" s="165" t="s">
        <v>3</v>
      </c>
      <c r="F257" s="166" t="s">
        <v>2157</v>
      </c>
      <c r="H257" s="167">
        <v>175.4</v>
      </c>
      <c r="I257" s="168"/>
      <c r="L257" s="163"/>
      <c r="M257" s="169"/>
      <c r="N257" s="170"/>
      <c r="O257" s="170"/>
      <c r="P257" s="170"/>
      <c r="Q257" s="170"/>
      <c r="R257" s="170"/>
      <c r="S257" s="170"/>
      <c r="T257" s="171"/>
      <c r="AT257" s="165" t="s">
        <v>179</v>
      </c>
      <c r="AU257" s="165" t="s">
        <v>81</v>
      </c>
      <c r="AV257" s="13" t="s">
        <v>81</v>
      </c>
      <c r="AW257" s="13" t="s">
        <v>34</v>
      </c>
      <c r="AX257" s="13" t="s">
        <v>79</v>
      </c>
      <c r="AY257" s="165" t="s">
        <v>167</v>
      </c>
    </row>
    <row r="258" spans="1:65" s="2" customFormat="1" ht="44.25" customHeight="1">
      <c r="A258" s="34"/>
      <c r="B258" s="144"/>
      <c r="C258" s="145" t="s">
        <v>474</v>
      </c>
      <c r="D258" s="145" t="s">
        <v>170</v>
      </c>
      <c r="E258" s="146" t="s">
        <v>2247</v>
      </c>
      <c r="F258" s="147" t="s">
        <v>2248</v>
      </c>
      <c r="G258" s="148" t="s">
        <v>226</v>
      </c>
      <c r="H258" s="149">
        <v>3.84</v>
      </c>
      <c r="I258" s="150"/>
      <c r="J258" s="151">
        <f>ROUND(I258*H258,2)</f>
        <v>0</v>
      </c>
      <c r="K258" s="147" t="s">
        <v>174</v>
      </c>
      <c r="L258" s="35"/>
      <c r="M258" s="152" t="s">
        <v>3</v>
      </c>
      <c r="N258" s="153" t="s">
        <v>43</v>
      </c>
      <c r="O258" s="55"/>
      <c r="P258" s="154">
        <f>O258*H258</f>
        <v>0</v>
      </c>
      <c r="Q258" s="154">
        <v>0.01242</v>
      </c>
      <c r="R258" s="154">
        <f>Q258*H258</f>
        <v>0.0476928</v>
      </c>
      <c r="S258" s="154">
        <v>0</v>
      </c>
      <c r="T258" s="155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56" t="s">
        <v>227</v>
      </c>
      <c r="AT258" s="156" t="s">
        <v>170</v>
      </c>
      <c r="AU258" s="156" t="s">
        <v>81</v>
      </c>
      <c r="AY258" s="19" t="s">
        <v>167</v>
      </c>
      <c r="BE258" s="157">
        <f>IF(N258="základní",J258,0)</f>
        <v>0</v>
      </c>
      <c r="BF258" s="157">
        <f>IF(N258="snížená",J258,0)</f>
        <v>0</v>
      </c>
      <c r="BG258" s="157">
        <f>IF(N258="zákl. přenesená",J258,0)</f>
        <v>0</v>
      </c>
      <c r="BH258" s="157">
        <f>IF(N258="sníž. přenesená",J258,0)</f>
        <v>0</v>
      </c>
      <c r="BI258" s="157">
        <f>IF(N258="nulová",J258,0)</f>
        <v>0</v>
      </c>
      <c r="BJ258" s="19" t="s">
        <v>79</v>
      </c>
      <c r="BK258" s="157">
        <f>ROUND(I258*H258,2)</f>
        <v>0</v>
      </c>
      <c r="BL258" s="19" t="s">
        <v>227</v>
      </c>
      <c r="BM258" s="156" t="s">
        <v>2249</v>
      </c>
    </row>
    <row r="259" spans="1:47" s="2" customFormat="1" ht="11.25">
      <c r="A259" s="34"/>
      <c r="B259" s="35"/>
      <c r="C259" s="34"/>
      <c r="D259" s="158" t="s">
        <v>177</v>
      </c>
      <c r="E259" s="34"/>
      <c r="F259" s="159" t="s">
        <v>2250</v>
      </c>
      <c r="G259" s="34"/>
      <c r="H259" s="34"/>
      <c r="I259" s="160"/>
      <c r="J259" s="34"/>
      <c r="K259" s="34"/>
      <c r="L259" s="35"/>
      <c r="M259" s="161"/>
      <c r="N259" s="162"/>
      <c r="O259" s="55"/>
      <c r="P259" s="55"/>
      <c r="Q259" s="55"/>
      <c r="R259" s="55"/>
      <c r="S259" s="55"/>
      <c r="T259" s="56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9" t="s">
        <v>177</v>
      </c>
      <c r="AU259" s="19" t="s">
        <v>81</v>
      </c>
    </row>
    <row r="260" spans="2:51" s="13" customFormat="1" ht="11.25">
      <c r="B260" s="163"/>
      <c r="D260" s="164" t="s">
        <v>179</v>
      </c>
      <c r="E260" s="165" t="s">
        <v>3</v>
      </c>
      <c r="F260" s="166" t="s">
        <v>2251</v>
      </c>
      <c r="H260" s="167">
        <v>3.84</v>
      </c>
      <c r="I260" s="168"/>
      <c r="L260" s="163"/>
      <c r="M260" s="169"/>
      <c r="N260" s="170"/>
      <c r="O260" s="170"/>
      <c r="P260" s="170"/>
      <c r="Q260" s="170"/>
      <c r="R260" s="170"/>
      <c r="S260" s="170"/>
      <c r="T260" s="171"/>
      <c r="AT260" s="165" t="s">
        <v>179</v>
      </c>
      <c r="AU260" s="165" t="s">
        <v>81</v>
      </c>
      <c r="AV260" s="13" t="s">
        <v>81</v>
      </c>
      <c r="AW260" s="13" t="s">
        <v>34</v>
      </c>
      <c r="AX260" s="13" t="s">
        <v>79</v>
      </c>
      <c r="AY260" s="165" t="s">
        <v>167</v>
      </c>
    </row>
    <row r="261" spans="1:65" s="2" customFormat="1" ht="44.25" customHeight="1">
      <c r="A261" s="34"/>
      <c r="B261" s="144"/>
      <c r="C261" s="145" t="s">
        <v>480</v>
      </c>
      <c r="D261" s="145" t="s">
        <v>170</v>
      </c>
      <c r="E261" s="146" t="s">
        <v>492</v>
      </c>
      <c r="F261" s="147" t="s">
        <v>493</v>
      </c>
      <c r="G261" s="148" t="s">
        <v>226</v>
      </c>
      <c r="H261" s="149">
        <v>9.3</v>
      </c>
      <c r="I261" s="150"/>
      <c r="J261" s="151">
        <f>ROUND(I261*H261,2)</f>
        <v>0</v>
      </c>
      <c r="K261" s="147" t="s">
        <v>174</v>
      </c>
      <c r="L261" s="35"/>
      <c r="M261" s="152" t="s">
        <v>3</v>
      </c>
      <c r="N261" s="153" t="s">
        <v>43</v>
      </c>
      <c r="O261" s="55"/>
      <c r="P261" s="154">
        <f>O261*H261</f>
        <v>0</v>
      </c>
      <c r="Q261" s="154">
        <v>0.01846</v>
      </c>
      <c r="R261" s="154">
        <f>Q261*H261</f>
        <v>0.17167800000000003</v>
      </c>
      <c r="S261" s="154">
        <v>0</v>
      </c>
      <c r="T261" s="155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56" t="s">
        <v>227</v>
      </c>
      <c r="AT261" s="156" t="s">
        <v>170</v>
      </c>
      <c r="AU261" s="156" t="s">
        <v>81</v>
      </c>
      <c r="AY261" s="19" t="s">
        <v>167</v>
      </c>
      <c r="BE261" s="157">
        <f>IF(N261="základní",J261,0)</f>
        <v>0</v>
      </c>
      <c r="BF261" s="157">
        <f>IF(N261="snížená",J261,0)</f>
        <v>0</v>
      </c>
      <c r="BG261" s="157">
        <f>IF(N261="zákl. přenesená",J261,0)</f>
        <v>0</v>
      </c>
      <c r="BH261" s="157">
        <f>IF(N261="sníž. přenesená",J261,0)</f>
        <v>0</v>
      </c>
      <c r="BI261" s="157">
        <f>IF(N261="nulová",J261,0)</f>
        <v>0</v>
      </c>
      <c r="BJ261" s="19" t="s">
        <v>79</v>
      </c>
      <c r="BK261" s="157">
        <f>ROUND(I261*H261,2)</f>
        <v>0</v>
      </c>
      <c r="BL261" s="19" t="s">
        <v>227</v>
      </c>
      <c r="BM261" s="156" t="s">
        <v>2252</v>
      </c>
    </row>
    <row r="262" spans="1:47" s="2" customFormat="1" ht="11.25">
      <c r="A262" s="34"/>
      <c r="B262" s="35"/>
      <c r="C262" s="34"/>
      <c r="D262" s="158" t="s">
        <v>177</v>
      </c>
      <c r="E262" s="34"/>
      <c r="F262" s="159" t="s">
        <v>495</v>
      </c>
      <c r="G262" s="34"/>
      <c r="H262" s="34"/>
      <c r="I262" s="160"/>
      <c r="J262" s="34"/>
      <c r="K262" s="34"/>
      <c r="L262" s="35"/>
      <c r="M262" s="161"/>
      <c r="N262" s="162"/>
      <c r="O262" s="55"/>
      <c r="P262" s="55"/>
      <c r="Q262" s="55"/>
      <c r="R262" s="55"/>
      <c r="S262" s="55"/>
      <c r="T262" s="56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9" t="s">
        <v>177</v>
      </c>
      <c r="AU262" s="19" t="s">
        <v>81</v>
      </c>
    </row>
    <row r="263" spans="2:51" s="13" customFormat="1" ht="11.25">
      <c r="B263" s="163"/>
      <c r="D263" s="164" t="s">
        <v>179</v>
      </c>
      <c r="E263" s="165" t="s">
        <v>3</v>
      </c>
      <c r="F263" s="166" t="s">
        <v>2253</v>
      </c>
      <c r="H263" s="167">
        <v>9.3</v>
      </c>
      <c r="I263" s="168"/>
      <c r="L263" s="163"/>
      <c r="M263" s="169"/>
      <c r="N263" s="170"/>
      <c r="O263" s="170"/>
      <c r="P263" s="170"/>
      <c r="Q263" s="170"/>
      <c r="R263" s="170"/>
      <c r="S263" s="170"/>
      <c r="T263" s="171"/>
      <c r="AT263" s="165" t="s">
        <v>179</v>
      </c>
      <c r="AU263" s="165" t="s">
        <v>81</v>
      </c>
      <c r="AV263" s="13" t="s">
        <v>81</v>
      </c>
      <c r="AW263" s="13" t="s">
        <v>34</v>
      </c>
      <c r="AX263" s="13" t="s">
        <v>79</v>
      </c>
      <c r="AY263" s="165" t="s">
        <v>167</v>
      </c>
    </row>
    <row r="264" spans="1:65" s="2" customFormat="1" ht="24.2" customHeight="1">
      <c r="A264" s="34"/>
      <c r="B264" s="144"/>
      <c r="C264" s="145" t="s">
        <v>485</v>
      </c>
      <c r="D264" s="145" t="s">
        <v>170</v>
      </c>
      <c r="E264" s="146" t="s">
        <v>2254</v>
      </c>
      <c r="F264" s="147" t="s">
        <v>2255</v>
      </c>
      <c r="G264" s="148" t="s">
        <v>200</v>
      </c>
      <c r="H264" s="149">
        <v>12</v>
      </c>
      <c r="I264" s="150"/>
      <c r="J264" s="151">
        <f>ROUND(I264*H264,2)</f>
        <v>0</v>
      </c>
      <c r="K264" s="147" t="s">
        <v>3</v>
      </c>
      <c r="L264" s="35"/>
      <c r="M264" s="152" t="s">
        <v>3</v>
      </c>
      <c r="N264" s="153" t="s">
        <v>43</v>
      </c>
      <c r="O264" s="55"/>
      <c r="P264" s="154">
        <f>O264*H264</f>
        <v>0</v>
      </c>
      <c r="Q264" s="154">
        <v>0</v>
      </c>
      <c r="R264" s="154">
        <f>Q264*H264</f>
        <v>0</v>
      </c>
      <c r="S264" s="154">
        <v>0</v>
      </c>
      <c r="T264" s="155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56" t="s">
        <v>227</v>
      </c>
      <c r="AT264" s="156" t="s">
        <v>170</v>
      </c>
      <c r="AU264" s="156" t="s">
        <v>81</v>
      </c>
      <c r="AY264" s="19" t="s">
        <v>167</v>
      </c>
      <c r="BE264" s="157">
        <f>IF(N264="základní",J264,0)</f>
        <v>0</v>
      </c>
      <c r="BF264" s="157">
        <f>IF(N264="snížená",J264,0)</f>
        <v>0</v>
      </c>
      <c r="BG264" s="157">
        <f>IF(N264="zákl. přenesená",J264,0)</f>
        <v>0</v>
      </c>
      <c r="BH264" s="157">
        <f>IF(N264="sníž. přenesená",J264,0)</f>
        <v>0</v>
      </c>
      <c r="BI264" s="157">
        <f>IF(N264="nulová",J264,0)</f>
        <v>0</v>
      </c>
      <c r="BJ264" s="19" t="s">
        <v>79</v>
      </c>
      <c r="BK264" s="157">
        <f>ROUND(I264*H264,2)</f>
        <v>0</v>
      </c>
      <c r="BL264" s="19" t="s">
        <v>227</v>
      </c>
      <c r="BM264" s="156" t="s">
        <v>2256</v>
      </c>
    </row>
    <row r="265" spans="1:65" s="2" customFormat="1" ht="16.5" customHeight="1">
      <c r="A265" s="34"/>
      <c r="B265" s="144"/>
      <c r="C265" s="145" t="s">
        <v>491</v>
      </c>
      <c r="D265" s="145" t="s">
        <v>170</v>
      </c>
      <c r="E265" s="146" t="s">
        <v>2257</v>
      </c>
      <c r="F265" s="147" t="s">
        <v>2258</v>
      </c>
      <c r="G265" s="148" t="s">
        <v>200</v>
      </c>
      <c r="H265" s="149">
        <v>1</v>
      </c>
      <c r="I265" s="150"/>
      <c r="J265" s="151">
        <f>ROUND(I265*H265,2)</f>
        <v>0</v>
      </c>
      <c r="K265" s="147" t="s">
        <v>3</v>
      </c>
      <c r="L265" s="35"/>
      <c r="M265" s="152" t="s">
        <v>3</v>
      </c>
      <c r="N265" s="153" t="s">
        <v>43</v>
      </c>
      <c r="O265" s="55"/>
      <c r="P265" s="154">
        <f>O265*H265</f>
        <v>0</v>
      </c>
      <c r="Q265" s="154">
        <v>0</v>
      </c>
      <c r="R265" s="154">
        <f>Q265*H265</f>
        <v>0</v>
      </c>
      <c r="S265" s="154">
        <v>0</v>
      </c>
      <c r="T265" s="155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56" t="s">
        <v>227</v>
      </c>
      <c r="AT265" s="156" t="s">
        <v>170</v>
      </c>
      <c r="AU265" s="156" t="s">
        <v>81</v>
      </c>
      <c r="AY265" s="19" t="s">
        <v>167</v>
      </c>
      <c r="BE265" s="157">
        <f>IF(N265="základní",J265,0)</f>
        <v>0</v>
      </c>
      <c r="BF265" s="157">
        <f>IF(N265="snížená",J265,0)</f>
        <v>0</v>
      </c>
      <c r="BG265" s="157">
        <f>IF(N265="zákl. přenesená",J265,0)</f>
        <v>0</v>
      </c>
      <c r="BH265" s="157">
        <f>IF(N265="sníž. přenesená",J265,0)</f>
        <v>0</v>
      </c>
      <c r="BI265" s="157">
        <f>IF(N265="nulová",J265,0)</f>
        <v>0</v>
      </c>
      <c r="BJ265" s="19" t="s">
        <v>79</v>
      </c>
      <c r="BK265" s="157">
        <f>ROUND(I265*H265,2)</f>
        <v>0</v>
      </c>
      <c r="BL265" s="19" t="s">
        <v>227</v>
      </c>
      <c r="BM265" s="156" t="s">
        <v>2259</v>
      </c>
    </row>
    <row r="266" spans="2:51" s="13" customFormat="1" ht="11.25">
      <c r="B266" s="163"/>
      <c r="D266" s="164" t="s">
        <v>179</v>
      </c>
      <c r="E266" s="165" t="s">
        <v>3</v>
      </c>
      <c r="F266" s="166" t="s">
        <v>2260</v>
      </c>
      <c r="H266" s="167">
        <v>1</v>
      </c>
      <c r="I266" s="168"/>
      <c r="L266" s="163"/>
      <c r="M266" s="169"/>
      <c r="N266" s="170"/>
      <c r="O266" s="170"/>
      <c r="P266" s="170"/>
      <c r="Q266" s="170"/>
      <c r="R266" s="170"/>
      <c r="S266" s="170"/>
      <c r="T266" s="171"/>
      <c r="AT266" s="165" t="s">
        <v>179</v>
      </c>
      <c r="AU266" s="165" t="s">
        <v>81</v>
      </c>
      <c r="AV266" s="13" t="s">
        <v>81</v>
      </c>
      <c r="AW266" s="13" t="s">
        <v>34</v>
      </c>
      <c r="AX266" s="13" t="s">
        <v>79</v>
      </c>
      <c r="AY266" s="165" t="s">
        <v>167</v>
      </c>
    </row>
    <row r="267" spans="1:65" s="2" customFormat="1" ht="66.75" customHeight="1">
      <c r="A267" s="34"/>
      <c r="B267" s="144"/>
      <c r="C267" s="145" t="s">
        <v>497</v>
      </c>
      <c r="D267" s="145" t="s">
        <v>170</v>
      </c>
      <c r="E267" s="146" t="s">
        <v>514</v>
      </c>
      <c r="F267" s="147" t="s">
        <v>515</v>
      </c>
      <c r="G267" s="148" t="s">
        <v>173</v>
      </c>
      <c r="H267" s="149">
        <v>3.01</v>
      </c>
      <c r="I267" s="150"/>
      <c r="J267" s="151">
        <f>ROUND(I267*H267,2)</f>
        <v>0</v>
      </c>
      <c r="K267" s="147" t="s">
        <v>174</v>
      </c>
      <c r="L267" s="35"/>
      <c r="M267" s="152" t="s">
        <v>3</v>
      </c>
      <c r="N267" s="153" t="s">
        <v>43</v>
      </c>
      <c r="O267" s="55"/>
      <c r="P267" s="154">
        <f>O267*H267</f>
        <v>0</v>
      </c>
      <c r="Q267" s="154">
        <v>0</v>
      </c>
      <c r="R267" s="154">
        <f>Q267*H267</f>
        <v>0</v>
      </c>
      <c r="S267" s="154">
        <v>0</v>
      </c>
      <c r="T267" s="155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56" t="s">
        <v>227</v>
      </c>
      <c r="AT267" s="156" t="s">
        <v>170</v>
      </c>
      <c r="AU267" s="156" t="s">
        <v>81</v>
      </c>
      <c r="AY267" s="19" t="s">
        <v>167</v>
      </c>
      <c r="BE267" s="157">
        <f>IF(N267="základní",J267,0)</f>
        <v>0</v>
      </c>
      <c r="BF267" s="157">
        <f>IF(N267="snížená",J267,0)</f>
        <v>0</v>
      </c>
      <c r="BG267" s="157">
        <f>IF(N267="zákl. přenesená",J267,0)</f>
        <v>0</v>
      </c>
      <c r="BH267" s="157">
        <f>IF(N267="sníž. přenesená",J267,0)</f>
        <v>0</v>
      </c>
      <c r="BI267" s="157">
        <f>IF(N267="nulová",J267,0)</f>
        <v>0</v>
      </c>
      <c r="BJ267" s="19" t="s">
        <v>79</v>
      </c>
      <c r="BK267" s="157">
        <f>ROUND(I267*H267,2)</f>
        <v>0</v>
      </c>
      <c r="BL267" s="19" t="s">
        <v>227</v>
      </c>
      <c r="BM267" s="156" t="s">
        <v>2261</v>
      </c>
    </row>
    <row r="268" spans="1:47" s="2" customFormat="1" ht="11.25">
      <c r="A268" s="34"/>
      <c r="B268" s="35"/>
      <c r="C268" s="34"/>
      <c r="D268" s="158" t="s">
        <v>177</v>
      </c>
      <c r="E268" s="34"/>
      <c r="F268" s="159" t="s">
        <v>517</v>
      </c>
      <c r="G268" s="34"/>
      <c r="H268" s="34"/>
      <c r="I268" s="160"/>
      <c r="J268" s="34"/>
      <c r="K268" s="34"/>
      <c r="L268" s="35"/>
      <c r="M268" s="161"/>
      <c r="N268" s="162"/>
      <c r="O268" s="55"/>
      <c r="P268" s="55"/>
      <c r="Q268" s="55"/>
      <c r="R268" s="55"/>
      <c r="S268" s="55"/>
      <c r="T268" s="56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9" t="s">
        <v>177</v>
      </c>
      <c r="AU268" s="19" t="s">
        <v>81</v>
      </c>
    </row>
    <row r="269" spans="1:65" s="2" customFormat="1" ht="62.65" customHeight="1">
      <c r="A269" s="34"/>
      <c r="B269" s="144"/>
      <c r="C269" s="145" t="s">
        <v>502</v>
      </c>
      <c r="D269" s="145" t="s">
        <v>170</v>
      </c>
      <c r="E269" s="146" t="s">
        <v>519</v>
      </c>
      <c r="F269" s="147" t="s">
        <v>520</v>
      </c>
      <c r="G269" s="148" t="s">
        <v>173</v>
      </c>
      <c r="H269" s="149">
        <v>3.01</v>
      </c>
      <c r="I269" s="150"/>
      <c r="J269" s="151">
        <f>ROUND(I269*H269,2)</f>
        <v>0</v>
      </c>
      <c r="K269" s="147" t="s">
        <v>174</v>
      </c>
      <c r="L269" s="35"/>
      <c r="M269" s="152" t="s">
        <v>3</v>
      </c>
      <c r="N269" s="153" t="s">
        <v>43</v>
      </c>
      <c r="O269" s="55"/>
      <c r="P269" s="154">
        <f>O269*H269</f>
        <v>0</v>
      </c>
      <c r="Q269" s="154">
        <v>0</v>
      </c>
      <c r="R269" s="154">
        <f>Q269*H269</f>
        <v>0</v>
      </c>
      <c r="S269" s="154">
        <v>0</v>
      </c>
      <c r="T269" s="155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56" t="s">
        <v>227</v>
      </c>
      <c r="AT269" s="156" t="s">
        <v>170</v>
      </c>
      <c r="AU269" s="156" t="s">
        <v>81</v>
      </c>
      <c r="AY269" s="19" t="s">
        <v>167</v>
      </c>
      <c r="BE269" s="157">
        <f>IF(N269="základní",J269,0)</f>
        <v>0</v>
      </c>
      <c r="BF269" s="157">
        <f>IF(N269="snížená",J269,0)</f>
        <v>0</v>
      </c>
      <c r="BG269" s="157">
        <f>IF(N269="zákl. přenesená",J269,0)</f>
        <v>0</v>
      </c>
      <c r="BH269" s="157">
        <f>IF(N269="sníž. přenesená",J269,0)</f>
        <v>0</v>
      </c>
      <c r="BI269" s="157">
        <f>IF(N269="nulová",J269,0)</f>
        <v>0</v>
      </c>
      <c r="BJ269" s="19" t="s">
        <v>79</v>
      </c>
      <c r="BK269" s="157">
        <f>ROUND(I269*H269,2)</f>
        <v>0</v>
      </c>
      <c r="BL269" s="19" t="s">
        <v>227</v>
      </c>
      <c r="BM269" s="156" t="s">
        <v>2262</v>
      </c>
    </row>
    <row r="270" spans="1:47" s="2" customFormat="1" ht="11.25">
      <c r="A270" s="34"/>
      <c r="B270" s="35"/>
      <c r="C270" s="34"/>
      <c r="D270" s="158" t="s">
        <v>177</v>
      </c>
      <c r="E270" s="34"/>
      <c r="F270" s="159" t="s">
        <v>522</v>
      </c>
      <c r="G270" s="34"/>
      <c r="H270" s="34"/>
      <c r="I270" s="160"/>
      <c r="J270" s="34"/>
      <c r="K270" s="34"/>
      <c r="L270" s="35"/>
      <c r="M270" s="161"/>
      <c r="N270" s="162"/>
      <c r="O270" s="55"/>
      <c r="P270" s="55"/>
      <c r="Q270" s="55"/>
      <c r="R270" s="55"/>
      <c r="S270" s="55"/>
      <c r="T270" s="56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9" t="s">
        <v>177</v>
      </c>
      <c r="AU270" s="19" t="s">
        <v>81</v>
      </c>
    </row>
    <row r="271" spans="2:63" s="12" customFormat="1" ht="22.9" customHeight="1">
      <c r="B271" s="131"/>
      <c r="D271" s="132" t="s">
        <v>71</v>
      </c>
      <c r="E271" s="142" t="s">
        <v>523</v>
      </c>
      <c r="F271" s="142" t="s">
        <v>524</v>
      </c>
      <c r="I271" s="134"/>
      <c r="J271" s="143">
        <f>BK271</f>
        <v>0</v>
      </c>
      <c r="L271" s="131"/>
      <c r="M271" s="136"/>
      <c r="N271" s="137"/>
      <c r="O271" s="137"/>
      <c r="P271" s="138">
        <f>SUM(P272:P285)</f>
        <v>0</v>
      </c>
      <c r="Q271" s="137"/>
      <c r="R271" s="138">
        <f>SUM(R272:R285)</f>
        <v>0</v>
      </c>
      <c r="S271" s="137"/>
      <c r="T271" s="139">
        <f>SUM(T272:T285)</f>
        <v>0</v>
      </c>
      <c r="AR271" s="132" t="s">
        <v>81</v>
      </c>
      <c r="AT271" s="140" t="s">
        <v>71</v>
      </c>
      <c r="AU271" s="140" t="s">
        <v>79</v>
      </c>
      <c r="AY271" s="132" t="s">
        <v>167</v>
      </c>
      <c r="BK271" s="141">
        <f>SUM(BK272:BK285)</f>
        <v>0</v>
      </c>
    </row>
    <row r="272" spans="1:65" s="2" customFormat="1" ht="21.75" customHeight="1">
      <c r="A272" s="34"/>
      <c r="B272" s="144"/>
      <c r="C272" s="145" t="s">
        <v>508</v>
      </c>
      <c r="D272" s="145" t="s">
        <v>170</v>
      </c>
      <c r="E272" s="146" t="s">
        <v>526</v>
      </c>
      <c r="F272" s="147" t="s">
        <v>527</v>
      </c>
      <c r="G272" s="148" t="s">
        <v>200</v>
      </c>
      <c r="H272" s="149">
        <v>1</v>
      </c>
      <c r="I272" s="150"/>
      <c r="J272" s="151">
        <f>ROUND(I272*H272,2)</f>
        <v>0</v>
      </c>
      <c r="K272" s="147" t="s">
        <v>3</v>
      </c>
      <c r="L272" s="35"/>
      <c r="M272" s="152" t="s">
        <v>3</v>
      </c>
      <c r="N272" s="153" t="s">
        <v>43</v>
      </c>
      <c r="O272" s="55"/>
      <c r="P272" s="154">
        <f>O272*H272</f>
        <v>0</v>
      </c>
      <c r="Q272" s="154">
        <v>0</v>
      </c>
      <c r="R272" s="154">
        <f>Q272*H272</f>
        <v>0</v>
      </c>
      <c r="S272" s="154">
        <v>0</v>
      </c>
      <c r="T272" s="155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56" t="s">
        <v>227</v>
      </c>
      <c r="AT272" s="156" t="s">
        <v>170</v>
      </c>
      <c r="AU272" s="156" t="s">
        <v>81</v>
      </c>
      <c r="AY272" s="19" t="s">
        <v>167</v>
      </c>
      <c r="BE272" s="157">
        <f>IF(N272="základní",J272,0)</f>
        <v>0</v>
      </c>
      <c r="BF272" s="157">
        <f>IF(N272="snížená",J272,0)</f>
        <v>0</v>
      </c>
      <c r="BG272" s="157">
        <f>IF(N272="zákl. přenesená",J272,0)</f>
        <v>0</v>
      </c>
      <c r="BH272" s="157">
        <f>IF(N272="sníž. přenesená",J272,0)</f>
        <v>0</v>
      </c>
      <c r="BI272" s="157">
        <f>IF(N272="nulová",J272,0)</f>
        <v>0</v>
      </c>
      <c r="BJ272" s="19" t="s">
        <v>79</v>
      </c>
      <c r="BK272" s="157">
        <f>ROUND(I272*H272,2)</f>
        <v>0</v>
      </c>
      <c r="BL272" s="19" t="s">
        <v>227</v>
      </c>
      <c r="BM272" s="156" t="s">
        <v>2263</v>
      </c>
    </row>
    <row r="273" spans="2:51" s="13" customFormat="1" ht="11.25">
      <c r="B273" s="163"/>
      <c r="D273" s="164" t="s">
        <v>179</v>
      </c>
      <c r="E273" s="165" t="s">
        <v>3</v>
      </c>
      <c r="F273" s="166" t="s">
        <v>2264</v>
      </c>
      <c r="H273" s="167">
        <v>1</v>
      </c>
      <c r="I273" s="168"/>
      <c r="L273" s="163"/>
      <c r="M273" s="169"/>
      <c r="N273" s="170"/>
      <c r="O273" s="170"/>
      <c r="P273" s="170"/>
      <c r="Q273" s="170"/>
      <c r="R273" s="170"/>
      <c r="S273" s="170"/>
      <c r="T273" s="171"/>
      <c r="AT273" s="165" t="s">
        <v>179</v>
      </c>
      <c r="AU273" s="165" t="s">
        <v>81</v>
      </c>
      <c r="AV273" s="13" t="s">
        <v>81</v>
      </c>
      <c r="AW273" s="13" t="s">
        <v>34</v>
      </c>
      <c r="AX273" s="13" t="s">
        <v>79</v>
      </c>
      <c r="AY273" s="165" t="s">
        <v>167</v>
      </c>
    </row>
    <row r="274" spans="1:65" s="2" customFormat="1" ht="21.75" customHeight="1">
      <c r="A274" s="34"/>
      <c r="B274" s="144"/>
      <c r="C274" s="145" t="s">
        <v>513</v>
      </c>
      <c r="D274" s="145" t="s">
        <v>170</v>
      </c>
      <c r="E274" s="146" t="s">
        <v>531</v>
      </c>
      <c r="F274" s="147" t="s">
        <v>2265</v>
      </c>
      <c r="G274" s="148" t="s">
        <v>200</v>
      </c>
      <c r="H274" s="149">
        <v>1</v>
      </c>
      <c r="I274" s="150"/>
      <c r="J274" s="151">
        <f>ROUND(I274*H274,2)</f>
        <v>0</v>
      </c>
      <c r="K274" s="147" t="s">
        <v>3</v>
      </c>
      <c r="L274" s="35"/>
      <c r="M274" s="152" t="s">
        <v>3</v>
      </c>
      <c r="N274" s="153" t="s">
        <v>43</v>
      </c>
      <c r="O274" s="55"/>
      <c r="P274" s="154">
        <f>O274*H274</f>
        <v>0</v>
      </c>
      <c r="Q274" s="154">
        <v>0</v>
      </c>
      <c r="R274" s="154">
        <f>Q274*H274</f>
        <v>0</v>
      </c>
      <c r="S274" s="154">
        <v>0</v>
      </c>
      <c r="T274" s="155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56" t="s">
        <v>227</v>
      </c>
      <c r="AT274" s="156" t="s">
        <v>170</v>
      </c>
      <c r="AU274" s="156" t="s">
        <v>81</v>
      </c>
      <c r="AY274" s="19" t="s">
        <v>167</v>
      </c>
      <c r="BE274" s="157">
        <f>IF(N274="základní",J274,0)</f>
        <v>0</v>
      </c>
      <c r="BF274" s="157">
        <f>IF(N274="snížená",J274,0)</f>
        <v>0</v>
      </c>
      <c r="BG274" s="157">
        <f>IF(N274="zákl. přenesená",J274,0)</f>
        <v>0</v>
      </c>
      <c r="BH274" s="157">
        <f>IF(N274="sníž. přenesená",J274,0)</f>
        <v>0</v>
      </c>
      <c r="BI274" s="157">
        <f>IF(N274="nulová",J274,0)</f>
        <v>0</v>
      </c>
      <c r="BJ274" s="19" t="s">
        <v>79</v>
      </c>
      <c r="BK274" s="157">
        <f>ROUND(I274*H274,2)</f>
        <v>0</v>
      </c>
      <c r="BL274" s="19" t="s">
        <v>227</v>
      </c>
      <c r="BM274" s="156" t="s">
        <v>2266</v>
      </c>
    </row>
    <row r="275" spans="2:51" s="13" customFormat="1" ht="11.25">
      <c r="B275" s="163"/>
      <c r="D275" s="164" t="s">
        <v>179</v>
      </c>
      <c r="E275" s="165" t="s">
        <v>3</v>
      </c>
      <c r="F275" s="166" t="s">
        <v>2264</v>
      </c>
      <c r="H275" s="167">
        <v>1</v>
      </c>
      <c r="I275" s="168"/>
      <c r="L275" s="163"/>
      <c r="M275" s="169"/>
      <c r="N275" s="170"/>
      <c r="O275" s="170"/>
      <c r="P275" s="170"/>
      <c r="Q275" s="170"/>
      <c r="R275" s="170"/>
      <c r="S275" s="170"/>
      <c r="T275" s="171"/>
      <c r="AT275" s="165" t="s">
        <v>179</v>
      </c>
      <c r="AU275" s="165" t="s">
        <v>81</v>
      </c>
      <c r="AV275" s="13" t="s">
        <v>81</v>
      </c>
      <c r="AW275" s="13" t="s">
        <v>34</v>
      </c>
      <c r="AX275" s="13" t="s">
        <v>79</v>
      </c>
      <c r="AY275" s="165" t="s">
        <v>167</v>
      </c>
    </row>
    <row r="276" spans="1:65" s="2" customFormat="1" ht="21.75" customHeight="1">
      <c r="A276" s="34"/>
      <c r="B276" s="144"/>
      <c r="C276" s="145" t="s">
        <v>518</v>
      </c>
      <c r="D276" s="145" t="s">
        <v>170</v>
      </c>
      <c r="E276" s="146" t="s">
        <v>535</v>
      </c>
      <c r="F276" s="147" t="s">
        <v>2267</v>
      </c>
      <c r="G276" s="148" t="s">
        <v>200</v>
      </c>
      <c r="H276" s="149">
        <v>1</v>
      </c>
      <c r="I276" s="150"/>
      <c r="J276" s="151">
        <f>ROUND(I276*H276,2)</f>
        <v>0</v>
      </c>
      <c r="K276" s="147" t="s">
        <v>3</v>
      </c>
      <c r="L276" s="35"/>
      <c r="M276" s="152" t="s">
        <v>3</v>
      </c>
      <c r="N276" s="153" t="s">
        <v>43</v>
      </c>
      <c r="O276" s="55"/>
      <c r="P276" s="154">
        <f>O276*H276</f>
        <v>0</v>
      </c>
      <c r="Q276" s="154">
        <v>0</v>
      </c>
      <c r="R276" s="154">
        <f>Q276*H276</f>
        <v>0</v>
      </c>
      <c r="S276" s="154">
        <v>0</v>
      </c>
      <c r="T276" s="155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56" t="s">
        <v>227</v>
      </c>
      <c r="AT276" s="156" t="s">
        <v>170</v>
      </c>
      <c r="AU276" s="156" t="s">
        <v>81</v>
      </c>
      <c r="AY276" s="19" t="s">
        <v>167</v>
      </c>
      <c r="BE276" s="157">
        <f>IF(N276="základní",J276,0)</f>
        <v>0</v>
      </c>
      <c r="BF276" s="157">
        <f>IF(N276="snížená",J276,0)</f>
        <v>0</v>
      </c>
      <c r="BG276" s="157">
        <f>IF(N276="zákl. přenesená",J276,0)</f>
        <v>0</v>
      </c>
      <c r="BH276" s="157">
        <f>IF(N276="sníž. přenesená",J276,0)</f>
        <v>0</v>
      </c>
      <c r="BI276" s="157">
        <f>IF(N276="nulová",J276,0)</f>
        <v>0</v>
      </c>
      <c r="BJ276" s="19" t="s">
        <v>79</v>
      </c>
      <c r="BK276" s="157">
        <f>ROUND(I276*H276,2)</f>
        <v>0</v>
      </c>
      <c r="BL276" s="19" t="s">
        <v>227</v>
      </c>
      <c r="BM276" s="156" t="s">
        <v>2268</v>
      </c>
    </row>
    <row r="277" spans="2:51" s="13" customFormat="1" ht="11.25">
      <c r="B277" s="163"/>
      <c r="D277" s="164" t="s">
        <v>179</v>
      </c>
      <c r="E277" s="165" t="s">
        <v>3</v>
      </c>
      <c r="F277" s="166" t="s">
        <v>2264</v>
      </c>
      <c r="H277" s="167">
        <v>1</v>
      </c>
      <c r="I277" s="168"/>
      <c r="L277" s="163"/>
      <c r="M277" s="169"/>
      <c r="N277" s="170"/>
      <c r="O277" s="170"/>
      <c r="P277" s="170"/>
      <c r="Q277" s="170"/>
      <c r="R277" s="170"/>
      <c r="S277" s="170"/>
      <c r="T277" s="171"/>
      <c r="AT277" s="165" t="s">
        <v>179</v>
      </c>
      <c r="AU277" s="165" t="s">
        <v>81</v>
      </c>
      <c r="AV277" s="13" t="s">
        <v>81</v>
      </c>
      <c r="AW277" s="13" t="s">
        <v>34</v>
      </c>
      <c r="AX277" s="13" t="s">
        <v>79</v>
      </c>
      <c r="AY277" s="165" t="s">
        <v>167</v>
      </c>
    </row>
    <row r="278" spans="1:65" s="2" customFormat="1" ht="37.9" customHeight="1">
      <c r="A278" s="34"/>
      <c r="B278" s="144"/>
      <c r="C278" s="145" t="s">
        <v>525</v>
      </c>
      <c r="D278" s="145" t="s">
        <v>170</v>
      </c>
      <c r="E278" s="146" t="s">
        <v>540</v>
      </c>
      <c r="F278" s="147" t="s">
        <v>2269</v>
      </c>
      <c r="G278" s="148" t="s">
        <v>200</v>
      </c>
      <c r="H278" s="149">
        <v>1</v>
      </c>
      <c r="I278" s="150"/>
      <c r="J278" s="151">
        <f>ROUND(I278*H278,2)</f>
        <v>0</v>
      </c>
      <c r="K278" s="147" t="s">
        <v>3</v>
      </c>
      <c r="L278" s="35"/>
      <c r="M278" s="152" t="s">
        <v>3</v>
      </c>
      <c r="N278" s="153" t="s">
        <v>43</v>
      </c>
      <c r="O278" s="55"/>
      <c r="P278" s="154">
        <f>O278*H278</f>
        <v>0</v>
      </c>
      <c r="Q278" s="154">
        <v>0</v>
      </c>
      <c r="R278" s="154">
        <f>Q278*H278</f>
        <v>0</v>
      </c>
      <c r="S278" s="154">
        <v>0</v>
      </c>
      <c r="T278" s="155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56" t="s">
        <v>227</v>
      </c>
      <c r="AT278" s="156" t="s">
        <v>170</v>
      </c>
      <c r="AU278" s="156" t="s">
        <v>81</v>
      </c>
      <c r="AY278" s="19" t="s">
        <v>167</v>
      </c>
      <c r="BE278" s="157">
        <f>IF(N278="základní",J278,0)</f>
        <v>0</v>
      </c>
      <c r="BF278" s="157">
        <f>IF(N278="snížená",J278,0)</f>
        <v>0</v>
      </c>
      <c r="BG278" s="157">
        <f>IF(N278="zákl. přenesená",J278,0)</f>
        <v>0</v>
      </c>
      <c r="BH278" s="157">
        <f>IF(N278="sníž. přenesená",J278,0)</f>
        <v>0</v>
      </c>
      <c r="BI278" s="157">
        <f>IF(N278="nulová",J278,0)</f>
        <v>0</v>
      </c>
      <c r="BJ278" s="19" t="s">
        <v>79</v>
      </c>
      <c r="BK278" s="157">
        <f>ROUND(I278*H278,2)</f>
        <v>0</v>
      </c>
      <c r="BL278" s="19" t="s">
        <v>227</v>
      </c>
      <c r="BM278" s="156" t="s">
        <v>2270</v>
      </c>
    </row>
    <row r="279" spans="2:51" s="13" customFormat="1" ht="11.25">
      <c r="B279" s="163"/>
      <c r="D279" s="164" t="s">
        <v>179</v>
      </c>
      <c r="E279" s="165" t="s">
        <v>3</v>
      </c>
      <c r="F279" s="166" t="s">
        <v>2264</v>
      </c>
      <c r="H279" s="167">
        <v>1</v>
      </c>
      <c r="I279" s="168"/>
      <c r="L279" s="163"/>
      <c r="M279" s="169"/>
      <c r="N279" s="170"/>
      <c r="O279" s="170"/>
      <c r="P279" s="170"/>
      <c r="Q279" s="170"/>
      <c r="R279" s="170"/>
      <c r="S279" s="170"/>
      <c r="T279" s="171"/>
      <c r="AT279" s="165" t="s">
        <v>179</v>
      </c>
      <c r="AU279" s="165" t="s">
        <v>81</v>
      </c>
      <c r="AV279" s="13" t="s">
        <v>81</v>
      </c>
      <c r="AW279" s="13" t="s">
        <v>34</v>
      </c>
      <c r="AX279" s="13" t="s">
        <v>79</v>
      </c>
      <c r="AY279" s="165" t="s">
        <v>167</v>
      </c>
    </row>
    <row r="280" spans="1:65" s="2" customFormat="1" ht="44.25" customHeight="1">
      <c r="A280" s="34"/>
      <c r="B280" s="144"/>
      <c r="C280" s="145" t="s">
        <v>530</v>
      </c>
      <c r="D280" s="145" t="s">
        <v>170</v>
      </c>
      <c r="E280" s="146" t="s">
        <v>544</v>
      </c>
      <c r="F280" s="147" t="s">
        <v>2271</v>
      </c>
      <c r="G280" s="148" t="s">
        <v>200</v>
      </c>
      <c r="H280" s="149">
        <v>1</v>
      </c>
      <c r="I280" s="150"/>
      <c r="J280" s="151">
        <f>ROUND(I280*H280,2)</f>
        <v>0</v>
      </c>
      <c r="K280" s="147" t="s">
        <v>3</v>
      </c>
      <c r="L280" s="35"/>
      <c r="M280" s="152" t="s">
        <v>3</v>
      </c>
      <c r="N280" s="153" t="s">
        <v>43</v>
      </c>
      <c r="O280" s="55"/>
      <c r="P280" s="154">
        <f>O280*H280</f>
        <v>0</v>
      </c>
      <c r="Q280" s="154">
        <v>0</v>
      </c>
      <c r="R280" s="154">
        <f>Q280*H280</f>
        <v>0</v>
      </c>
      <c r="S280" s="154">
        <v>0</v>
      </c>
      <c r="T280" s="155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56" t="s">
        <v>227</v>
      </c>
      <c r="AT280" s="156" t="s">
        <v>170</v>
      </c>
      <c r="AU280" s="156" t="s">
        <v>81</v>
      </c>
      <c r="AY280" s="19" t="s">
        <v>167</v>
      </c>
      <c r="BE280" s="157">
        <f>IF(N280="základní",J280,0)</f>
        <v>0</v>
      </c>
      <c r="BF280" s="157">
        <f>IF(N280="snížená",J280,0)</f>
        <v>0</v>
      </c>
      <c r="BG280" s="157">
        <f>IF(N280="zákl. přenesená",J280,0)</f>
        <v>0</v>
      </c>
      <c r="BH280" s="157">
        <f>IF(N280="sníž. přenesená",J280,0)</f>
        <v>0</v>
      </c>
      <c r="BI280" s="157">
        <f>IF(N280="nulová",J280,0)</f>
        <v>0</v>
      </c>
      <c r="BJ280" s="19" t="s">
        <v>79</v>
      </c>
      <c r="BK280" s="157">
        <f>ROUND(I280*H280,2)</f>
        <v>0</v>
      </c>
      <c r="BL280" s="19" t="s">
        <v>227</v>
      </c>
      <c r="BM280" s="156" t="s">
        <v>2272</v>
      </c>
    </row>
    <row r="281" spans="2:51" s="13" customFormat="1" ht="11.25">
      <c r="B281" s="163"/>
      <c r="D281" s="164" t="s">
        <v>179</v>
      </c>
      <c r="E281" s="165" t="s">
        <v>3</v>
      </c>
      <c r="F281" s="166" t="s">
        <v>2264</v>
      </c>
      <c r="H281" s="167">
        <v>1</v>
      </c>
      <c r="I281" s="168"/>
      <c r="L281" s="163"/>
      <c r="M281" s="169"/>
      <c r="N281" s="170"/>
      <c r="O281" s="170"/>
      <c r="P281" s="170"/>
      <c r="Q281" s="170"/>
      <c r="R281" s="170"/>
      <c r="S281" s="170"/>
      <c r="T281" s="171"/>
      <c r="AT281" s="165" t="s">
        <v>179</v>
      </c>
      <c r="AU281" s="165" t="s">
        <v>81</v>
      </c>
      <c r="AV281" s="13" t="s">
        <v>81</v>
      </c>
      <c r="AW281" s="13" t="s">
        <v>34</v>
      </c>
      <c r="AX281" s="13" t="s">
        <v>79</v>
      </c>
      <c r="AY281" s="165" t="s">
        <v>167</v>
      </c>
    </row>
    <row r="282" spans="1:65" s="2" customFormat="1" ht="24.2" customHeight="1">
      <c r="A282" s="34"/>
      <c r="B282" s="144"/>
      <c r="C282" s="145" t="s">
        <v>534</v>
      </c>
      <c r="D282" s="145" t="s">
        <v>170</v>
      </c>
      <c r="E282" s="146" t="s">
        <v>597</v>
      </c>
      <c r="F282" s="147" t="s">
        <v>598</v>
      </c>
      <c r="G282" s="148" t="s">
        <v>200</v>
      </c>
      <c r="H282" s="149">
        <v>4</v>
      </c>
      <c r="I282" s="150"/>
      <c r="J282" s="151">
        <f>ROUND(I282*H282,2)</f>
        <v>0</v>
      </c>
      <c r="K282" s="147" t="s">
        <v>3</v>
      </c>
      <c r="L282" s="35"/>
      <c r="M282" s="152" t="s">
        <v>3</v>
      </c>
      <c r="N282" s="153" t="s">
        <v>43</v>
      </c>
      <c r="O282" s="55"/>
      <c r="P282" s="154">
        <f>O282*H282</f>
        <v>0</v>
      </c>
      <c r="Q282" s="154">
        <v>0</v>
      </c>
      <c r="R282" s="154">
        <f>Q282*H282</f>
        <v>0</v>
      </c>
      <c r="S282" s="154">
        <v>0</v>
      </c>
      <c r="T282" s="155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56" t="s">
        <v>227</v>
      </c>
      <c r="AT282" s="156" t="s">
        <v>170</v>
      </c>
      <c r="AU282" s="156" t="s">
        <v>81</v>
      </c>
      <c r="AY282" s="19" t="s">
        <v>167</v>
      </c>
      <c r="BE282" s="157">
        <f>IF(N282="základní",J282,0)</f>
        <v>0</v>
      </c>
      <c r="BF282" s="157">
        <f>IF(N282="snížená",J282,0)</f>
        <v>0</v>
      </c>
      <c r="BG282" s="157">
        <f>IF(N282="zákl. přenesená",J282,0)</f>
        <v>0</v>
      </c>
      <c r="BH282" s="157">
        <f>IF(N282="sníž. přenesená",J282,0)</f>
        <v>0</v>
      </c>
      <c r="BI282" s="157">
        <f>IF(N282="nulová",J282,0)</f>
        <v>0</v>
      </c>
      <c r="BJ282" s="19" t="s">
        <v>79</v>
      </c>
      <c r="BK282" s="157">
        <f>ROUND(I282*H282,2)</f>
        <v>0</v>
      </c>
      <c r="BL282" s="19" t="s">
        <v>227</v>
      </c>
      <c r="BM282" s="156" t="s">
        <v>2273</v>
      </c>
    </row>
    <row r="283" spans="2:51" s="13" customFormat="1" ht="11.25">
      <c r="B283" s="163"/>
      <c r="D283" s="164" t="s">
        <v>179</v>
      </c>
      <c r="E283" s="165" t="s">
        <v>3</v>
      </c>
      <c r="F283" s="166" t="s">
        <v>774</v>
      </c>
      <c r="H283" s="167">
        <v>4</v>
      </c>
      <c r="I283" s="168"/>
      <c r="L283" s="163"/>
      <c r="M283" s="169"/>
      <c r="N283" s="170"/>
      <c r="O283" s="170"/>
      <c r="P283" s="170"/>
      <c r="Q283" s="170"/>
      <c r="R283" s="170"/>
      <c r="S283" s="170"/>
      <c r="T283" s="171"/>
      <c r="AT283" s="165" t="s">
        <v>179</v>
      </c>
      <c r="AU283" s="165" t="s">
        <v>81</v>
      </c>
      <c r="AV283" s="13" t="s">
        <v>81</v>
      </c>
      <c r="AW283" s="13" t="s">
        <v>34</v>
      </c>
      <c r="AX283" s="13" t="s">
        <v>79</v>
      </c>
      <c r="AY283" s="165" t="s">
        <v>167</v>
      </c>
    </row>
    <row r="284" spans="1:65" s="2" customFormat="1" ht="44.25" customHeight="1">
      <c r="A284" s="34"/>
      <c r="B284" s="144"/>
      <c r="C284" s="145" t="s">
        <v>539</v>
      </c>
      <c r="D284" s="145" t="s">
        <v>170</v>
      </c>
      <c r="E284" s="146" t="s">
        <v>612</v>
      </c>
      <c r="F284" s="147" t="s">
        <v>613</v>
      </c>
      <c r="G284" s="148" t="s">
        <v>614</v>
      </c>
      <c r="H284" s="191"/>
      <c r="I284" s="150"/>
      <c r="J284" s="151">
        <f>ROUND(I284*H284,2)</f>
        <v>0</v>
      </c>
      <c r="K284" s="147" t="s">
        <v>174</v>
      </c>
      <c r="L284" s="35"/>
      <c r="M284" s="152" t="s">
        <v>3</v>
      </c>
      <c r="N284" s="153" t="s">
        <v>43</v>
      </c>
      <c r="O284" s="55"/>
      <c r="P284" s="154">
        <f>O284*H284</f>
        <v>0</v>
      </c>
      <c r="Q284" s="154">
        <v>0</v>
      </c>
      <c r="R284" s="154">
        <f>Q284*H284</f>
        <v>0</v>
      </c>
      <c r="S284" s="154">
        <v>0</v>
      </c>
      <c r="T284" s="155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56" t="s">
        <v>227</v>
      </c>
      <c r="AT284" s="156" t="s">
        <v>170</v>
      </c>
      <c r="AU284" s="156" t="s">
        <v>81</v>
      </c>
      <c r="AY284" s="19" t="s">
        <v>167</v>
      </c>
      <c r="BE284" s="157">
        <f>IF(N284="základní",J284,0)</f>
        <v>0</v>
      </c>
      <c r="BF284" s="157">
        <f>IF(N284="snížená",J284,0)</f>
        <v>0</v>
      </c>
      <c r="BG284" s="157">
        <f>IF(N284="zákl. přenesená",J284,0)</f>
        <v>0</v>
      </c>
      <c r="BH284" s="157">
        <f>IF(N284="sníž. přenesená",J284,0)</f>
        <v>0</v>
      </c>
      <c r="BI284" s="157">
        <f>IF(N284="nulová",J284,0)</f>
        <v>0</v>
      </c>
      <c r="BJ284" s="19" t="s">
        <v>79</v>
      </c>
      <c r="BK284" s="157">
        <f>ROUND(I284*H284,2)</f>
        <v>0</v>
      </c>
      <c r="BL284" s="19" t="s">
        <v>227</v>
      </c>
      <c r="BM284" s="156" t="s">
        <v>2274</v>
      </c>
    </row>
    <row r="285" spans="1:47" s="2" customFormat="1" ht="11.25">
      <c r="A285" s="34"/>
      <c r="B285" s="35"/>
      <c r="C285" s="34"/>
      <c r="D285" s="158" t="s">
        <v>177</v>
      </c>
      <c r="E285" s="34"/>
      <c r="F285" s="159" t="s">
        <v>616</v>
      </c>
      <c r="G285" s="34"/>
      <c r="H285" s="34"/>
      <c r="I285" s="160"/>
      <c r="J285" s="34"/>
      <c r="K285" s="34"/>
      <c r="L285" s="35"/>
      <c r="M285" s="161"/>
      <c r="N285" s="162"/>
      <c r="O285" s="55"/>
      <c r="P285" s="55"/>
      <c r="Q285" s="55"/>
      <c r="R285" s="55"/>
      <c r="S285" s="55"/>
      <c r="T285" s="56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T285" s="19" t="s">
        <v>177</v>
      </c>
      <c r="AU285" s="19" t="s">
        <v>81</v>
      </c>
    </row>
    <row r="286" spans="2:63" s="12" customFormat="1" ht="22.9" customHeight="1">
      <c r="B286" s="131"/>
      <c r="D286" s="132" t="s">
        <v>71</v>
      </c>
      <c r="E286" s="142" t="s">
        <v>617</v>
      </c>
      <c r="F286" s="142" t="s">
        <v>618</v>
      </c>
      <c r="I286" s="134"/>
      <c r="J286" s="143">
        <f>BK286</f>
        <v>0</v>
      </c>
      <c r="L286" s="131"/>
      <c r="M286" s="136"/>
      <c r="N286" s="137"/>
      <c r="O286" s="137"/>
      <c r="P286" s="138">
        <f>SUM(P287:P308)</f>
        <v>0</v>
      </c>
      <c r="Q286" s="137"/>
      <c r="R286" s="138">
        <f>SUM(R287:R308)</f>
        <v>0</v>
      </c>
      <c r="S286" s="137"/>
      <c r="T286" s="139">
        <f>SUM(T287:T308)</f>
        <v>3.46724</v>
      </c>
      <c r="AR286" s="132" t="s">
        <v>81</v>
      </c>
      <c r="AT286" s="140" t="s">
        <v>71</v>
      </c>
      <c r="AU286" s="140" t="s">
        <v>79</v>
      </c>
      <c r="AY286" s="132" t="s">
        <v>167</v>
      </c>
      <c r="BK286" s="141">
        <f>SUM(BK287:BK308)</f>
        <v>0</v>
      </c>
    </row>
    <row r="287" spans="1:65" s="2" customFormat="1" ht="101.25" customHeight="1">
      <c r="A287" s="34"/>
      <c r="B287" s="144"/>
      <c r="C287" s="145" t="s">
        <v>543</v>
      </c>
      <c r="D287" s="145" t="s">
        <v>170</v>
      </c>
      <c r="E287" s="146" t="s">
        <v>620</v>
      </c>
      <c r="F287" s="147" t="s">
        <v>621</v>
      </c>
      <c r="G287" s="148" t="s">
        <v>183</v>
      </c>
      <c r="H287" s="149">
        <v>314</v>
      </c>
      <c r="I287" s="150"/>
      <c r="J287" s="151">
        <f>ROUND(I287*H287,2)</f>
        <v>0</v>
      </c>
      <c r="K287" s="147" t="s">
        <v>3</v>
      </c>
      <c r="L287" s="35"/>
      <c r="M287" s="152" t="s">
        <v>3</v>
      </c>
      <c r="N287" s="153" t="s">
        <v>43</v>
      </c>
      <c r="O287" s="55"/>
      <c r="P287" s="154">
        <f>O287*H287</f>
        <v>0</v>
      </c>
      <c r="Q287" s="154">
        <v>0</v>
      </c>
      <c r="R287" s="154">
        <f>Q287*H287</f>
        <v>0</v>
      </c>
      <c r="S287" s="154">
        <v>0</v>
      </c>
      <c r="T287" s="155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56" t="s">
        <v>227</v>
      </c>
      <c r="AT287" s="156" t="s">
        <v>170</v>
      </c>
      <c r="AU287" s="156" t="s">
        <v>81</v>
      </c>
      <c r="AY287" s="19" t="s">
        <v>167</v>
      </c>
      <c r="BE287" s="157">
        <f>IF(N287="základní",J287,0)</f>
        <v>0</v>
      </c>
      <c r="BF287" s="157">
        <f>IF(N287="snížená",J287,0)</f>
        <v>0</v>
      </c>
      <c r="BG287" s="157">
        <f>IF(N287="zákl. přenesená",J287,0)</f>
        <v>0</v>
      </c>
      <c r="BH287" s="157">
        <f>IF(N287="sníž. přenesená",J287,0)</f>
        <v>0</v>
      </c>
      <c r="BI287" s="157">
        <f>IF(N287="nulová",J287,0)</f>
        <v>0</v>
      </c>
      <c r="BJ287" s="19" t="s">
        <v>79</v>
      </c>
      <c r="BK287" s="157">
        <f>ROUND(I287*H287,2)</f>
        <v>0</v>
      </c>
      <c r="BL287" s="19" t="s">
        <v>227</v>
      </c>
      <c r="BM287" s="156" t="s">
        <v>2275</v>
      </c>
    </row>
    <row r="288" spans="2:51" s="13" customFormat="1" ht="22.5">
      <c r="B288" s="163"/>
      <c r="D288" s="164" t="s">
        <v>179</v>
      </c>
      <c r="E288" s="165" t="s">
        <v>3</v>
      </c>
      <c r="F288" s="166" t="s">
        <v>2276</v>
      </c>
      <c r="H288" s="167">
        <v>314</v>
      </c>
      <c r="I288" s="168"/>
      <c r="L288" s="163"/>
      <c r="M288" s="169"/>
      <c r="N288" s="170"/>
      <c r="O288" s="170"/>
      <c r="P288" s="170"/>
      <c r="Q288" s="170"/>
      <c r="R288" s="170"/>
      <c r="S288" s="170"/>
      <c r="T288" s="171"/>
      <c r="AT288" s="165" t="s">
        <v>179</v>
      </c>
      <c r="AU288" s="165" t="s">
        <v>81</v>
      </c>
      <c r="AV288" s="13" t="s">
        <v>81</v>
      </c>
      <c r="AW288" s="13" t="s">
        <v>34</v>
      </c>
      <c r="AX288" s="13" t="s">
        <v>79</v>
      </c>
      <c r="AY288" s="165" t="s">
        <v>167</v>
      </c>
    </row>
    <row r="289" spans="1:65" s="2" customFormat="1" ht="90" customHeight="1">
      <c r="A289" s="34"/>
      <c r="B289" s="144"/>
      <c r="C289" s="145" t="s">
        <v>547</v>
      </c>
      <c r="D289" s="145" t="s">
        <v>170</v>
      </c>
      <c r="E289" s="146" t="s">
        <v>624</v>
      </c>
      <c r="F289" s="147" t="s">
        <v>625</v>
      </c>
      <c r="G289" s="148" t="s">
        <v>226</v>
      </c>
      <c r="H289" s="149">
        <v>13.8</v>
      </c>
      <c r="I289" s="150"/>
      <c r="J289" s="151">
        <f>ROUND(I289*H289,2)</f>
        <v>0</v>
      </c>
      <c r="K289" s="147" t="s">
        <v>3</v>
      </c>
      <c r="L289" s="35"/>
      <c r="M289" s="152" t="s">
        <v>3</v>
      </c>
      <c r="N289" s="153" t="s">
        <v>43</v>
      </c>
      <c r="O289" s="55"/>
      <c r="P289" s="154">
        <f>O289*H289</f>
        <v>0</v>
      </c>
      <c r="Q289" s="154">
        <v>0</v>
      </c>
      <c r="R289" s="154">
        <f>Q289*H289</f>
        <v>0</v>
      </c>
      <c r="S289" s="154">
        <v>0</v>
      </c>
      <c r="T289" s="155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56" t="s">
        <v>227</v>
      </c>
      <c r="AT289" s="156" t="s">
        <v>170</v>
      </c>
      <c r="AU289" s="156" t="s">
        <v>81</v>
      </c>
      <c r="AY289" s="19" t="s">
        <v>167</v>
      </c>
      <c r="BE289" s="157">
        <f>IF(N289="základní",J289,0)</f>
        <v>0</v>
      </c>
      <c r="BF289" s="157">
        <f>IF(N289="snížená",J289,0)</f>
        <v>0</v>
      </c>
      <c r="BG289" s="157">
        <f>IF(N289="zákl. přenesená",J289,0)</f>
        <v>0</v>
      </c>
      <c r="BH289" s="157">
        <f>IF(N289="sníž. přenesená",J289,0)</f>
        <v>0</v>
      </c>
      <c r="BI289" s="157">
        <f>IF(N289="nulová",J289,0)</f>
        <v>0</v>
      </c>
      <c r="BJ289" s="19" t="s">
        <v>79</v>
      </c>
      <c r="BK289" s="157">
        <f>ROUND(I289*H289,2)</f>
        <v>0</v>
      </c>
      <c r="BL289" s="19" t="s">
        <v>227</v>
      </c>
      <c r="BM289" s="156" t="s">
        <v>2277</v>
      </c>
    </row>
    <row r="290" spans="2:51" s="13" customFormat="1" ht="11.25">
      <c r="B290" s="163"/>
      <c r="D290" s="164" t="s">
        <v>179</v>
      </c>
      <c r="E290" s="165" t="s">
        <v>3</v>
      </c>
      <c r="F290" s="166" t="s">
        <v>2278</v>
      </c>
      <c r="H290" s="167">
        <v>13.8</v>
      </c>
      <c r="I290" s="168"/>
      <c r="L290" s="163"/>
      <c r="M290" s="169"/>
      <c r="N290" s="170"/>
      <c r="O290" s="170"/>
      <c r="P290" s="170"/>
      <c r="Q290" s="170"/>
      <c r="R290" s="170"/>
      <c r="S290" s="170"/>
      <c r="T290" s="171"/>
      <c r="AT290" s="165" t="s">
        <v>179</v>
      </c>
      <c r="AU290" s="165" t="s">
        <v>81</v>
      </c>
      <c r="AV290" s="13" t="s">
        <v>81</v>
      </c>
      <c r="AW290" s="13" t="s">
        <v>34</v>
      </c>
      <c r="AX290" s="13" t="s">
        <v>79</v>
      </c>
      <c r="AY290" s="165" t="s">
        <v>167</v>
      </c>
    </row>
    <row r="291" spans="1:65" s="2" customFormat="1" ht="24.2" customHeight="1">
      <c r="A291" s="34"/>
      <c r="B291" s="144"/>
      <c r="C291" s="145" t="s">
        <v>551</v>
      </c>
      <c r="D291" s="145" t="s">
        <v>170</v>
      </c>
      <c r="E291" s="146" t="s">
        <v>629</v>
      </c>
      <c r="F291" s="147" t="s">
        <v>630</v>
      </c>
      <c r="G291" s="148" t="s">
        <v>200</v>
      </c>
      <c r="H291" s="149">
        <v>3</v>
      </c>
      <c r="I291" s="150"/>
      <c r="J291" s="151">
        <f>ROUND(I291*H291,2)</f>
        <v>0</v>
      </c>
      <c r="K291" s="147" t="s">
        <v>3</v>
      </c>
      <c r="L291" s="35"/>
      <c r="M291" s="152" t="s">
        <v>3</v>
      </c>
      <c r="N291" s="153" t="s">
        <v>43</v>
      </c>
      <c r="O291" s="55"/>
      <c r="P291" s="154">
        <f>O291*H291</f>
        <v>0</v>
      </c>
      <c r="Q291" s="154">
        <v>0</v>
      </c>
      <c r="R291" s="154">
        <f>Q291*H291</f>
        <v>0</v>
      </c>
      <c r="S291" s="154">
        <v>0</v>
      </c>
      <c r="T291" s="155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56" t="s">
        <v>227</v>
      </c>
      <c r="AT291" s="156" t="s">
        <v>170</v>
      </c>
      <c r="AU291" s="156" t="s">
        <v>81</v>
      </c>
      <c r="AY291" s="19" t="s">
        <v>167</v>
      </c>
      <c r="BE291" s="157">
        <f>IF(N291="základní",J291,0)</f>
        <v>0</v>
      </c>
      <c r="BF291" s="157">
        <f>IF(N291="snížená",J291,0)</f>
        <v>0</v>
      </c>
      <c r="BG291" s="157">
        <f>IF(N291="zákl. přenesená",J291,0)</f>
        <v>0</v>
      </c>
      <c r="BH291" s="157">
        <f>IF(N291="sníž. přenesená",J291,0)</f>
        <v>0</v>
      </c>
      <c r="BI291" s="157">
        <f>IF(N291="nulová",J291,0)</f>
        <v>0</v>
      </c>
      <c r="BJ291" s="19" t="s">
        <v>79</v>
      </c>
      <c r="BK291" s="157">
        <f>ROUND(I291*H291,2)</f>
        <v>0</v>
      </c>
      <c r="BL291" s="19" t="s">
        <v>227</v>
      </c>
      <c r="BM291" s="156" t="s">
        <v>2279</v>
      </c>
    </row>
    <row r="292" spans="2:51" s="13" customFormat="1" ht="11.25">
      <c r="B292" s="163"/>
      <c r="D292" s="164" t="s">
        <v>179</v>
      </c>
      <c r="E292" s="165" t="s">
        <v>3</v>
      </c>
      <c r="F292" s="166" t="s">
        <v>595</v>
      </c>
      <c r="H292" s="167">
        <v>3</v>
      </c>
      <c r="I292" s="168"/>
      <c r="L292" s="163"/>
      <c r="M292" s="169"/>
      <c r="N292" s="170"/>
      <c r="O292" s="170"/>
      <c r="P292" s="170"/>
      <c r="Q292" s="170"/>
      <c r="R292" s="170"/>
      <c r="S292" s="170"/>
      <c r="T292" s="171"/>
      <c r="AT292" s="165" t="s">
        <v>179</v>
      </c>
      <c r="AU292" s="165" t="s">
        <v>81</v>
      </c>
      <c r="AV292" s="13" t="s">
        <v>81</v>
      </c>
      <c r="AW292" s="13" t="s">
        <v>34</v>
      </c>
      <c r="AX292" s="13" t="s">
        <v>79</v>
      </c>
      <c r="AY292" s="165" t="s">
        <v>167</v>
      </c>
    </row>
    <row r="293" spans="1:65" s="2" customFormat="1" ht="37.9" customHeight="1">
      <c r="A293" s="34"/>
      <c r="B293" s="144"/>
      <c r="C293" s="145" t="s">
        <v>555</v>
      </c>
      <c r="D293" s="145" t="s">
        <v>170</v>
      </c>
      <c r="E293" s="146" t="s">
        <v>2280</v>
      </c>
      <c r="F293" s="147" t="s">
        <v>2281</v>
      </c>
      <c r="G293" s="148" t="s">
        <v>200</v>
      </c>
      <c r="H293" s="149">
        <v>12</v>
      </c>
      <c r="I293" s="150"/>
      <c r="J293" s="151">
        <f>ROUND(I293*H293,2)</f>
        <v>0</v>
      </c>
      <c r="K293" s="147" t="s">
        <v>3</v>
      </c>
      <c r="L293" s="35"/>
      <c r="M293" s="152" t="s">
        <v>3</v>
      </c>
      <c r="N293" s="153" t="s">
        <v>43</v>
      </c>
      <c r="O293" s="55"/>
      <c r="P293" s="154">
        <f>O293*H293</f>
        <v>0</v>
      </c>
      <c r="Q293" s="154">
        <v>0</v>
      </c>
      <c r="R293" s="154">
        <f>Q293*H293</f>
        <v>0</v>
      </c>
      <c r="S293" s="154">
        <v>0</v>
      </c>
      <c r="T293" s="155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56" t="s">
        <v>227</v>
      </c>
      <c r="AT293" s="156" t="s">
        <v>170</v>
      </c>
      <c r="AU293" s="156" t="s">
        <v>81</v>
      </c>
      <c r="AY293" s="19" t="s">
        <v>167</v>
      </c>
      <c r="BE293" s="157">
        <f>IF(N293="základní",J293,0)</f>
        <v>0</v>
      </c>
      <c r="BF293" s="157">
        <f>IF(N293="snížená",J293,0)</f>
        <v>0</v>
      </c>
      <c r="BG293" s="157">
        <f>IF(N293="zákl. přenesená",J293,0)</f>
        <v>0</v>
      </c>
      <c r="BH293" s="157">
        <f>IF(N293="sníž. přenesená",J293,0)</f>
        <v>0</v>
      </c>
      <c r="BI293" s="157">
        <f>IF(N293="nulová",J293,0)</f>
        <v>0</v>
      </c>
      <c r="BJ293" s="19" t="s">
        <v>79</v>
      </c>
      <c r="BK293" s="157">
        <f>ROUND(I293*H293,2)</f>
        <v>0</v>
      </c>
      <c r="BL293" s="19" t="s">
        <v>227</v>
      </c>
      <c r="BM293" s="156" t="s">
        <v>2282</v>
      </c>
    </row>
    <row r="294" spans="2:51" s="13" customFormat="1" ht="11.25">
      <c r="B294" s="163"/>
      <c r="D294" s="164" t="s">
        <v>179</v>
      </c>
      <c r="E294" s="165" t="s">
        <v>3</v>
      </c>
      <c r="F294" s="166" t="s">
        <v>2283</v>
      </c>
      <c r="H294" s="167">
        <v>12</v>
      </c>
      <c r="I294" s="168"/>
      <c r="L294" s="163"/>
      <c r="M294" s="169"/>
      <c r="N294" s="170"/>
      <c r="O294" s="170"/>
      <c r="P294" s="170"/>
      <c r="Q294" s="170"/>
      <c r="R294" s="170"/>
      <c r="S294" s="170"/>
      <c r="T294" s="171"/>
      <c r="AT294" s="165" t="s">
        <v>179</v>
      </c>
      <c r="AU294" s="165" t="s">
        <v>81</v>
      </c>
      <c r="AV294" s="13" t="s">
        <v>81</v>
      </c>
      <c r="AW294" s="13" t="s">
        <v>34</v>
      </c>
      <c r="AX294" s="13" t="s">
        <v>79</v>
      </c>
      <c r="AY294" s="165" t="s">
        <v>167</v>
      </c>
    </row>
    <row r="295" spans="1:65" s="2" customFormat="1" ht="16.5" customHeight="1">
      <c r="A295" s="34"/>
      <c r="B295" s="144"/>
      <c r="C295" s="145" t="s">
        <v>559</v>
      </c>
      <c r="D295" s="145" t="s">
        <v>170</v>
      </c>
      <c r="E295" s="146" t="s">
        <v>634</v>
      </c>
      <c r="F295" s="147" t="s">
        <v>635</v>
      </c>
      <c r="G295" s="148" t="s">
        <v>183</v>
      </c>
      <c r="H295" s="149">
        <v>495.32</v>
      </c>
      <c r="I295" s="150"/>
      <c r="J295" s="151">
        <f>ROUND(I295*H295,2)</f>
        <v>0</v>
      </c>
      <c r="K295" s="147" t="s">
        <v>174</v>
      </c>
      <c r="L295" s="35"/>
      <c r="M295" s="152" t="s">
        <v>3</v>
      </c>
      <c r="N295" s="153" t="s">
        <v>43</v>
      </c>
      <c r="O295" s="55"/>
      <c r="P295" s="154">
        <f>O295*H295</f>
        <v>0</v>
      </c>
      <c r="Q295" s="154">
        <v>0</v>
      </c>
      <c r="R295" s="154">
        <f>Q295*H295</f>
        <v>0</v>
      </c>
      <c r="S295" s="154">
        <v>0.005</v>
      </c>
      <c r="T295" s="155">
        <f>S295*H295</f>
        <v>2.4766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56" t="s">
        <v>227</v>
      </c>
      <c r="AT295" s="156" t="s">
        <v>170</v>
      </c>
      <c r="AU295" s="156" t="s">
        <v>81</v>
      </c>
      <c r="AY295" s="19" t="s">
        <v>167</v>
      </c>
      <c r="BE295" s="157">
        <f>IF(N295="základní",J295,0)</f>
        <v>0</v>
      </c>
      <c r="BF295" s="157">
        <f>IF(N295="snížená",J295,0)</f>
        <v>0</v>
      </c>
      <c r="BG295" s="157">
        <f>IF(N295="zákl. přenesená",J295,0)</f>
        <v>0</v>
      </c>
      <c r="BH295" s="157">
        <f>IF(N295="sníž. přenesená",J295,0)</f>
        <v>0</v>
      </c>
      <c r="BI295" s="157">
        <f>IF(N295="nulová",J295,0)</f>
        <v>0</v>
      </c>
      <c r="BJ295" s="19" t="s">
        <v>79</v>
      </c>
      <c r="BK295" s="157">
        <f>ROUND(I295*H295,2)</f>
        <v>0</v>
      </c>
      <c r="BL295" s="19" t="s">
        <v>227</v>
      </c>
      <c r="BM295" s="156" t="s">
        <v>2284</v>
      </c>
    </row>
    <row r="296" spans="1:47" s="2" customFormat="1" ht="11.25">
      <c r="A296" s="34"/>
      <c r="B296" s="35"/>
      <c r="C296" s="34"/>
      <c r="D296" s="158" t="s">
        <v>177</v>
      </c>
      <c r="E296" s="34"/>
      <c r="F296" s="159" t="s">
        <v>637</v>
      </c>
      <c r="G296" s="34"/>
      <c r="H296" s="34"/>
      <c r="I296" s="160"/>
      <c r="J296" s="34"/>
      <c r="K296" s="34"/>
      <c r="L296" s="35"/>
      <c r="M296" s="161"/>
      <c r="N296" s="162"/>
      <c r="O296" s="55"/>
      <c r="P296" s="55"/>
      <c r="Q296" s="55"/>
      <c r="R296" s="55"/>
      <c r="S296" s="55"/>
      <c r="T296" s="56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9" t="s">
        <v>177</v>
      </c>
      <c r="AU296" s="19" t="s">
        <v>81</v>
      </c>
    </row>
    <row r="297" spans="2:51" s="13" customFormat="1" ht="22.5">
      <c r="B297" s="163"/>
      <c r="D297" s="164" t="s">
        <v>179</v>
      </c>
      <c r="E297" s="165" t="s">
        <v>3</v>
      </c>
      <c r="F297" s="166" t="s">
        <v>2154</v>
      </c>
      <c r="H297" s="167">
        <v>290.13</v>
      </c>
      <c r="I297" s="168"/>
      <c r="L297" s="163"/>
      <c r="M297" s="169"/>
      <c r="N297" s="170"/>
      <c r="O297" s="170"/>
      <c r="P297" s="170"/>
      <c r="Q297" s="170"/>
      <c r="R297" s="170"/>
      <c r="S297" s="170"/>
      <c r="T297" s="171"/>
      <c r="AT297" s="165" t="s">
        <v>179</v>
      </c>
      <c r="AU297" s="165" t="s">
        <v>81</v>
      </c>
      <c r="AV297" s="13" t="s">
        <v>81</v>
      </c>
      <c r="AW297" s="13" t="s">
        <v>34</v>
      </c>
      <c r="AX297" s="13" t="s">
        <v>72</v>
      </c>
      <c r="AY297" s="165" t="s">
        <v>167</v>
      </c>
    </row>
    <row r="298" spans="2:51" s="13" customFormat="1" ht="22.5">
      <c r="B298" s="163"/>
      <c r="D298" s="164" t="s">
        <v>179</v>
      </c>
      <c r="E298" s="165" t="s">
        <v>3</v>
      </c>
      <c r="F298" s="166" t="s">
        <v>2155</v>
      </c>
      <c r="H298" s="167">
        <v>205.19</v>
      </c>
      <c r="I298" s="168"/>
      <c r="L298" s="163"/>
      <c r="M298" s="169"/>
      <c r="N298" s="170"/>
      <c r="O298" s="170"/>
      <c r="P298" s="170"/>
      <c r="Q298" s="170"/>
      <c r="R298" s="170"/>
      <c r="S298" s="170"/>
      <c r="T298" s="171"/>
      <c r="AT298" s="165" t="s">
        <v>179</v>
      </c>
      <c r="AU298" s="165" t="s">
        <v>81</v>
      </c>
      <c r="AV298" s="13" t="s">
        <v>81</v>
      </c>
      <c r="AW298" s="13" t="s">
        <v>34</v>
      </c>
      <c r="AX298" s="13" t="s">
        <v>72</v>
      </c>
      <c r="AY298" s="165" t="s">
        <v>167</v>
      </c>
    </row>
    <row r="299" spans="2:51" s="14" customFormat="1" ht="11.25">
      <c r="B299" s="172"/>
      <c r="D299" s="164" t="s">
        <v>179</v>
      </c>
      <c r="E299" s="173" t="s">
        <v>3</v>
      </c>
      <c r="F299" s="174" t="s">
        <v>217</v>
      </c>
      <c r="H299" s="175">
        <v>495.32</v>
      </c>
      <c r="I299" s="176"/>
      <c r="L299" s="172"/>
      <c r="M299" s="177"/>
      <c r="N299" s="178"/>
      <c r="O299" s="178"/>
      <c r="P299" s="178"/>
      <c r="Q299" s="178"/>
      <c r="R299" s="178"/>
      <c r="S299" s="178"/>
      <c r="T299" s="179"/>
      <c r="AT299" s="173" t="s">
        <v>179</v>
      </c>
      <c r="AU299" s="173" t="s">
        <v>81</v>
      </c>
      <c r="AV299" s="14" t="s">
        <v>175</v>
      </c>
      <c r="AW299" s="14" t="s">
        <v>34</v>
      </c>
      <c r="AX299" s="14" t="s">
        <v>79</v>
      </c>
      <c r="AY299" s="173" t="s">
        <v>167</v>
      </c>
    </row>
    <row r="300" spans="1:65" s="2" customFormat="1" ht="16.5" customHeight="1">
      <c r="A300" s="34"/>
      <c r="B300" s="144"/>
      <c r="C300" s="145" t="s">
        <v>563</v>
      </c>
      <c r="D300" s="145" t="s">
        <v>170</v>
      </c>
      <c r="E300" s="146" t="s">
        <v>639</v>
      </c>
      <c r="F300" s="147" t="s">
        <v>640</v>
      </c>
      <c r="G300" s="148" t="s">
        <v>183</v>
      </c>
      <c r="H300" s="149">
        <v>495.32</v>
      </c>
      <c r="I300" s="150"/>
      <c r="J300" s="151">
        <f>ROUND(I300*H300,2)</f>
        <v>0</v>
      </c>
      <c r="K300" s="147" t="s">
        <v>174</v>
      </c>
      <c r="L300" s="35"/>
      <c r="M300" s="152" t="s">
        <v>3</v>
      </c>
      <c r="N300" s="153" t="s">
        <v>43</v>
      </c>
      <c r="O300" s="55"/>
      <c r="P300" s="154">
        <f>O300*H300</f>
        <v>0</v>
      </c>
      <c r="Q300" s="154">
        <v>0</v>
      </c>
      <c r="R300" s="154">
        <f>Q300*H300</f>
        <v>0</v>
      </c>
      <c r="S300" s="154">
        <v>0.002</v>
      </c>
      <c r="T300" s="155">
        <f>S300*H300</f>
        <v>0.99064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56" t="s">
        <v>227</v>
      </c>
      <c r="AT300" s="156" t="s">
        <v>170</v>
      </c>
      <c r="AU300" s="156" t="s">
        <v>81</v>
      </c>
      <c r="AY300" s="19" t="s">
        <v>167</v>
      </c>
      <c r="BE300" s="157">
        <f>IF(N300="základní",J300,0)</f>
        <v>0</v>
      </c>
      <c r="BF300" s="157">
        <f>IF(N300="snížená",J300,0)</f>
        <v>0</v>
      </c>
      <c r="BG300" s="157">
        <f>IF(N300="zákl. přenesená",J300,0)</f>
        <v>0</v>
      </c>
      <c r="BH300" s="157">
        <f>IF(N300="sníž. přenesená",J300,0)</f>
        <v>0</v>
      </c>
      <c r="BI300" s="157">
        <f>IF(N300="nulová",J300,0)</f>
        <v>0</v>
      </c>
      <c r="BJ300" s="19" t="s">
        <v>79</v>
      </c>
      <c r="BK300" s="157">
        <f>ROUND(I300*H300,2)</f>
        <v>0</v>
      </c>
      <c r="BL300" s="19" t="s">
        <v>227</v>
      </c>
      <c r="BM300" s="156" t="s">
        <v>2285</v>
      </c>
    </row>
    <row r="301" spans="1:47" s="2" customFormat="1" ht="11.25">
      <c r="A301" s="34"/>
      <c r="B301" s="35"/>
      <c r="C301" s="34"/>
      <c r="D301" s="158" t="s">
        <v>177</v>
      </c>
      <c r="E301" s="34"/>
      <c r="F301" s="159" t="s">
        <v>642</v>
      </c>
      <c r="G301" s="34"/>
      <c r="H301" s="34"/>
      <c r="I301" s="160"/>
      <c r="J301" s="34"/>
      <c r="K301" s="34"/>
      <c r="L301" s="35"/>
      <c r="M301" s="161"/>
      <c r="N301" s="162"/>
      <c r="O301" s="55"/>
      <c r="P301" s="55"/>
      <c r="Q301" s="55"/>
      <c r="R301" s="55"/>
      <c r="S301" s="55"/>
      <c r="T301" s="56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T301" s="19" t="s">
        <v>177</v>
      </c>
      <c r="AU301" s="19" t="s">
        <v>81</v>
      </c>
    </row>
    <row r="302" spans="2:51" s="13" customFormat="1" ht="22.5">
      <c r="B302" s="163"/>
      <c r="D302" s="164" t="s">
        <v>179</v>
      </c>
      <c r="E302" s="165" t="s">
        <v>3</v>
      </c>
      <c r="F302" s="166" t="s">
        <v>2154</v>
      </c>
      <c r="H302" s="167">
        <v>290.13</v>
      </c>
      <c r="I302" s="168"/>
      <c r="L302" s="163"/>
      <c r="M302" s="169"/>
      <c r="N302" s="170"/>
      <c r="O302" s="170"/>
      <c r="P302" s="170"/>
      <c r="Q302" s="170"/>
      <c r="R302" s="170"/>
      <c r="S302" s="170"/>
      <c r="T302" s="171"/>
      <c r="AT302" s="165" t="s">
        <v>179</v>
      </c>
      <c r="AU302" s="165" t="s">
        <v>81</v>
      </c>
      <c r="AV302" s="13" t="s">
        <v>81</v>
      </c>
      <c r="AW302" s="13" t="s">
        <v>34</v>
      </c>
      <c r="AX302" s="13" t="s">
        <v>72</v>
      </c>
      <c r="AY302" s="165" t="s">
        <v>167</v>
      </c>
    </row>
    <row r="303" spans="2:51" s="13" customFormat="1" ht="22.5">
      <c r="B303" s="163"/>
      <c r="D303" s="164" t="s">
        <v>179</v>
      </c>
      <c r="E303" s="165" t="s">
        <v>3</v>
      </c>
      <c r="F303" s="166" t="s">
        <v>2155</v>
      </c>
      <c r="H303" s="167">
        <v>205.19</v>
      </c>
      <c r="I303" s="168"/>
      <c r="L303" s="163"/>
      <c r="M303" s="169"/>
      <c r="N303" s="170"/>
      <c r="O303" s="170"/>
      <c r="P303" s="170"/>
      <c r="Q303" s="170"/>
      <c r="R303" s="170"/>
      <c r="S303" s="170"/>
      <c r="T303" s="171"/>
      <c r="AT303" s="165" t="s">
        <v>179</v>
      </c>
      <c r="AU303" s="165" t="s">
        <v>81</v>
      </c>
      <c r="AV303" s="13" t="s">
        <v>81</v>
      </c>
      <c r="AW303" s="13" t="s">
        <v>34</v>
      </c>
      <c r="AX303" s="13" t="s">
        <v>72</v>
      </c>
      <c r="AY303" s="165" t="s">
        <v>167</v>
      </c>
    </row>
    <row r="304" spans="2:51" s="14" customFormat="1" ht="11.25">
      <c r="B304" s="172"/>
      <c r="D304" s="164" t="s">
        <v>179</v>
      </c>
      <c r="E304" s="173" t="s">
        <v>3</v>
      </c>
      <c r="F304" s="174" t="s">
        <v>217</v>
      </c>
      <c r="H304" s="175">
        <v>495.32</v>
      </c>
      <c r="I304" s="176"/>
      <c r="L304" s="172"/>
      <c r="M304" s="177"/>
      <c r="N304" s="178"/>
      <c r="O304" s="178"/>
      <c r="P304" s="178"/>
      <c r="Q304" s="178"/>
      <c r="R304" s="178"/>
      <c r="S304" s="178"/>
      <c r="T304" s="179"/>
      <c r="AT304" s="173" t="s">
        <v>179</v>
      </c>
      <c r="AU304" s="173" t="s">
        <v>81</v>
      </c>
      <c r="AV304" s="14" t="s">
        <v>175</v>
      </c>
      <c r="AW304" s="14" t="s">
        <v>34</v>
      </c>
      <c r="AX304" s="14" t="s">
        <v>79</v>
      </c>
      <c r="AY304" s="173" t="s">
        <v>167</v>
      </c>
    </row>
    <row r="305" spans="1:65" s="2" customFormat="1" ht="24.2" customHeight="1">
      <c r="A305" s="34"/>
      <c r="B305" s="144"/>
      <c r="C305" s="145" t="s">
        <v>567</v>
      </c>
      <c r="D305" s="145" t="s">
        <v>170</v>
      </c>
      <c r="E305" s="146" t="s">
        <v>644</v>
      </c>
      <c r="F305" s="147" t="s">
        <v>645</v>
      </c>
      <c r="G305" s="148" t="s">
        <v>200</v>
      </c>
      <c r="H305" s="149">
        <v>7</v>
      </c>
      <c r="I305" s="150"/>
      <c r="J305" s="151">
        <f>ROUND(I305*H305,2)</f>
        <v>0</v>
      </c>
      <c r="K305" s="147" t="s">
        <v>3</v>
      </c>
      <c r="L305" s="35"/>
      <c r="M305" s="152" t="s">
        <v>3</v>
      </c>
      <c r="N305" s="153" t="s">
        <v>43</v>
      </c>
      <c r="O305" s="55"/>
      <c r="P305" s="154">
        <f>O305*H305</f>
        <v>0</v>
      </c>
      <c r="Q305" s="154">
        <v>0</v>
      </c>
      <c r="R305" s="154">
        <f>Q305*H305</f>
        <v>0</v>
      </c>
      <c r="S305" s="154">
        <v>0</v>
      </c>
      <c r="T305" s="155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56" t="s">
        <v>227</v>
      </c>
      <c r="AT305" s="156" t="s">
        <v>170</v>
      </c>
      <c r="AU305" s="156" t="s">
        <v>81</v>
      </c>
      <c r="AY305" s="19" t="s">
        <v>167</v>
      </c>
      <c r="BE305" s="157">
        <f>IF(N305="základní",J305,0)</f>
        <v>0</v>
      </c>
      <c r="BF305" s="157">
        <f>IF(N305="snížená",J305,0)</f>
        <v>0</v>
      </c>
      <c r="BG305" s="157">
        <f>IF(N305="zákl. přenesená",J305,0)</f>
        <v>0</v>
      </c>
      <c r="BH305" s="157">
        <f>IF(N305="sníž. přenesená",J305,0)</f>
        <v>0</v>
      </c>
      <c r="BI305" s="157">
        <f>IF(N305="nulová",J305,0)</f>
        <v>0</v>
      </c>
      <c r="BJ305" s="19" t="s">
        <v>79</v>
      </c>
      <c r="BK305" s="157">
        <f>ROUND(I305*H305,2)</f>
        <v>0</v>
      </c>
      <c r="BL305" s="19" t="s">
        <v>227</v>
      </c>
      <c r="BM305" s="156" t="s">
        <v>2286</v>
      </c>
    </row>
    <row r="306" spans="2:51" s="13" customFormat="1" ht="11.25">
      <c r="B306" s="163"/>
      <c r="D306" s="164" t="s">
        <v>179</v>
      </c>
      <c r="E306" s="165" t="s">
        <v>3</v>
      </c>
      <c r="F306" s="166" t="s">
        <v>2287</v>
      </c>
      <c r="H306" s="167">
        <v>7</v>
      </c>
      <c r="I306" s="168"/>
      <c r="L306" s="163"/>
      <c r="M306" s="169"/>
      <c r="N306" s="170"/>
      <c r="O306" s="170"/>
      <c r="P306" s="170"/>
      <c r="Q306" s="170"/>
      <c r="R306" s="170"/>
      <c r="S306" s="170"/>
      <c r="T306" s="171"/>
      <c r="AT306" s="165" t="s">
        <v>179</v>
      </c>
      <c r="AU306" s="165" t="s">
        <v>81</v>
      </c>
      <c r="AV306" s="13" t="s">
        <v>81</v>
      </c>
      <c r="AW306" s="13" t="s">
        <v>34</v>
      </c>
      <c r="AX306" s="13" t="s">
        <v>79</v>
      </c>
      <c r="AY306" s="165" t="s">
        <v>167</v>
      </c>
    </row>
    <row r="307" spans="1:65" s="2" customFormat="1" ht="44.25" customHeight="1">
      <c r="A307" s="34"/>
      <c r="B307" s="144"/>
      <c r="C307" s="145" t="s">
        <v>571</v>
      </c>
      <c r="D307" s="145" t="s">
        <v>170</v>
      </c>
      <c r="E307" s="146" t="s">
        <v>648</v>
      </c>
      <c r="F307" s="147" t="s">
        <v>649</v>
      </c>
      <c r="G307" s="148" t="s">
        <v>614</v>
      </c>
      <c r="H307" s="191"/>
      <c r="I307" s="150"/>
      <c r="J307" s="151">
        <f>ROUND(I307*H307,2)</f>
        <v>0</v>
      </c>
      <c r="K307" s="147" t="s">
        <v>174</v>
      </c>
      <c r="L307" s="35"/>
      <c r="M307" s="152" t="s">
        <v>3</v>
      </c>
      <c r="N307" s="153" t="s">
        <v>43</v>
      </c>
      <c r="O307" s="55"/>
      <c r="P307" s="154">
        <f>O307*H307</f>
        <v>0</v>
      </c>
      <c r="Q307" s="154">
        <v>0</v>
      </c>
      <c r="R307" s="154">
        <f>Q307*H307</f>
        <v>0</v>
      </c>
      <c r="S307" s="154">
        <v>0</v>
      </c>
      <c r="T307" s="155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56" t="s">
        <v>227</v>
      </c>
      <c r="AT307" s="156" t="s">
        <v>170</v>
      </c>
      <c r="AU307" s="156" t="s">
        <v>81</v>
      </c>
      <c r="AY307" s="19" t="s">
        <v>167</v>
      </c>
      <c r="BE307" s="157">
        <f>IF(N307="základní",J307,0)</f>
        <v>0</v>
      </c>
      <c r="BF307" s="157">
        <f>IF(N307="snížená",J307,0)</f>
        <v>0</v>
      </c>
      <c r="BG307" s="157">
        <f>IF(N307="zákl. přenesená",J307,0)</f>
        <v>0</v>
      </c>
      <c r="BH307" s="157">
        <f>IF(N307="sníž. přenesená",J307,0)</f>
        <v>0</v>
      </c>
      <c r="BI307" s="157">
        <f>IF(N307="nulová",J307,0)</f>
        <v>0</v>
      </c>
      <c r="BJ307" s="19" t="s">
        <v>79</v>
      </c>
      <c r="BK307" s="157">
        <f>ROUND(I307*H307,2)</f>
        <v>0</v>
      </c>
      <c r="BL307" s="19" t="s">
        <v>227</v>
      </c>
      <c r="BM307" s="156" t="s">
        <v>2288</v>
      </c>
    </row>
    <row r="308" spans="1:47" s="2" customFormat="1" ht="11.25">
      <c r="A308" s="34"/>
      <c r="B308" s="35"/>
      <c r="C308" s="34"/>
      <c r="D308" s="158" t="s">
        <v>177</v>
      </c>
      <c r="E308" s="34"/>
      <c r="F308" s="159" t="s">
        <v>651</v>
      </c>
      <c r="G308" s="34"/>
      <c r="H308" s="34"/>
      <c r="I308" s="160"/>
      <c r="J308" s="34"/>
      <c r="K308" s="34"/>
      <c r="L308" s="35"/>
      <c r="M308" s="161"/>
      <c r="N308" s="162"/>
      <c r="O308" s="55"/>
      <c r="P308" s="55"/>
      <c r="Q308" s="55"/>
      <c r="R308" s="55"/>
      <c r="S308" s="55"/>
      <c r="T308" s="56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T308" s="19" t="s">
        <v>177</v>
      </c>
      <c r="AU308" s="19" t="s">
        <v>81</v>
      </c>
    </row>
    <row r="309" spans="2:63" s="12" customFormat="1" ht="22.9" customHeight="1">
      <c r="B309" s="131"/>
      <c r="D309" s="132" t="s">
        <v>71</v>
      </c>
      <c r="E309" s="142" t="s">
        <v>2289</v>
      </c>
      <c r="F309" s="142" t="s">
        <v>2290</v>
      </c>
      <c r="I309" s="134"/>
      <c r="J309" s="143">
        <f>BK309</f>
        <v>0</v>
      </c>
      <c r="L309" s="131"/>
      <c r="M309" s="136"/>
      <c r="N309" s="137"/>
      <c r="O309" s="137"/>
      <c r="P309" s="138">
        <f>SUM(P310:P315)</f>
        <v>0</v>
      </c>
      <c r="Q309" s="137"/>
      <c r="R309" s="138">
        <f>SUM(R310:R315)</f>
        <v>0</v>
      </c>
      <c r="S309" s="137"/>
      <c r="T309" s="139">
        <f>SUM(T310:T315)</f>
        <v>1.7741295999999998</v>
      </c>
      <c r="AR309" s="132" t="s">
        <v>81</v>
      </c>
      <c r="AT309" s="140" t="s">
        <v>71</v>
      </c>
      <c r="AU309" s="140" t="s">
        <v>79</v>
      </c>
      <c r="AY309" s="132" t="s">
        <v>167</v>
      </c>
      <c r="BK309" s="141">
        <f>SUM(BK310:BK315)</f>
        <v>0</v>
      </c>
    </row>
    <row r="310" spans="1:65" s="2" customFormat="1" ht="24.2" customHeight="1">
      <c r="A310" s="34"/>
      <c r="B310" s="144"/>
      <c r="C310" s="145" t="s">
        <v>575</v>
      </c>
      <c r="D310" s="145" t="s">
        <v>170</v>
      </c>
      <c r="E310" s="146" t="s">
        <v>2291</v>
      </c>
      <c r="F310" s="147" t="s">
        <v>2292</v>
      </c>
      <c r="G310" s="148" t="s">
        <v>226</v>
      </c>
      <c r="H310" s="149">
        <v>20.2</v>
      </c>
      <c r="I310" s="150"/>
      <c r="J310" s="151">
        <f>ROUND(I310*H310,2)</f>
        <v>0</v>
      </c>
      <c r="K310" s="147" t="s">
        <v>174</v>
      </c>
      <c r="L310" s="35"/>
      <c r="M310" s="152" t="s">
        <v>3</v>
      </c>
      <c r="N310" s="153" t="s">
        <v>43</v>
      </c>
      <c r="O310" s="55"/>
      <c r="P310" s="154">
        <f>O310*H310</f>
        <v>0</v>
      </c>
      <c r="Q310" s="154">
        <v>0</v>
      </c>
      <c r="R310" s="154">
        <f>Q310*H310</f>
        <v>0</v>
      </c>
      <c r="S310" s="154">
        <v>0.01174</v>
      </c>
      <c r="T310" s="155">
        <f>S310*H310</f>
        <v>0.237148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56" t="s">
        <v>227</v>
      </c>
      <c r="AT310" s="156" t="s">
        <v>170</v>
      </c>
      <c r="AU310" s="156" t="s">
        <v>81</v>
      </c>
      <c r="AY310" s="19" t="s">
        <v>167</v>
      </c>
      <c r="BE310" s="157">
        <f>IF(N310="základní",J310,0)</f>
        <v>0</v>
      </c>
      <c r="BF310" s="157">
        <f>IF(N310="snížená",J310,0)</f>
        <v>0</v>
      </c>
      <c r="BG310" s="157">
        <f>IF(N310="zákl. přenesená",J310,0)</f>
        <v>0</v>
      </c>
      <c r="BH310" s="157">
        <f>IF(N310="sníž. přenesená",J310,0)</f>
        <v>0</v>
      </c>
      <c r="BI310" s="157">
        <f>IF(N310="nulová",J310,0)</f>
        <v>0</v>
      </c>
      <c r="BJ310" s="19" t="s">
        <v>79</v>
      </c>
      <c r="BK310" s="157">
        <f>ROUND(I310*H310,2)</f>
        <v>0</v>
      </c>
      <c r="BL310" s="19" t="s">
        <v>227</v>
      </c>
      <c r="BM310" s="156" t="s">
        <v>2293</v>
      </c>
    </row>
    <row r="311" spans="1:47" s="2" customFormat="1" ht="11.25">
      <c r="A311" s="34"/>
      <c r="B311" s="35"/>
      <c r="C311" s="34"/>
      <c r="D311" s="158" t="s">
        <v>177</v>
      </c>
      <c r="E311" s="34"/>
      <c r="F311" s="159" t="s">
        <v>2294</v>
      </c>
      <c r="G311" s="34"/>
      <c r="H311" s="34"/>
      <c r="I311" s="160"/>
      <c r="J311" s="34"/>
      <c r="K311" s="34"/>
      <c r="L311" s="35"/>
      <c r="M311" s="161"/>
      <c r="N311" s="162"/>
      <c r="O311" s="55"/>
      <c r="P311" s="55"/>
      <c r="Q311" s="55"/>
      <c r="R311" s="55"/>
      <c r="S311" s="55"/>
      <c r="T311" s="56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T311" s="19" t="s">
        <v>177</v>
      </c>
      <c r="AU311" s="19" t="s">
        <v>81</v>
      </c>
    </row>
    <row r="312" spans="2:51" s="13" customFormat="1" ht="11.25">
      <c r="B312" s="163"/>
      <c r="D312" s="164" t="s">
        <v>179</v>
      </c>
      <c r="E312" s="165" t="s">
        <v>3</v>
      </c>
      <c r="F312" s="166" t="s">
        <v>2295</v>
      </c>
      <c r="H312" s="167">
        <v>20.2</v>
      </c>
      <c r="I312" s="168"/>
      <c r="L312" s="163"/>
      <c r="M312" s="169"/>
      <c r="N312" s="170"/>
      <c r="O312" s="170"/>
      <c r="P312" s="170"/>
      <c r="Q312" s="170"/>
      <c r="R312" s="170"/>
      <c r="S312" s="170"/>
      <c r="T312" s="171"/>
      <c r="AT312" s="165" t="s">
        <v>179</v>
      </c>
      <c r="AU312" s="165" t="s">
        <v>81</v>
      </c>
      <c r="AV312" s="13" t="s">
        <v>81</v>
      </c>
      <c r="AW312" s="13" t="s">
        <v>34</v>
      </c>
      <c r="AX312" s="13" t="s">
        <v>79</v>
      </c>
      <c r="AY312" s="165" t="s">
        <v>167</v>
      </c>
    </row>
    <row r="313" spans="1:65" s="2" customFormat="1" ht="24.2" customHeight="1">
      <c r="A313" s="34"/>
      <c r="B313" s="144"/>
      <c r="C313" s="145" t="s">
        <v>579</v>
      </c>
      <c r="D313" s="145" t="s">
        <v>170</v>
      </c>
      <c r="E313" s="146" t="s">
        <v>2296</v>
      </c>
      <c r="F313" s="147" t="s">
        <v>2297</v>
      </c>
      <c r="G313" s="148" t="s">
        <v>183</v>
      </c>
      <c r="H313" s="149">
        <v>18.48</v>
      </c>
      <c r="I313" s="150"/>
      <c r="J313" s="151">
        <f>ROUND(I313*H313,2)</f>
        <v>0</v>
      </c>
      <c r="K313" s="147" t="s">
        <v>174</v>
      </c>
      <c r="L313" s="35"/>
      <c r="M313" s="152" t="s">
        <v>3</v>
      </c>
      <c r="N313" s="153" t="s">
        <v>43</v>
      </c>
      <c r="O313" s="55"/>
      <c r="P313" s="154">
        <f>O313*H313</f>
        <v>0</v>
      </c>
      <c r="Q313" s="154">
        <v>0</v>
      </c>
      <c r="R313" s="154">
        <f>Q313*H313</f>
        <v>0</v>
      </c>
      <c r="S313" s="154">
        <v>0.08317</v>
      </c>
      <c r="T313" s="155">
        <f>S313*H313</f>
        <v>1.5369815999999998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56" t="s">
        <v>227</v>
      </c>
      <c r="AT313" s="156" t="s">
        <v>170</v>
      </c>
      <c r="AU313" s="156" t="s">
        <v>81</v>
      </c>
      <c r="AY313" s="19" t="s">
        <v>167</v>
      </c>
      <c r="BE313" s="157">
        <f>IF(N313="základní",J313,0)</f>
        <v>0</v>
      </c>
      <c r="BF313" s="157">
        <f>IF(N313="snížená",J313,0)</f>
        <v>0</v>
      </c>
      <c r="BG313" s="157">
        <f>IF(N313="zákl. přenesená",J313,0)</f>
        <v>0</v>
      </c>
      <c r="BH313" s="157">
        <f>IF(N313="sníž. přenesená",J313,0)</f>
        <v>0</v>
      </c>
      <c r="BI313" s="157">
        <f>IF(N313="nulová",J313,0)</f>
        <v>0</v>
      </c>
      <c r="BJ313" s="19" t="s">
        <v>79</v>
      </c>
      <c r="BK313" s="157">
        <f>ROUND(I313*H313,2)</f>
        <v>0</v>
      </c>
      <c r="BL313" s="19" t="s">
        <v>227</v>
      </c>
      <c r="BM313" s="156" t="s">
        <v>2298</v>
      </c>
    </row>
    <row r="314" spans="1:47" s="2" customFormat="1" ht="11.25">
      <c r="A314" s="34"/>
      <c r="B314" s="35"/>
      <c r="C314" s="34"/>
      <c r="D314" s="158" t="s">
        <v>177</v>
      </c>
      <c r="E314" s="34"/>
      <c r="F314" s="159" t="s">
        <v>2299</v>
      </c>
      <c r="G314" s="34"/>
      <c r="H314" s="34"/>
      <c r="I314" s="160"/>
      <c r="J314" s="34"/>
      <c r="K314" s="34"/>
      <c r="L314" s="35"/>
      <c r="M314" s="161"/>
      <c r="N314" s="162"/>
      <c r="O314" s="55"/>
      <c r="P314" s="55"/>
      <c r="Q314" s="55"/>
      <c r="R314" s="55"/>
      <c r="S314" s="55"/>
      <c r="T314" s="56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T314" s="19" t="s">
        <v>177</v>
      </c>
      <c r="AU314" s="19" t="s">
        <v>81</v>
      </c>
    </row>
    <row r="315" spans="2:51" s="13" customFormat="1" ht="11.25">
      <c r="B315" s="163"/>
      <c r="D315" s="164" t="s">
        <v>179</v>
      </c>
      <c r="E315" s="165" t="s">
        <v>3</v>
      </c>
      <c r="F315" s="166" t="s">
        <v>2300</v>
      </c>
      <c r="H315" s="167">
        <v>18.48</v>
      </c>
      <c r="I315" s="168"/>
      <c r="L315" s="163"/>
      <c r="M315" s="169"/>
      <c r="N315" s="170"/>
      <c r="O315" s="170"/>
      <c r="P315" s="170"/>
      <c r="Q315" s="170"/>
      <c r="R315" s="170"/>
      <c r="S315" s="170"/>
      <c r="T315" s="171"/>
      <c r="AT315" s="165" t="s">
        <v>179</v>
      </c>
      <c r="AU315" s="165" t="s">
        <v>81</v>
      </c>
      <c r="AV315" s="13" t="s">
        <v>81</v>
      </c>
      <c r="AW315" s="13" t="s">
        <v>34</v>
      </c>
      <c r="AX315" s="13" t="s">
        <v>79</v>
      </c>
      <c r="AY315" s="165" t="s">
        <v>167</v>
      </c>
    </row>
    <row r="316" spans="2:63" s="12" customFormat="1" ht="22.9" customHeight="1">
      <c r="B316" s="131"/>
      <c r="D316" s="132" t="s">
        <v>71</v>
      </c>
      <c r="E316" s="142" t="s">
        <v>652</v>
      </c>
      <c r="F316" s="142" t="s">
        <v>653</v>
      </c>
      <c r="I316" s="134"/>
      <c r="J316" s="143">
        <f>BK316</f>
        <v>0</v>
      </c>
      <c r="L316" s="131"/>
      <c r="M316" s="136"/>
      <c r="N316" s="137"/>
      <c r="O316" s="137"/>
      <c r="P316" s="138">
        <f>SUM(P317:P341)</f>
        <v>0</v>
      </c>
      <c r="Q316" s="137"/>
      <c r="R316" s="138">
        <f>SUM(R317:R341)</f>
        <v>1.1583919999999999</v>
      </c>
      <c r="S316" s="137"/>
      <c r="T316" s="139">
        <f>SUM(T317:T341)</f>
        <v>0.182409</v>
      </c>
      <c r="AR316" s="132" t="s">
        <v>81</v>
      </c>
      <c r="AT316" s="140" t="s">
        <v>71</v>
      </c>
      <c r="AU316" s="140" t="s">
        <v>79</v>
      </c>
      <c r="AY316" s="132" t="s">
        <v>167</v>
      </c>
      <c r="BK316" s="141">
        <f>SUM(BK317:BK341)</f>
        <v>0</v>
      </c>
    </row>
    <row r="317" spans="1:65" s="2" customFormat="1" ht="33" customHeight="1">
      <c r="A317" s="34"/>
      <c r="B317" s="144"/>
      <c r="C317" s="145" t="s">
        <v>583</v>
      </c>
      <c r="D317" s="145" t="s">
        <v>170</v>
      </c>
      <c r="E317" s="146" t="s">
        <v>655</v>
      </c>
      <c r="F317" s="147" t="s">
        <v>656</v>
      </c>
      <c r="G317" s="148" t="s">
        <v>183</v>
      </c>
      <c r="H317" s="149">
        <v>76.21</v>
      </c>
      <c r="I317" s="150"/>
      <c r="J317" s="151">
        <f>ROUND(I317*H317,2)</f>
        <v>0</v>
      </c>
      <c r="K317" s="147" t="s">
        <v>174</v>
      </c>
      <c r="L317" s="35"/>
      <c r="M317" s="152" t="s">
        <v>3</v>
      </c>
      <c r="N317" s="153" t="s">
        <v>43</v>
      </c>
      <c r="O317" s="55"/>
      <c r="P317" s="154">
        <f>O317*H317</f>
        <v>0</v>
      </c>
      <c r="Q317" s="154">
        <v>0</v>
      </c>
      <c r="R317" s="154">
        <f>Q317*H317</f>
        <v>0</v>
      </c>
      <c r="S317" s="154">
        <v>0</v>
      </c>
      <c r="T317" s="155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56" t="s">
        <v>227</v>
      </c>
      <c r="AT317" s="156" t="s">
        <v>170</v>
      </c>
      <c r="AU317" s="156" t="s">
        <v>81</v>
      </c>
      <c r="AY317" s="19" t="s">
        <v>167</v>
      </c>
      <c r="BE317" s="157">
        <f>IF(N317="základní",J317,0)</f>
        <v>0</v>
      </c>
      <c r="BF317" s="157">
        <f>IF(N317="snížená",J317,0)</f>
        <v>0</v>
      </c>
      <c r="BG317" s="157">
        <f>IF(N317="zákl. přenesená",J317,0)</f>
        <v>0</v>
      </c>
      <c r="BH317" s="157">
        <f>IF(N317="sníž. přenesená",J317,0)</f>
        <v>0</v>
      </c>
      <c r="BI317" s="157">
        <f>IF(N317="nulová",J317,0)</f>
        <v>0</v>
      </c>
      <c r="BJ317" s="19" t="s">
        <v>79</v>
      </c>
      <c r="BK317" s="157">
        <f>ROUND(I317*H317,2)</f>
        <v>0</v>
      </c>
      <c r="BL317" s="19" t="s">
        <v>227</v>
      </c>
      <c r="BM317" s="156" t="s">
        <v>2301</v>
      </c>
    </row>
    <row r="318" spans="1:47" s="2" customFormat="1" ht="11.25">
      <c r="A318" s="34"/>
      <c r="B318" s="35"/>
      <c r="C318" s="34"/>
      <c r="D318" s="158" t="s">
        <v>177</v>
      </c>
      <c r="E318" s="34"/>
      <c r="F318" s="159" t="s">
        <v>658</v>
      </c>
      <c r="G318" s="34"/>
      <c r="H318" s="34"/>
      <c r="I318" s="160"/>
      <c r="J318" s="34"/>
      <c r="K318" s="34"/>
      <c r="L318" s="35"/>
      <c r="M318" s="161"/>
      <c r="N318" s="162"/>
      <c r="O318" s="55"/>
      <c r="P318" s="55"/>
      <c r="Q318" s="55"/>
      <c r="R318" s="55"/>
      <c r="S318" s="55"/>
      <c r="T318" s="56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9" t="s">
        <v>177</v>
      </c>
      <c r="AU318" s="19" t="s">
        <v>81</v>
      </c>
    </row>
    <row r="319" spans="2:51" s="13" customFormat="1" ht="11.25">
      <c r="B319" s="163"/>
      <c r="D319" s="164" t="s">
        <v>179</v>
      </c>
      <c r="E319" s="165" t="s">
        <v>3</v>
      </c>
      <c r="F319" s="166" t="s">
        <v>2302</v>
      </c>
      <c r="H319" s="167">
        <v>76.21</v>
      </c>
      <c r="I319" s="168"/>
      <c r="L319" s="163"/>
      <c r="M319" s="169"/>
      <c r="N319" s="170"/>
      <c r="O319" s="170"/>
      <c r="P319" s="170"/>
      <c r="Q319" s="170"/>
      <c r="R319" s="170"/>
      <c r="S319" s="170"/>
      <c r="T319" s="171"/>
      <c r="AT319" s="165" t="s">
        <v>179</v>
      </c>
      <c r="AU319" s="165" t="s">
        <v>81</v>
      </c>
      <c r="AV319" s="13" t="s">
        <v>81</v>
      </c>
      <c r="AW319" s="13" t="s">
        <v>34</v>
      </c>
      <c r="AX319" s="13" t="s">
        <v>79</v>
      </c>
      <c r="AY319" s="165" t="s">
        <v>167</v>
      </c>
    </row>
    <row r="320" spans="1:65" s="2" customFormat="1" ht="16.5" customHeight="1">
      <c r="A320" s="34"/>
      <c r="B320" s="144"/>
      <c r="C320" s="145" t="s">
        <v>587</v>
      </c>
      <c r="D320" s="145" t="s">
        <v>170</v>
      </c>
      <c r="E320" s="146" t="s">
        <v>660</v>
      </c>
      <c r="F320" s="147" t="s">
        <v>661</v>
      </c>
      <c r="G320" s="148" t="s">
        <v>183</v>
      </c>
      <c r="H320" s="149">
        <v>76.21</v>
      </c>
      <c r="I320" s="150"/>
      <c r="J320" s="151">
        <f>ROUND(I320*H320,2)</f>
        <v>0</v>
      </c>
      <c r="K320" s="147" t="s">
        <v>174</v>
      </c>
      <c r="L320" s="35"/>
      <c r="M320" s="152" t="s">
        <v>3</v>
      </c>
      <c r="N320" s="153" t="s">
        <v>43</v>
      </c>
      <c r="O320" s="55"/>
      <c r="P320" s="154">
        <f>O320*H320</f>
        <v>0</v>
      </c>
      <c r="Q320" s="154">
        <v>0.0002</v>
      </c>
      <c r="R320" s="154">
        <f>Q320*H320</f>
        <v>0.015242</v>
      </c>
      <c r="S320" s="154">
        <v>0</v>
      </c>
      <c r="T320" s="155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56" t="s">
        <v>227</v>
      </c>
      <c r="AT320" s="156" t="s">
        <v>170</v>
      </c>
      <c r="AU320" s="156" t="s">
        <v>81</v>
      </c>
      <c r="AY320" s="19" t="s">
        <v>167</v>
      </c>
      <c r="BE320" s="157">
        <f>IF(N320="základní",J320,0)</f>
        <v>0</v>
      </c>
      <c r="BF320" s="157">
        <f>IF(N320="snížená",J320,0)</f>
        <v>0</v>
      </c>
      <c r="BG320" s="157">
        <f>IF(N320="zákl. přenesená",J320,0)</f>
        <v>0</v>
      </c>
      <c r="BH320" s="157">
        <f>IF(N320="sníž. přenesená",J320,0)</f>
        <v>0</v>
      </c>
      <c r="BI320" s="157">
        <f>IF(N320="nulová",J320,0)</f>
        <v>0</v>
      </c>
      <c r="BJ320" s="19" t="s">
        <v>79</v>
      </c>
      <c r="BK320" s="157">
        <f>ROUND(I320*H320,2)</f>
        <v>0</v>
      </c>
      <c r="BL320" s="19" t="s">
        <v>227</v>
      </c>
      <c r="BM320" s="156" t="s">
        <v>2303</v>
      </c>
    </row>
    <row r="321" spans="1:47" s="2" customFormat="1" ht="11.25">
      <c r="A321" s="34"/>
      <c r="B321" s="35"/>
      <c r="C321" s="34"/>
      <c r="D321" s="158" t="s">
        <v>177</v>
      </c>
      <c r="E321" s="34"/>
      <c r="F321" s="159" t="s">
        <v>663</v>
      </c>
      <c r="G321" s="34"/>
      <c r="H321" s="34"/>
      <c r="I321" s="160"/>
      <c r="J321" s="34"/>
      <c r="K321" s="34"/>
      <c r="L321" s="35"/>
      <c r="M321" s="161"/>
      <c r="N321" s="162"/>
      <c r="O321" s="55"/>
      <c r="P321" s="55"/>
      <c r="Q321" s="55"/>
      <c r="R321" s="55"/>
      <c r="S321" s="55"/>
      <c r="T321" s="56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9" t="s">
        <v>177</v>
      </c>
      <c r="AU321" s="19" t="s">
        <v>81</v>
      </c>
    </row>
    <row r="322" spans="2:51" s="13" customFormat="1" ht="11.25">
      <c r="B322" s="163"/>
      <c r="D322" s="164" t="s">
        <v>179</v>
      </c>
      <c r="E322" s="165" t="s">
        <v>3</v>
      </c>
      <c r="F322" s="166" t="s">
        <v>2302</v>
      </c>
      <c r="H322" s="167">
        <v>76.21</v>
      </c>
      <c r="I322" s="168"/>
      <c r="L322" s="163"/>
      <c r="M322" s="169"/>
      <c r="N322" s="170"/>
      <c r="O322" s="170"/>
      <c r="P322" s="170"/>
      <c r="Q322" s="170"/>
      <c r="R322" s="170"/>
      <c r="S322" s="170"/>
      <c r="T322" s="171"/>
      <c r="AT322" s="165" t="s">
        <v>179</v>
      </c>
      <c r="AU322" s="165" t="s">
        <v>81</v>
      </c>
      <c r="AV322" s="13" t="s">
        <v>81</v>
      </c>
      <c r="AW322" s="13" t="s">
        <v>34</v>
      </c>
      <c r="AX322" s="13" t="s">
        <v>79</v>
      </c>
      <c r="AY322" s="165" t="s">
        <v>167</v>
      </c>
    </row>
    <row r="323" spans="1:65" s="2" customFormat="1" ht="33" customHeight="1">
      <c r="A323" s="34"/>
      <c r="B323" s="144"/>
      <c r="C323" s="145" t="s">
        <v>591</v>
      </c>
      <c r="D323" s="145" t="s">
        <v>170</v>
      </c>
      <c r="E323" s="146" t="s">
        <v>665</v>
      </c>
      <c r="F323" s="147" t="s">
        <v>666</v>
      </c>
      <c r="G323" s="148" t="s">
        <v>183</v>
      </c>
      <c r="H323" s="149">
        <v>76.21</v>
      </c>
      <c r="I323" s="150"/>
      <c r="J323" s="151">
        <f>ROUND(I323*H323,2)</f>
        <v>0</v>
      </c>
      <c r="K323" s="147" t="s">
        <v>174</v>
      </c>
      <c r="L323" s="35"/>
      <c r="M323" s="152" t="s">
        <v>3</v>
      </c>
      <c r="N323" s="153" t="s">
        <v>43</v>
      </c>
      <c r="O323" s="55"/>
      <c r="P323" s="154">
        <f>O323*H323</f>
        <v>0</v>
      </c>
      <c r="Q323" s="154">
        <v>0.015</v>
      </c>
      <c r="R323" s="154">
        <f>Q323*H323</f>
        <v>1.1431499999999999</v>
      </c>
      <c r="S323" s="154">
        <v>0</v>
      </c>
      <c r="T323" s="155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56" t="s">
        <v>227</v>
      </c>
      <c r="AT323" s="156" t="s">
        <v>170</v>
      </c>
      <c r="AU323" s="156" t="s">
        <v>81</v>
      </c>
      <c r="AY323" s="19" t="s">
        <v>167</v>
      </c>
      <c r="BE323" s="157">
        <f>IF(N323="základní",J323,0)</f>
        <v>0</v>
      </c>
      <c r="BF323" s="157">
        <f>IF(N323="snížená",J323,0)</f>
        <v>0</v>
      </c>
      <c r="BG323" s="157">
        <f>IF(N323="zákl. přenesená",J323,0)</f>
        <v>0</v>
      </c>
      <c r="BH323" s="157">
        <f>IF(N323="sníž. přenesená",J323,0)</f>
        <v>0</v>
      </c>
      <c r="BI323" s="157">
        <f>IF(N323="nulová",J323,0)</f>
        <v>0</v>
      </c>
      <c r="BJ323" s="19" t="s">
        <v>79</v>
      </c>
      <c r="BK323" s="157">
        <f>ROUND(I323*H323,2)</f>
        <v>0</v>
      </c>
      <c r="BL323" s="19" t="s">
        <v>227</v>
      </c>
      <c r="BM323" s="156" t="s">
        <v>2304</v>
      </c>
    </row>
    <row r="324" spans="1:47" s="2" customFormat="1" ht="11.25">
      <c r="A324" s="34"/>
      <c r="B324" s="35"/>
      <c r="C324" s="34"/>
      <c r="D324" s="158" t="s">
        <v>177</v>
      </c>
      <c r="E324" s="34"/>
      <c r="F324" s="159" t="s">
        <v>668</v>
      </c>
      <c r="G324" s="34"/>
      <c r="H324" s="34"/>
      <c r="I324" s="160"/>
      <c r="J324" s="34"/>
      <c r="K324" s="34"/>
      <c r="L324" s="35"/>
      <c r="M324" s="161"/>
      <c r="N324" s="162"/>
      <c r="O324" s="55"/>
      <c r="P324" s="55"/>
      <c r="Q324" s="55"/>
      <c r="R324" s="55"/>
      <c r="S324" s="55"/>
      <c r="T324" s="56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T324" s="19" t="s">
        <v>177</v>
      </c>
      <c r="AU324" s="19" t="s">
        <v>81</v>
      </c>
    </row>
    <row r="325" spans="2:51" s="13" customFormat="1" ht="11.25">
      <c r="B325" s="163"/>
      <c r="D325" s="164" t="s">
        <v>179</v>
      </c>
      <c r="E325" s="165" t="s">
        <v>3</v>
      </c>
      <c r="F325" s="166" t="s">
        <v>2302</v>
      </c>
      <c r="H325" s="167">
        <v>76.21</v>
      </c>
      <c r="I325" s="168"/>
      <c r="L325" s="163"/>
      <c r="M325" s="169"/>
      <c r="N325" s="170"/>
      <c r="O325" s="170"/>
      <c r="P325" s="170"/>
      <c r="Q325" s="170"/>
      <c r="R325" s="170"/>
      <c r="S325" s="170"/>
      <c r="T325" s="171"/>
      <c r="AT325" s="165" t="s">
        <v>179</v>
      </c>
      <c r="AU325" s="165" t="s">
        <v>81</v>
      </c>
      <c r="AV325" s="13" t="s">
        <v>81</v>
      </c>
      <c r="AW325" s="13" t="s">
        <v>34</v>
      </c>
      <c r="AX325" s="13" t="s">
        <v>79</v>
      </c>
      <c r="AY325" s="165" t="s">
        <v>167</v>
      </c>
    </row>
    <row r="326" spans="1:65" s="2" customFormat="1" ht="16.5" customHeight="1">
      <c r="A326" s="34"/>
      <c r="B326" s="144"/>
      <c r="C326" s="145" t="s">
        <v>596</v>
      </c>
      <c r="D326" s="145" t="s">
        <v>170</v>
      </c>
      <c r="E326" s="146" t="s">
        <v>670</v>
      </c>
      <c r="F326" s="147" t="s">
        <v>671</v>
      </c>
      <c r="G326" s="148" t="s">
        <v>183</v>
      </c>
      <c r="H326" s="149">
        <v>76.21</v>
      </c>
      <c r="I326" s="150"/>
      <c r="J326" s="151">
        <f>ROUND(I326*H326,2)</f>
        <v>0</v>
      </c>
      <c r="K326" s="147" t="s">
        <v>3</v>
      </c>
      <c r="L326" s="35"/>
      <c r="M326" s="152" t="s">
        <v>3</v>
      </c>
      <c r="N326" s="153" t="s">
        <v>43</v>
      </c>
      <c r="O326" s="55"/>
      <c r="P326" s="154">
        <f>O326*H326</f>
        <v>0</v>
      </c>
      <c r="Q326" s="154">
        <v>0</v>
      </c>
      <c r="R326" s="154">
        <f>Q326*H326</f>
        <v>0</v>
      </c>
      <c r="S326" s="154">
        <v>0</v>
      </c>
      <c r="T326" s="155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56" t="s">
        <v>227</v>
      </c>
      <c r="AT326" s="156" t="s">
        <v>170</v>
      </c>
      <c r="AU326" s="156" t="s">
        <v>81</v>
      </c>
      <c r="AY326" s="19" t="s">
        <v>167</v>
      </c>
      <c r="BE326" s="157">
        <f>IF(N326="základní",J326,0)</f>
        <v>0</v>
      </c>
      <c r="BF326" s="157">
        <f>IF(N326="snížená",J326,0)</f>
        <v>0</v>
      </c>
      <c r="BG326" s="157">
        <f>IF(N326="zákl. přenesená",J326,0)</f>
        <v>0</v>
      </c>
      <c r="BH326" s="157">
        <f>IF(N326="sníž. přenesená",J326,0)</f>
        <v>0</v>
      </c>
      <c r="BI326" s="157">
        <f>IF(N326="nulová",J326,0)</f>
        <v>0</v>
      </c>
      <c r="BJ326" s="19" t="s">
        <v>79</v>
      </c>
      <c r="BK326" s="157">
        <f>ROUND(I326*H326,2)</f>
        <v>0</v>
      </c>
      <c r="BL326" s="19" t="s">
        <v>227</v>
      </c>
      <c r="BM326" s="156" t="s">
        <v>2305</v>
      </c>
    </row>
    <row r="327" spans="2:51" s="13" customFormat="1" ht="11.25">
      <c r="B327" s="163"/>
      <c r="D327" s="164" t="s">
        <v>179</v>
      </c>
      <c r="E327" s="165" t="s">
        <v>3</v>
      </c>
      <c r="F327" s="166" t="s">
        <v>2302</v>
      </c>
      <c r="H327" s="167">
        <v>76.21</v>
      </c>
      <c r="I327" s="168"/>
      <c r="L327" s="163"/>
      <c r="M327" s="169"/>
      <c r="N327" s="170"/>
      <c r="O327" s="170"/>
      <c r="P327" s="170"/>
      <c r="Q327" s="170"/>
      <c r="R327" s="170"/>
      <c r="S327" s="170"/>
      <c r="T327" s="171"/>
      <c r="AT327" s="165" t="s">
        <v>179</v>
      </c>
      <c r="AU327" s="165" t="s">
        <v>81</v>
      </c>
      <c r="AV327" s="13" t="s">
        <v>81</v>
      </c>
      <c r="AW327" s="13" t="s">
        <v>34</v>
      </c>
      <c r="AX327" s="13" t="s">
        <v>79</v>
      </c>
      <c r="AY327" s="165" t="s">
        <v>167</v>
      </c>
    </row>
    <row r="328" spans="1:65" s="2" customFormat="1" ht="24.2" customHeight="1">
      <c r="A328" s="34"/>
      <c r="B328" s="144"/>
      <c r="C328" s="145" t="s">
        <v>601</v>
      </c>
      <c r="D328" s="145" t="s">
        <v>170</v>
      </c>
      <c r="E328" s="146" t="s">
        <v>674</v>
      </c>
      <c r="F328" s="147" t="s">
        <v>675</v>
      </c>
      <c r="G328" s="148" t="s">
        <v>226</v>
      </c>
      <c r="H328" s="149">
        <v>53.12</v>
      </c>
      <c r="I328" s="150"/>
      <c r="J328" s="151">
        <f>ROUND(I328*H328,2)</f>
        <v>0</v>
      </c>
      <c r="K328" s="147" t="s">
        <v>3</v>
      </c>
      <c r="L328" s="35"/>
      <c r="M328" s="152" t="s">
        <v>3</v>
      </c>
      <c r="N328" s="153" t="s">
        <v>43</v>
      </c>
      <c r="O328" s="55"/>
      <c r="P328" s="154">
        <f>O328*H328</f>
        <v>0</v>
      </c>
      <c r="Q328" s="154">
        <v>0</v>
      </c>
      <c r="R328" s="154">
        <f>Q328*H328</f>
        <v>0</v>
      </c>
      <c r="S328" s="154">
        <v>0</v>
      </c>
      <c r="T328" s="155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56" t="s">
        <v>227</v>
      </c>
      <c r="AT328" s="156" t="s">
        <v>170</v>
      </c>
      <c r="AU328" s="156" t="s">
        <v>81</v>
      </c>
      <c r="AY328" s="19" t="s">
        <v>167</v>
      </c>
      <c r="BE328" s="157">
        <f>IF(N328="základní",J328,0)</f>
        <v>0</v>
      </c>
      <c r="BF328" s="157">
        <f>IF(N328="snížená",J328,0)</f>
        <v>0</v>
      </c>
      <c r="BG328" s="157">
        <f>IF(N328="zákl. přenesená",J328,0)</f>
        <v>0</v>
      </c>
      <c r="BH328" s="157">
        <f>IF(N328="sníž. přenesená",J328,0)</f>
        <v>0</v>
      </c>
      <c r="BI328" s="157">
        <f>IF(N328="nulová",J328,0)</f>
        <v>0</v>
      </c>
      <c r="BJ328" s="19" t="s">
        <v>79</v>
      </c>
      <c r="BK328" s="157">
        <f>ROUND(I328*H328,2)</f>
        <v>0</v>
      </c>
      <c r="BL328" s="19" t="s">
        <v>227</v>
      </c>
      <c r="BM328" s="156" t="s">
        <v>2306</v>
      </c>
    </row>
    <row r="329" spans="2:51" s="13" customFormat="1" ht="11.25">
      <c r="B329" s="163"/>
      <c r="D329" s="164" t="s">
        <v>179</v>
      </c>
      <c r="E329" s="165" t="s">
        <v>3</v>
      </c>
      <c r="F329" s="166" t="s">
        <v>2307</v>
      </c>
      <c r="H329" s="167">
        <v>18.96</v>
      </c>
      <c r="I329" s="168"/>
      <c r="L329" s="163"/>
      <c r="M329" s="169"/>
      <c r="N329" s="170"/>
      <c r="O329" s="170"/>
      <c r="P329" s="170"/>
      <c r="Q329" s="170"/>
      <c r="R329" s="170"/>
      <c r="S329" s="170"/>
      <c r="T329" s="171"/>
      <c r="AT329" s="165" t="s">
        <v>179</v>
      </c>
      <c r="AU329" s="165" t="s">
        <v>81</v>
      </c>
      <c r="AV329" s="13" t="s">
        <v>81</v>
      </c>
      <c r="AW329" s="13" t="s">
        <v>34</v>
      </c>
      <c r="AX329" s="13" t="s">
        <v>72</v>
      </c>
      <c r="AY329" s="165" t="s">
        <v>167</v>
      </c>
    </row>
    <row r="330" spans="2:51" s="13" customFormat="1" ht="11.25">
      <c r="B330" s="163"/>
      <c r="D330" s="164" t="s">
        <v>179</v>
      </c>
      <c r="E330" s="165" t="s">
        <v>3</v>
      </c>
      <c r="F330" s="166" t="s">
        <v>2308</v>
      </c>
      <c r="H330" s="167">
        <v>34.16</v>
      </c>
      <c r="I330" s="168"/>
      <c r="L330" s="163"/>
      <c r="M330" s="169"/>
      <c r="N330" s="170"/>
      <c r="O330" s="170"/>
      <c r="P330" s="170"/>
      <c r="Q330" s="170"/>
      <c r="R330" s="170"/>
      <c r="S330" s="170"/>
      <c r="T330" s="171"/>
      <c r="AT330" s="165" t="s">
        <v>179</v>
      </c>
      <c r="AU330" s="165" t="s">
        <v>81</v>
      </c>
      <c r="AV330" s="13" t="s">
        <v>81</v>
      </c>
      <c r="AW330" s="13" t="s">
        <v>34</v>
      </c>
      <c r="AX330" s="13" t="s">
        <v>72</v>
      </c>
      <c r="AY330" s="165" t="s">
        <v>167</v>
      </c>
    </row>
    <row r="331" spans="2:51" s="14" customFormat="1" ht="11.25">
      <c r="B331" s="172"/>
      <c r="D331" s="164" t="s">
        <v>179</v>
      </c>
      <c r="E331" s="173" t="s">
        <v>3</v>
      </c>
      <c r="F331" s="174" t="s">
        <v>681</v>
      </c>
      <c r="H331" s="175">
        <v>53.12</v>
      </c>
      <c r="I331" s="176"/>
      <c r="L331" s="172"/>
      <c r="M331" s="177"/>
      <c r="N331" s="178"/>
      <c r="O331" s="178"/>
      <c r="P331" s="178"/>
      <c r="Q331" s="178"/>
      <c r="R331" s="178"/>
      <c r="S331" s="178"/>
      <c r="T331" s="179"/>
      <c r="AT331" s="173" t="s">
        <v>179</v>
      </c>
      <c r="AU331" s="173" t="s">
        <v>81</v>
      </c>
      <c r="AV331" s="14" t="s">
        <v>175</v>
      </c>
      <c r="AW331" s="14" t="s">
        <v>34</v>
      </c>
      <c r="AX331" s="14" t="s">
        <v>79</v>
      </c>
      <c r="AY331" s="173" t="s">
        <v>167</v>
      </c>
    </row>
    <row r="332" spans="1:65" s="2" customFormat="1" ht="24.2" customHeight="1">
      <c r="A332" s="34"/>
      <c r="B332" s="144"/>
      <c r="C332" s="145" t="s">
        <v>606</v>
      </c>
      <c r="D332" s="145" t="s">
        <v>170</v>
      </c>
      <c r="E332" s="146" t="s">
        <v>683</v>
      </c>
      <c r="F332" s="147" t="s">
        <v>684</v>
      </c>
      <c r="G332" s="148" t="s">
        <v>183</v>
      </c>
      <c r="H332" s="149">
        <v>57.403</v>
      </c>
      <c r="I332" s="150"/>
      <c r="J332" s="151">
        <f>ROUND(I332*H332,2)</f>
        <v>0</v>
      </c>
      <c r="K332" s="147" t="s">
        <v>174</v>
      </c>
      <c r="L332" s="35"/>
      <c r="M332" s="152" t="s">
        <v>3</v>
      </c>
      <c r="N332" s="153" t="s">
        <v>43</v>
      </c>
      <c r="O332" s="55"/>
      <c r="P332" s="154">
        <f>O332*H332</f>
        <v>0</v>
      </c>
      <c r="Q332" s="154">
        <v>0</v>
      </c>
      <c r="R332" s="154">
        <f>Q332*H332</f>
        <v>0</v>
      </c>
      <c r="S332" s="154">
        <v>0.003</v>
      </c>
      <c r="T332" s="155">
        <f>S332*H332</f>
        <v>0.172209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56" t="s">
        <v>227</v>
      </c>
      <c r="AT332" s="156" t="s">
        <v>170</v>
      </c>
      <c r="AU332" s="156" t="s">
        <v>81</v>
      </c>
      <c r="AY332" s="19" t="s">
        <v>167</v>
      </c>
      <c r="BE332" s="157">
        <f>IF(N332="základní",J332,0)</f>
        <v>0</v>
      </c>
      <c r="BF332" s="157">
        <f>IF(N332="snížená",J332,0)</f>
        <v>0</v>
      </c>
      <c r="BG332" s="157">
        <f>IF(N332="zákl. přenesená",J332,0)</f>
        <v>0</v>
      </c>
      <c r="BH332" s="157">
        <f>IF(N332="sníž. přenesená",J332,0)</f>
        <v>0</v>
      </c>
      <c r="BI332" s="157">
        <f>IF(N332="nulová",J332,0)</f>
        <v>0</v>
      </c>
      <c r="BJ332" s="19" t="s">
        <v>79</v>
      </c>
      <c r="BK332" s="157">
        <f>ROUND(I332*H332,2)</f>
        <v>0</v>
      </c>
      <c r="BL332" s="19" t="s">
        <v>227</v>
      </c>
      <c r="BM332" s="156" t="s">
        <v>2309</v>
      </c>
    </row>
    <row r="333" spans="1:47" s="2" customFormat="1" ht="11.25">
      <c r="A333" s="34"/>
      <c r="B333" s="35"/>
      <c r="C333" s="34"/>
      <c r="D333" s="158" t="s">
        <v>177</v>
      </c>
      <c r="E333" s="34"/>
      <c r="F333" s="159" t="s">
        <v>686</v>
      </c>
      <c r="G333" s="34"/>
      <c r="H333" s="34"/>
      <c r="I333" s="160"/>
      <c r="J333" s="34"/>
      <c r="K333" s="34"/>
      <c r="L333" s="35"/>
      <c r="M333" s="161"/>
      <c r="N333" s="162"/>
      <c r="O333" s="55"/>
      <c r="P333" s="55"/>
      <c r="Q333" s="55"/>
      <c r="R333" s="55"/>
      <c r="S333" s="55"/>
      <c r="T333" s="56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T333" s="19" t="s">
        <v>177</v>
      </c>
      <c r="AU333" s="19" t="s">
        <v>81</v>
      </c>
    </row>
    <row r="334" spans="2:51" s="13" customFormat="1" ht="11.25">
      <c r="B334" s="163"/>
      <c r="D334" s="164" t="s">
        <v>179</v>
      </c>
      <c r="E334" s="165" t="s">
        <v>3</v>
      </c>
      <c r="F334" s="166" t="s">
        <v>2310</v>
      </c>
      <c r="H334" s="167">
        <v>57.403</v>
      </c>
      <c r="I334" s="168"/>
      <c r="L334" s="163"/>
      <c r="M334" s="169"/>
      <c r="N334" s="170"/>
      <c r="O334" s="170"/>
      <c r="P334" s="170"/>
      <c r="Q334" s="170"/>
      <c r="R334" s="170"/>
      <c r="S334" s="170"/>
      <c r="T334" s="171"/>
      <c r="AT334" s="165" t="s">
        <v>179</v>
      </c>
      <c r="AU334" s="165" t="s">
        <v>81</v>
      </c>
      <c r="AV334" s="13" t="s">
        <v>81</v>
      </c>
      <c r="AW334" s="13" t="s">
        <v>34</v>
      </c>
      <c r="AX334" s="13" t="s">
        <v>79</v>
      </c>
      <c r="AY334" s="165" t="s">
        <v>167</v>
      </c>
    </row>
    <row r="335" spans="1:65" s="2" customFormat="1" ht="21.75" customHeight="1">
      <c r="A335" s="34"/>
      <c r="B335" s="144"/>
      <c r="C335" s="145" t="s">
        <v>611</v>
      </c>
      <c r="D335" s="145" t="s">
        <v>170</v>
      </c>
      <c r="E335" s="146" t="s">
        <v>688</v>
      </c>
      <c r="F335" s="147" t="s">
        <v>689</v>
      </c>
      <c r="G335" s="148" t="s">
        <v>226</v>
      </c>
      <c r="H335" s="149">
        <v>34</v>
      </c>
      <c r="I335" s="150"/>
      <c r="J335" s="151">
        <f>ROUND(I335*H335,2)</f>
        <v>0</v>
      </c>
      <c r="K335" s="147" t="s">
        <v>174</v>
      </c>
      <c r="L335" s="35"/>
      <c r="M335" s="152" t="s">
        <v>3</v>
      </c>
      <c r="N335" s="153" t="s">
        <v>43</v>
      </c>
      <c r="O335" s="55"/>
      <c r="P335" s="154">
        <f>O335*H335</f>
        <v>0</v>
      </c>
      <c r="Q335" s="154">
        <v>0</v>
      </c>
      <c r="R335" s="154">
        <f>Q335*H335</f>
        <v>0</v>
      </c>
      <c r="S335" s="154">
        <v>0.0003</v>
      </c>
      <c r="T335" s="155">
        <f>S335*H335</f>
        <v>0.010199999999999999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56" t="s">
        <v>227</v>
      </c>
      <c r="AT335" s="156" t="s">
        <v>170</v>
      </c>
      <c r="AU335" s="156" t="s">
        <v>81</v>
      </c>
      <c r="AY335" s="19" t="s">
        <v>167</v>
      </c>
      <c r="BE335" s="157">
        <f>IF(N335="základní",J335,0)</f>
        <v>0</v>
      </c>
      <c r="BF335" s="157">
        <f>IF(N335="snížená",J335,0)</f>
        <v>0</v>
      </c>
      <c r="BG335" s="157">
        <f>IF(N335="zákl. přenesená",J335,0)</f>
        <v>0</v>
      </c>
      <c r="BH335" s="157">
        <f>IF(N335="sníž. přenesená",J335,0)</f>
        <v>0</v>
      </c>
      <c r="BI335" s="157">
        <f>IF(N335="nulová",J335,0)</f>
        <v>0</v>
      </c>
      <c r="BJ335" s="19" t="s">
        <v>79</v>
      </c>
      <c r="BK335" s="157">
        <f>ROUND(I335*H335,2)</f>
        <v>0</v>
      </c>
      <c r="BL335" s="19" t="s">
        <v>227</v>
      </c>
      <c r="BM335" s="156" t="s">
        <v>2311</v>
      </c>
    </row>
    <row r="336" spans="1:47" s="2" customFormat="1" ht="11.25">
      <c r="A336" s="34"/>
      <c r="B336" s="35"/>
      <c r="C336" s="34"/>
      <c r="D336" s="158" t="s">
        <v>177</v>
      </c>
      <c r="E336" s="34"/>
      <c r="F336" s="159" t="s">
        <v>691</v>
      </c>
      <c r="G336" s="34"/>
      <c r="H336" s="34"/>
      <c r="I336" s="160"/>
      <c r="J336" s="34"/>
      <c r="K336" s="34"/>
      <c r="L336" s="35"/>
      <c r="M336" s="161"/>
      <c r="N336" s="162"/>
      <c r="O336" s="55"/>
      <c r="P336" s="55"/>
      <c r="Q336" s="55"/>
      <c r="R336" s="55"/>
      <c r="S336" s="55"/>
      <c r="T336" s="56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T336" s="19" t="s">
        <v>177</v>
      </c>
      <c r="AU336" s="19" t="s">
        <v>81</v>
      </c>
    </row>
    <row r="337" spans="2:51" s="13" customFormat="1" ht="11.25">
      <c r="B337" s="163"/>
      <c r="D337" s="164" t="s">
        <v>179</v>
      </c>
      <c r="E337" s="165" t="s">
        <v>3</v>
      </c>
      <c r="F337" s="166" t="s">
        <v>2312</v>
      </c>
      <c r="H337" s="167">
        <v>34</v>
      </c>
      <c r="I337" s="168"/>
      <c r="L337" s="163"/>
      <c r="M337" s="169"/>
      <c r="N337" s="170"/>
      <c r="O337" s="170"/>
      <c r="P337" s="170"/>
      <c r="Q337" s="170"/>
      <c r="R337" s="170"/>
      <c r="S337" s="170"/>
      <c r="T337" s="171"/>
      <c r="AT337" s="165" t="s">
        <v>179</v>
      </c>
      <c r="AU337" s="165" t="s">
        <v>81</v>
      </c>
      <c r="AV337" s="13" t="s">
        <v>81</v>
      </c>
      <c r="AW337" s="13" t="s">
        <v>34</v>
      </c>
      <c r="AX337" s="13" t="s">
        <v>79</v>
      </c>
      <c r="AY337" s="165" t="s">
        <v>167</v>
      </c>
    </row>
    <row r="338" spans="1:65" s="2" customFormat="1" ht="49.15" customHeight="1">
      <c r="A338" s="34"/>
      <c r="B338" s="144"/>
      <c r="C338" s="145" t="s">
        <v>619</v>
      </c>
      <c r="D338" s="145" t="s">
        <v>170</v>
      </c>
      <c r="E338" s="146" t="s">
        <v>696</v>
      </c>
      <c r="F338" s="147" t="s">
        <v>697</v>
      </c>
      <c r="G338" s="148" t="s">
        <v>173</v>
      </c>
      <c r="H338" s="149">
        <v>1.158</v>
      </c>
      <c r="I338" s="150"/>
      <c r="J338" s="151">
        <f>ROUND(I338*H338,2)</f>
        <v>0</v>
      </c>
      <c r="K338" s="147" t="s">
        <v>174</v>
      </c>
      <c r="L338" s="35"/>
      <c r="M338" s="152" t="s">
        <v>3</v>
      </c>
      <c r="N338" s="153" t="s">
        <v>43</v>
      </c>
      <c r="O338" s="55"/>
      <c r="P338" s="154">
        <f>O338*H338</f>
        <v>0</v>
      </c>
      <c r="Q338" s="154">
        <v>0</v>
      </c>
      <c r="R338" s="154">
        <f>Q338*H338</f>
        <v>0</v>
      </c>
      <c r="S338" s="154">
        <v>0</v>
      </c>
      <c r="T338" s="155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56" t="s">
        <v>227</v>
      </c>
      <c r="AT338" s="156" t="s">
        <v>170</v>
      </c>
      <c r="AU338" s="156" t="s">
        <v>81</v>
      </c>
      <c r="AY338" s="19" t="s">
        <v>167</v>
      </c>
      <c r="BE338" s="157">
        <f>IF(N338="základní",J338,0)</f>
        <v>0</v>
      </c>
      <c r="BF338" s="157">
        <f>IF(N338="snížená",J338,0)</f>
        <v>0</v>
      </c>
      <c r="BG338" s="157">
        <f>IF(N338="zákl. přenesená",J338,0)</f>
        <v>0</v>
      </c>
      <c r="BH338" s="157">
        <f>IF(N338="sníž. přenesená",J338,0)</f>
        <v>0</v>
      </c>
      <c r="BI338" s="157">
        <f>IF(N338="nulová",J338,0)</f>
        <v>0</v>
      </c>
      <c r="BJ338" s="19" t="s">
        <v>79</v>
      </c>
      <c r="BK338" s="157">
        <f>ROUND(I338*H338,2)</f>
        <v>0</v>
      </c>
      <c r="BL338" s="19" t="s">
        <v>227</v>
      </c>
      <c r="BM338" s="156" t="s">
        <v>2313</v>
      </c>
    </row>
    <row r="339" spans="1:47" s="2" customFormat="1" ht="11.25">
      <c r="A339" s="34"/>
      <c r="B339" s="35"/>
      <c r="C339" s="34"/>
      <c r="D339" s="158" t="s">
        <v>177</v>
      </c>
      <c r="E339" s="34"/>
      <c r="F339" s="159" t="s">
        <v>699</v>
      </c>
      <c r="G339" s="34"/>
      <c r="H339" s="34"/>
      <c r="I339" s="160"/>
      <c r="J339" s="34"/>
      <c r="K339" s="34"/>
      <c r="L339" s="35"/>
      <c r="M339" s="161"/>
      <c r="N339" s="162"/>
      <c r="O339" s="55"/>
      <c r="P339" s="55"/>
      <c r="Q339" s="55"/>
      <c r="R339" s="55"/>
      <c r="S339" s="55"/>
      <c r="T339" s="56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T339" s="19" t="s">
        <v>177</v>
      </c>
      <c r="AU339" s="19" t="s">
        <v>81</v>
      </c>
    </row>
    <row r="340" spans="1:65" s="2" customFormat="1" ht="49.15" customHeight="1">
      <c r="A340" s="34"/>
      <c r="B340" s="144"/>
      <c r="C340" s="145" t="s">
        <v>623</v>
      </c>
      <c r="D340" s="145" t="s">
        <v>170</v>
      </c>
      <c r="E340" s="146" t="s">
        <v>701</v>
      </c>
      <c r="F340" s="147" t="s">
        <v>702</v>
      </c>
      <c r="G340" s="148" t="s">
        <v>173</v>
      </c>
      <c r="H340" s="149">
        <v>1.158</v>
      </c>
      <c r="I340" s="150"/>
      <c r="J340" s="151">
        <f>ROUND(I340*H340,2)</f>
        <v>0</v>
      </c>
      <c r="K340" s="147" t="s">
        <v>174</v>
      </c>
      <c r="L340" s="35"/>
      <c r="M340" s="152" t="s">
        <v>3</v>
      </c>
      <c r="N340" s="153" t="s">
        <v>43</v>
      </c>
      <c r="O340" s="55"/>
      <c r="P340" s="154">
        <f>O340*H340</f>
        <v>0</v>
      </c>
      <c r="Q340" s="154">
        <v>0</v>
      </c>
      <c r="R340" s="154">
        <f>Q340*H340</f>
        <v>0</v>
      </c>
      <c r="S340" s="154">
        <v>0</v>
      </c>
      <c r="T340" s="155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56" t="s">
        <v>227</v>
      </c>
      <c r="AT340" s="156" t="s">
        <v>170</v>
      </c>
      <c r="AU340" s="156" t="s">
        <v>81</v>
      </c>
      <c r="AY340" s="19" t="s">
        <v>167</v>
      </c>
      <c r="BE340" s="157">
        <f>IF(N340="základní",J340,0)</f>
        <v>0</v>
      </c>
      <c r="BF340" s="157">
        <f>IF(N340="snížená",J340,0)</f>
        <v>0</v>
      </c>
      <c r="BG340" s="157">
        <f>IF(N340="zákl. přenesená",J340,0)</f>
        <v>0</v>
      </c>
      <c r="BH340" s="157">
        <f>IF(N340="sníž. přenesená",J340,0)</f>
        <v>0</v>
      </c>
      <c r="BI340" s="157">
        <f>IF(N340="nulová",J340,0)</f>
        <v>0</v>
      </c>
      <c r="BJ340" s="19" t="s">
        <v>79</v>
      </c>
      <c r="BK340" s="157">
        <f>ROUND(I340*H340,2)</f>
        <v>0</v>
      </c>
      <c r="BL340" s="19" t="s">
        <v>227</v>
      </c>
      <c r="BM340" s="156" t="s">
        <v>2314</v>
      </c>
    </row>
    <row r="341" spans="1:47" s="2" customFormat="1" ht="11.25">
      <c r="A341" s="34"/>
      <c r="B341" s="35"/>
      <c r="C341" s="34"/>
      <c r="D341" s="158" t="s">
        <v>177</v>
      </c>
      <c r="E341" s="34"/>
      <c r="F341" s="159" t="s">
        <v>704</v>
      </c>
      <c r="G341" s="34"/>
      <c r="H341" s="34"/>
      <c r="I341" s="160"/>
      <c r="J341" s="34"/>
      <c r="K341" s="34"/>
      <c r="L341" s="35"/>
      <c r="M341" s="161"/>
      <c r="N341" s="162"/>
      <c r="O341" s="55"/>
      <c r="P341" s="55"/>
      <c r="Q341" s="55"/>
      <c r="R341" s="55"/>
      <c r="S341" s="55"/>
      <c r="T341" s="56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T341" s="19" t="s">
        <v>177</v>
      </c>
      <c r="AU341" s="19" t="s">
        <v>81</v>
      </c>
    </row>
    <row r="342" spans="2:63" s="12" customFormat="1" ht="22.9" customHeight="1">
      <c r="B342" s="131"/>
      <c r="D342" s="132" t="s">
        <v>71</v>
      </c>
      <c r="E342" s="142" t="s">
        <v>705</v>
      </c>
      <c r="F342" s="142" t="s">
        <v>706</v>
      </c>
      <c r="I342" s="134"/>
      <c r="J342" s="143">
        <f>BK342</f>
        <v>0</v>
      </c>
      <c r="L342" s="131"/>
      <c r="M342" s="136"/>
      <c r="N342" s="137"/>
      <c r="O342" s="137"/>
      <c r="P342" s="138">
        <f>SUM(P343:P373)</f>
        <v>0</v>
      </c>
      <c r="Q342" s="137"/>
      <c r="R342" s="138">
        <f>SUM(R343:R373)</f>
        <v>2.4474308</v>
      </c>
      <c r="S342" s="137"/>
      <c r="T342" s="139">
        <f>SUM(T343:T373)</f>
        <v>0</v>
      </c>
      <c r="AR342" s="132" t="s">
        <v>81</v>
      </c>
      <c r="AT342" s="140" t="s">
        <v>71</v>
      </c>
      <c r="AU342" s="140" t="s">
        <v>79</v>
      </c>
      <c r="AY342" s="132" t="s">
        <v>167</v>
      </c>
      <c r="BK342" s="141">
        <f>SUM(BK343:BK373)</f>
        <v>0</v>
      </c>
    </row>
    <row r="343" spans="1:65" s="2" customFormat="1" ht="24.2" customHeight="1">
      <c r="A343" s="34"/>
      <c r="B343" s="144"/>
      <c r="C343" s="145" t="s">
        <v>628</v>
      </c>
      <c r="D343" s="145" t="s">
        <v>170</v>
      </c>
      <c r="E343" s="146" t="s">
        <v>708</v>
      </c>
      <c r="F343" s="147" t="s">
        <v>709</v>
      </c>
      <c r="G343" s="148" t="s">
        <v>183</v>
      </c>
      <c r="H343" s="149">
        <v>116.99</v>
      </c>
      <c r="I343" s="150"/>
      <c r="J343" s="151">
        <f>ROUND(I343*H343,2)</f>
        <v>0</v>
      </c>
      <c r="K343" s="147" t="s">
        <v>174</v>
      </c>
      <c r="L343" s="35"/>
      <c r="M343" s="152" t="s">
        <v>3</v>
      </c>
      <c r="N343" s="153" t="s">
        <v>43</v>
      </c>
      <c r="O343" s="55"/>
      <c r="P343" s="154">
        <f>O343*H343</f>
        <v>0</v>
      </c>
      <c r="Q343" s="154">
        <v>0.0003</v>
      </c>
      <c r="R343" s="154">
        <f>Q343*H343</f>
        <v>0.035096999999999996</v>
      </c>
      <c r="S343" s="154">
        <v>0</v>
      </c>
      <c r="T343" s="155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56" t="s">
        <v>227</v>
      </c>
      <c r="AT343" s="156" t="s">
        <v>170</v>
      </c>
      <c r="AU343" s="156" t="s">
        <v>81</v>
      </c>
      <c r="AY343" s="19" t="s">
        <v>167</v>
      </c>
      <c r="BE343" s="157">
        <f>IF(N343="základní",J343,0)</f>
        <v>0</v>
      </c>
      <c r="BF343" s="157">
        <f>IF(N343="snížená",J343,0)</f>
        <v>0</v>
      </c>
      <c r="BG343" s="157">
        <f>IF(N343="zákl. přenesená",J343,0)</f>
        <v>0</v>
      </c>
      <c r="BH343" s="157">
        <f>IF(N343="sníž. přenesená",J343,0)</f>
        <v>0</v>
      </c>
      <c r="BI343" s="157">
        <f>IF(N343="nulová",J343,0)</f>
        <v>0</v>
      </c>
      <c r="BJ343" s="19" t="s">
        <v>79</v>
      </c>
      <c r="BK343" s="157">
        <f>ROUND(I343*H343,2)</f>
        <v>0</v>
      </c>
      <c r="BL343" s="19" t="s">
        <v>227</v>
      </c>
      <c r="BM343" s="156" t="s">
        <v>2315</v>
      </c>
    </row>
    <row r="344" spans="1:47" s="2" customFormat="1" ht="11.25">
      <c r="A344" s="34"/>
      <c r="B344" s="35"/>
      <c r="C344" s="34"/>
      <c r="D344" s="158" t="s">
        <v>177</v>
      </c>
      <c r="E344" s="34"/>
      <c r="F344" s="159" t="s">
        <v>711</v>
      </c>
      <c r="G344" s="34"/>
      <c r="H344" s="34"/>
      <c r="I344" s="160"/>
      <c r="J344" s="34"/>
      <c r="K344" s="34"/>
      <c r="L344" s="35"/>
      <c r="M344" s="161"/>
      <c r="N344" s="162"/>
      <c r="O344" s="55"/>
      <c r="P344" s="55"/>
      <c r="Q344" s="55"/>
      <c r="R344" s="55"/>
      <c r="S344" s="55"/>
      <c r="T344" s="56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T344" s="19" t="s">
        <v>177</v>
      </c>
      <c r="AU344" s="19" t="s">
        <v>81</v>
      </c>
    </row>
    <row r="345" spans="2:51" s="13" customFormat="1" ht="11.25">
      <c r="B345" s="163"/>
      <c r="D345" s="164" t="s">
        <v>179</v>
      </c>
      <c r="E345" s="165" t="s">
        <v>3</v>
      </c>
      <c r="F345" s="166" t="s">
        <v>2316</v>
      </c>
      <c r="H345" s="167">
        <v>107.85</v>
      </c>
      <c r="I345" s="168"/>
      <c r="L345" s="163"/>
      <c r="M345" s="169"/>
      <c r="N345" s="170"/>
      <c r="O345" s="170"/>
      <c r="P345" s="170"/>
      <c r="Q345" s="170"/>
      <c r="R345" s="170"/>
      <c r="S345" s="170"/>
      <c r="T345" s="171"/>
      <c r="AT345" s="165" t="s">
        <v>179</v>
      </c>
      <c r="AU345" s="165" t="s">
        <v>81</v>
      </c>
      <c r="AV345" s="13" t="s">
        <v>81</v>
      </c>
      <c r="AW345" s="13" t="s">
        <v>34</v>
      </c>
      <c r="AX345" s="13" t="s">
        <v>72</v>
      </c>
      <c r="AY345" s="165" t="s">
        <v>167</v>
      </c>
    </row>
    <row r="346" spans="2:51" s="13" customFormat="1" ht="11.25">
      <c r="B346" s="163"/>
      <c r="D346" s="164" t="s">
        <v>179</v>
      </c>
      <c r="E346" s="165" t="s">
        <v>3</v>
      </c>
      <c r="F346" s="166" t="s">
        <v>2317</v>
      </c>
      <c r="H346" s="167">
        <v>-7.56</v>
      </c>
      <c r="I346" s="168"/>
      <c r="L346" s="163"/>
      <c r="M346" s="169"/>
      <c r="N346" s="170"/>
      <c r="O346" s="170"/>
      <c r="P346" s="170"/>
      <c r="Q346" s="170"/>
      <c r="R346" s="170"/>
      <c r="S346" s="170"/>
      <c r="T346" s="171"/>
      <c r="AT346" s="165" t="s">
        <v>179</v>
      </c>
      <c r="AU346" s="165" t="s">
        <v>81</v>
      </c>
      <c r="AV346" s="13" t="s">
        <v>81</v>
      </c>
      <c r="AW346" s="13" t="s">
        <v>34</v>
      </c>
      <c r="AX346" s="13" t="s">
        <v>72</v>
      </c>
      <c r="AY346" s="165" t="s">
        <v>167</v>
      </c>
    </row>
    <row r="347" spans="2:51" s="13" customFormat="1" ht="11.25">
      <c r="B347" s="163"/>
      <c r="D347" s="164" t="s">
        <v>179</v>
      </c>
      <c r="E347" s="165" t="s">
        <v>3</v>
      </c>
      <c r="F347" s="166" t="s">
        <v>2318</v>
      </c>
      <c r="H347" s="167">
        <v>16.7</v>
      </c>
      <c r="I347" s="168"/>
      <c r="L347" s="163"/>
      <c r="M347" s="169"/>
      <c r="N347" s="170"/>
      <c r="O347" s="170"/>
      <c r="P347" s="170"/>
      <c r="Q347" s="170"/>
      <c r="R347" s="170"/>
      <c r="S347" s="170"/>
      <c r="T347" s="171"/>
      <c r="AT347" s="165" t="s">
        <v>179</v>
      </c>
      <c r="AU347" s="165" t="s">
        <v>81</v>
      </c>
      <c r="AV347" s="13" t="s">
        <v>81</v>
      </c>
      <c r="AW347" s="13" t="s">
        <v>34</v>
      </c>
      <c r="AX347" s="13" t="s">
        <v>72</v>
      </c>
      <c r="AY347" s="165" t="s">
        <v>167</v>
      </c>
    </row>
    <row r="348" spans="2:51" s="14" customFormat="1" ht="11.25">
      <c r="B348" s="172"/>
      <c r="D348" s="164" t="s">
        <v>179</v>
      </c>
      <c r="E348" s="173" t="s">
        <v>3</v>
      </c>
      <c r="F348" s="174" t="s">
        <v>681</v>
      </c>
      <c r="H348" s="175">
        <v>116.99</v>
      </c>
      <c r="I348" s="176"/>
      <c r="L348" s="172"/>
      <c r="M348" s="177"/>
      <c r="N348" s="178"/>
      <c r="O348" s="178"/>
      <c r="P348" s="178"/>
      <c r="Q348" s="178"/>
      <c r="R348" s="178"/>
      <c r="S348" s="178"/>
      <c r="T348" s="179"/>
      <c r="AT348" s="173" t="s">
        <v>179</v>
      </c>
      <c r="AU348" s="173" t="s">
        <v>81</v>
      </c>
      <c r="AV348" s="14" t="s">
        <v>175</v>
      </c>
      <c r="AW348" s="14" t="s">
        <v>34</v>
      </c>
      <c r="AX348" s="14" t="s">
        <v>79</v>
      </c>
      <c r="AY348" s="173" t="s">
        <v>167</v>
      </c>
    </row>
    <row r="349" spans="1:65" s="2" customFormat="1" ht="33" customHeight="1">
      <c r="A349" s="34"/>
      <c r="B349" s="144"/>
      <c r="C349" s="145" t="s">
        <v>633</v>
      </c>
      <c r="D349" s="145" t="s">
        <v>170</v>
      </c>
      <c r="E349" s="146" t="s">
        <v>714</v>
      </c>
      <c r="F349" s="147" t="s">
        <v>715</v>
      </c>
      <c r="G349" s="148" t="s">
        <v>183</v>
      </c>
      <c r="H349" s="149">
        <v>116.99</v>
      </c>
      <c r="I349" s="150"/>
      <c r="J349" s="151">
        <f>ROUND(I349*H349,2)</f>
        <v>0</v>
      </c>
      <c r="K349" s="147" t="s">
        <v>174</v>
      </c>
      <c r="L349" s="35"/>
      <c r="M349" s="152" t="s">
        <v>3</v>
      </c>
      <c r="N349" s="153" t="s">
        <v>43</v>
      </c>
      <c r="O349" s="55"/>
      <c r="P349" s="154">
        <f>O349*H349</f>
        <v>0</v>
      </c>
      <c r="Q349" s="154">
        <v>0.0045</v>
      </c>
      <c r="R349" s="154">
        <f>Q349*H349</f>
        <v>0.5264549999999999</v>
      </c>
      <c r="S349" s="154">
        <v>0</v>
      </c>
      <c r="T349" s="155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56" t="s">
        <v>227</v>
      </c>
      <c r="AT349" s="156" t="s">
        <v>170</v>
      </c>
      <c r="AU349" s="156" t="s">
        <v>81</v>
      </c>
      <c r="AY349" s="19" t="s">
        <v>167</v>
      </c>
      <c r="BE349" s="157">
        <f>IF(N349="základní",J349,0)</f>
        <v>0</v>
      </c>
      <c r="BF349" s="157">
        <f>IF(N349="snížená",J349,0)</f>
        <v>0</v>
      </c>
      <c r="BG349" s="157">
        <f>IF(N349="zákl. přenesená",J349,0)</f>
        <v>0</v>
      </c>
      <c r="BH349" s="157">
        <f>IF(N349="sníž. přenesená",J349,0)</f>
        <v>0</v>
      </c>
      <c r="BI349" s="157">
        <f>IF(N349="nulová",J349,0)</f>
        <v>0</v>
      </c>
      <c r="BJ349" s="19" t="s">
        <v>79</v>
      </c>
      <c r="BK349" s="157">
        <f>ROUND(I349*H349,2)</f>
        <v>0</v>
      </c>
      <c r="BL349" s="19" t="s">
        <v>227</v>
      </c>
      <c r="BM349" s="156" t="s">
        <v>2319</v>
      </c>
    </row>
    <row r="350" spans="1:47" s="2" customFormat="1" ht="11.25">
      <c r="A350" s="34"/>
      <c r="B350" s="35"/>
      <c r="C350" s="34"/>
      <c r="D350" s="158" t="s">
        <v>177</v>
      </c>
      <c r="E350" s="34"/>
      <c r="F350" s="159" t="s">
        <v>717</v>
      </c>
      <c r="G350" s="34"/>
      <c r="H350" s="34"/>
      <c r="I350" s="160"/>
      <c r="J350" s="34"/>
      <c r="K350" s="34"/>
      <c r="L350" s="35"/>
      <c r="M350" s="161"/>
      <c r="N350" s="162"/>
      <c r="O350" s="55"/>
      <c r="P350" s="55"/>
      <c r="Q350" s="55"/>
      <c r="R350" s="55"/>
      <c r="S350" s="55"/>
      <c r="T350" s="56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T350" s="19" t="s">
        <v>177</v>
      </c>
      <c r="AU350" s="19" t="s">
        <v>81</v>
      </c>
    </row>
    <row r="351" spans="2:51" s="13" customFormat="1" ht="11.25">
      <c r="B351" s="163"/>
      <c r="D351" s="164" t="s">
        <v>179</v>
      </c>
      <c r="E351" s="165" t="s">
        <v>3</v>
      </c>
      <c r="F351" s="166" t="s">
        <v>2316</v>
      </c>
      <c r="H351" s="167">
        <v>107.85</v>
      </c>
      <c r="I351" s="168"/>
      <c r="L351" s="163"/>
      <c r="M351" s="169"/>
      <c r="N351" s="170"/>
      <c r="O351" s="170"/>
      <c r="P351" s="170"/>
      <c r="Q351" s="170"/>
      <c r="R351" s="170"/>
      <c r="S351" s="170"/>
      <c r="T351" s="171"/>
      <c r="AT351" s="165" t="s">
        <v>179</v>
      </c>
      <c r="AU351" s="165" t="s">
        <v>81</v>
      </c>
      <c r="AV351" s="13" t="s">
        <v>81</v>
      </c>
      <c r="AW351" s="13" t="s">
        <v>34</v>
      </c>
      <c r="AX351" s="13" t="s">
        <v>72</v>
      </c>
      <c r="AY351" s="165" t="s">
        <v>167</v>
      </c>
    </row>
    <row r="352" spans="2:51" s="13" customFormat="1" ht="11.25">
      <c r="B352" s="163"/>
      <c r="D352" s="164" t="s">
        <v>179</v>
      </c>
      <c r="E352" s="165" t="s">
        <v>3</v>
      </c>
      <c r="F352" s="166" t="s">
        <v>2317</v>
      </c>
      <c r="H352" s="167">
        <v>-7.56</v>
      </c>
      <c r="I352" s="168"/>
      <c r="L352" s="163"/>
      <c r="M352" s="169"/>
      <c r="N352" s="170"/>
      <c r="O352" s="170"/>
      <c r="P352" s="170"/>
      <c r="Q352" s="170"/>
      <c r="R352" s="170"/>
      <c r="S352" s="170"/>
      <c r="T352" s="171"/>
      <c r="AT352" s="165" t="s">
        <v>179</v>
      </c>
      <c r="AU352" s="165" t="s">
        <v>81</v>
      </c>
      <c r="AV352" s="13" t="s">
        <v>81</v>
      </c>
      <c r="AW352" s="13" t="s">
        <v>34</v>
      </c>
      <c r="AX352" s="13" t="s">
        <v>72</v>
      </c>
      <c r="AY352" s="165" t="s">
        <v>167</v>
      </c>
    </row>
    <row r="353" spans="2:51" s="13" customFormat="1" ht="11.25">
      <c r="B353" s="163"/>
      <c r="D353" s="164" t="s">
        <v>179</v>
      </c>
      <c r="E353" s="165" t="s">
        <v>3</v>
      </c>
      <c r="F353" s="166" t="s">
        <v>2318</v>
      </c>
      <c r="H353" s="167">
        <v>16.7</v>
      </c>
      <c r="I353" s="168"/>
      <c r="L353" s="163"/>
      <c r="M353" s="169"/>
      <c r="N353" s="170"/>
      <c r="O353" s="170"/>
      <c r="P353" s="170"/>
      <c r="Q353" s="170"/>
      <c r="R353" s="170"/>
      <c r="S353" s="170"/>
      <c r="T353" s="171"/>
      <c r="AT353" s="165" t="s">
        <v>179</v>
      </c>
      <c r="AU353" s="165" t="s">
        <v>81</v>
      </c>
      <c r="AV353" s="13" t="s">
        <v>81</v>
      </c>
      <c r="AW353" s="13" t="s">
        <v>34</v>
      </c>
      <c r="AX353" s="13" t="s">
        <v>72</v>
      </c>
      <c r="AY353" s="165" t="s">
        <v>167</v>
      </c>
    </row>
    <row r="354" spans="2:51" s="14" customFormat="1" ht="11.25">
      <c r="B354" s="172"/>
      <c r="D354" s="164" t="s">
        <v>179</v>
      </c>
      <c r="E354" s="173" t="s">
        <v>3</v>
      </c>
      <c r="F354" s="174" t="s">
        <v>681</v>
      </c>
      <c r="H354" s="175">
        <v>116.99</v>
      </c>
      <c r="I354" s="176"/>
      <c r="L354" s="172"/>
      <c r="M354" s="177"/>
      <c r="N354" s="178"/>
      <c r="O354" s="178"/>
      <c r="P354" s="178"/>
      <c r="Q354" s="178"/>
      <c r="R354" s="178"/>
      <c r="S354" s="178"/>
      <c r="T354" s="179"/>
      <c r="AT354" s="173" t="s">
        <v>179</v>
      </c>
      <c r="AU354" s="173" t="s">
        <v>81</v>
      </c>
      <c r="AV354" s="14" t="s">
        <v>175</v>
      </c>
      <c r="AW354" s="14" t="s">
        <v>34</v>
      </c>
      <c r="AX354" s="14" t="s">
        <v>79</v>
      </c>
      <c r="AY354" s="173" t="s">
        <v>167</v>
      </c>
    </row>
    <row r="355" spans="1:65" s="2" customFormat="1" ht="37.9" customHeight="1">
      <c r="A355" s="34"/>
      <c r="B355" s="144"/>
      <c r="C355" s="145" t="s">
        <v>638</v>
      </c>
      <c r="D355" s="145" t="s">
        <v>170</v>
      </c>
      <c r="E355" s="146" t="s">
        <v>725</v>
      </c>
      <c r="F355" s="147" t="s">
        <v>726</v>
      </c>
      <c r="G355" s="148" t="s">
        <v>183</v>
      </c>
      <c r="H355" s="149">
        <v>116.99</v>
      </c>
      <c r="I355" s="150"/>
      <c r="J355" s="151">
        <f>ROUND(I355*H355,2)</f>
        <v>0</v>
      </c>
      <c r="K355" s="147" t="s">
        <v>174</v>
      </c>
      <c r="L355" s="35"/>
      <c r="M355" s="152" t="s">
        <v>3</v>
      </c>
      <c r="N355" s="153" t="s">
        <v>43</v>
      </c>
      <c r="O355" s="55"/>
      <c r="P355" s="154">
        <f>O355*H355</f>
        <v>0</v>
      </c>
      <c r="Q355" s="154">
        <v>0.0049</v>
      </c>
      <c r="R355" s="154">
        <f>Q355*H355</f>
        <v>0.573251</v>
      </c>
      <c r="S355" s="154">
        <v>0</v>
      </c>
      <c r="T355" s="155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56" t="s">
        <v>227</v>
      </c>
      <c r="AT355" s="156" t="s">
        <v>170</v>
      </c>
      <c r="AU355" s="156" t="s">
        <v>81</v>
      </c>
      <c r="AY355" s="19" t="s">
        <v>167</v>
      </c>
      <c r="BE355" s="157">
        <f>IF(N355="základní",J355,0)</f>
        <v>0</v>
      </c>
      <c r="BF355" s="157">
        <f>IF(N355="snížená",J355,0)</f>
        <v>0</v>
      </c>
      <c r="BG355" s="157">
        <f>IF(N355="zákl. přenesená",J355,0)</f>
        <v>0</v>
      </c>
      <c r="BH355" s="157">
        <f>IF(N355="sníž. přenesená",J355,0)</f>
        <v>0</v>
      </c>
      <c r="BI355" s="157">
        <f>IF(N355="nulová",J355,0)</f>
        <v>0</v>
      </c>
      <c r="BJ355" s="19" t="s">
        <v>79</v>
      </c>
      <c r="BK355" s="157">
        <f>ROUND(I355*H355,2)</f>
        <v>0</v>
      </c>
      <c r="BL355" s="19" t="s">
        <v>227</v>
      </c>
      <c r="BM355" s="156" t="s">
        <v>2320</v>
      </c>
    </row>
    <row r="356" spans="1:47" s="2" customFormat="1" ht="11.25">
      <c r="A356" s="34"/>
      <c r="B356" s="35"/>
      <c r="C356" s="34"/>
      <c r="D356" s="158" t="s">
        <v>177</v>
      </c>
      <c r="E356" s="34"/>
      <c r="F356" s="159" t="s">
        <v>728</v>
      </c>
      <c r="G356" s="34"/>
      <c r="H356" s="34"/>
      <c r="I356" s="160"/>
      <c r="J356" s="34"/>
      <c r="K356" s="34"/>
      <c r="L356" s="35"/>
      <c r="M356" s="161"/>
      <c r="N356" s="162"/>
      <c r="O356" s="55"/>
      <c r="P356" s="55"/>
      <c r="Q356" s="55"/>
      <c r="R356" s="55"/>
      <c r="S356" s="55"/>
      <c r="T356" s="56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T356" s="19" t="s">
        <v>177</v>
      </c>
      <c r="AU356" s="19" t="s">
        <v>81</v>
      </c>
    </row>
    <row r="357" spans="2:51" s="13" customFormat="1" ht="11.25">
      <c r="B357" s="163"/>
      <c r="D357" s="164" t="s">
        <v>179</v>
      </c>
      <c r="E357" s="165" t="s">
        <v>3</v>
      </c>
      <c r="F357" s="166" t="s">
        <v>2316</v>
      </c>
      <c r="H357" s="167">
        <v>107.85</v>
      </c>
      <c r="I357" s="168"/>
      <c r="L357" s="163"/>
      <c r="M357" s="169"/>
      <c r="N357" s="170"/>
      <c r="O357" s="170"/>
      <c r="P357" s="170"/>
      <c r="Q357" s="170"/>
      <c r="R357" s="170"/>
      <c r="S357" s="170"/>
      <c r="T357" s="171"/>
      <c r="AT357" s="165" t="s">
        <v>179</v>
      </c>
      <c r="AU357" s="165" t="s">
        <v>81</v>
      </c>
      <c r="AV357" s="13" t="s">
        <v>81</v>
      </c>
      <c r="AW357" s="13" t="s">
        <v>34</v>
      </c>
      <c r="AX357" s="13" t="s">
        <v>72</v>
      </c>
      <c r="AY357" s="165" t="s">
        <v>167</v>
      </c>
    </row>
    <row r="358" spans="2:51" s="13" customFormat="1" ht="11.25">
      <c r="B358" s="163"/>
      <c r="D358" s="164" t="s">
        <v>179</v>
      </c>
      <c r="E358" s="165" t="s">
        <v>3</v>
      </c>
      <c r="F358" s="166" t="s">
        <v>2317</v>
      </c>
      <c r="H358" s="167">
        <v>-7.56</v>
      </c>
      <c r="I358" s="168"/>
      <c r="L358" s="163"/>
      <c r="M358" s="169"/>
      <c r="N358" s="170"/>
      <c r="O358" s="170"/>
      <c r="P358" s="170"/>
      <c r="Q358" s="170"/>
      <c r="R358" s="170"/>
      <c r="S358" s="170"/>
      <c r="T358" s="171"/>
      <c r="AT358" s="165" t="s">
        <v>179</v>
      </c>
      <c r="AU358" s="165" t="s">
        <v>81</v>
      </c>
      <c r="AV358" s="13" t="s">
        <v>81</v>
      </c>
      <c r="AW358" s="13" t="s">
        <v>34</v>
      </c>
      <c r="AX358" s="13" t="s">
        <v>72</v>
      </c>
      <c r="AY358" s="165" t="s">
        <v>167</v>
      </c>
    </row>
    <row r="359" spans="2:51" s="13" customFormat="1" ht="11.25">
      <c r="B359" s="163"/>
      <c r="D359" s="164" t="s">
        <v>179</v>
      </c>
      <c r="E359" s="165" t="s">
        <v>3</v>
      </c>
      <c r="F359" s="166" t="s">
        <v>2318</v>
      </c>
      <c r="H359" s="167">
        <v>16.7</v>
      </c>
      <c r="I359" s="168"/>
      <c r="L359" s="163"/>
      <c r="M359" s="169"/>
      <c r="N359" s="170"/>
      <c r="O359" s="170"/>
      <c r="P359" s="170"/>
      <c r="Q359" s="170"/>
      <c r="R359" s="170"/>
      <c r="S359" s="170"/>
      <c r="T359" s="171"/>
      <c r="AT359" s="165" t="s">
        <v>179</v>
      </c>
      <c r="AU359" s="165" t="s">
        <v>81</v>
      </c>
      <c r="AV359" s="13" t="s">
        <v>81</v>
      </c>
      <c r="AW359" s="13" t="s">
        <v>34</v>
      </c>
      <c r="AX359" s="13" t="s">
        <v>72</v>
      </c>
      <c r="AY359" s="165" t="s">
        <v>167</v>
      </c>
    </row>
    <row r="360" spans="2:51" s="14" customFormat="1" ht="11.25">
      <c r="B360" s="172"/>
      <c r="D360" s="164" t="s">
        <v>179</v>
      </c>
      <c r="E360" s="173" t="s">
        <v>3</v>
      </c>
      <c r="F360" s="174" t="s">
        <v>681</v>
      </c>
      <c r="H360" s="175">
        <v>116.99</v>
      </c>
      <c r="I360" s="176"/>
      <c r="L360" s="172"/>
      <c r="M360" s="177"/>
      <c r="N360" s="178"/>
      <c r="O360" s="178"/>
      <c r="P360" s="178"/>
      <c r="Q360" s="178"/>
      <c r="R360" s="178"/>
      <c r="S360" s="178"/>
      <c r="T360" s="179"/>
      <c r="AT360" s="173" t="s">
        <v>179</v>
      </c>
      <c r="AU360" s="173" t="s">
        <v>81</v>
      </c>
      <c r="AV360" s="14" t="s">
        <v>175</v>
      </c>
      <c r="AW360" s="14" t="s">
        <v>34</v>
      </c>
      <c r="AX360" s="14" t="s">
        <v>79</v>
      </c>
      <c r="AY360" s="173" t="s">
        <v>167</v>
      </c>
    </row>
    <row r="361" spans="1:65" s="2" customFormat="1" ht="16.5" customHeight="1">
      <c r="A361" s="34"/>
      <c r="B361" s="144"/>
      <c r="C361" s="181" t="s">
        <v>643</v>
      </c>
      <c r="D361" s="181" t="s">
        <v>452</v>
      </c>
      <c r="E361" s="182" t="s">
        <v>730</v>
      </c>
      <c r="F361" s="183" t="s">
        <v>731</v>
      </c>
      <c r="G361" s="184" t="s">
        <v>183</v>
      </c>
      <c r="H361" s="185">
        <v>128.689</v>
      </c>
      <c r="I361" s="186"/>
      <c r="J361" s="187">
        <f>ROUND(I361*H361,2)</f>
        <v>0</v>
      </c>
      <c r="K361" s="183" t="s">
        <v>174</v>
      </c>
      <c r="L361" s="188"/>
      <c r="M361" s="189" t="s">
        <v>3</v>
      </c>
      <c r="N361" s="190" t="s">
        <v>43</v>
      </c>
      <c r="O361" s="55"/>
      <c r="P361" s="154">
        <f>O361*H361</f>
        <v>0</v>
      </c>
      <c r="Q361" s="154">
        <v>0.0102</v>
      </c>
      <c r="R361" s="154">
        <f>Q361*H361</f>
        <v>1.3126278</v>
      </c>
      <c r="S361" s="154">
        <v>0</v>
      </c>
      <c r="T361" s="155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156" t="s">
        <v>360</v>
      </c>
      <c r="AT361" s="156" t="s">
        <v>452</v>
      </c>
      <c r="AU361" s="156" t="s">
        <v>81</v>
      </c>
      <c r="AY361" s="19" t="s">
        <v>167</v>
      </c>
      <c r="BE361" s="157">
        <f>IF(N361="základní",J361,0)</f>
        <v>0</v>
      </c>
      <c r="BF361" s="157">
        <f>IF(N361="snížená",J361,0)</f>
        <v>0</v>
      </c>
      <c r="BG361" s="157">
        <f>IF(N361="zákl. přenesená",J361,0)</f>
        <v>0</v>
      </c>
      <c r="BH361" s="157">
        <f>IF(N361="sníž. přenesená",J361,0)</f>
        <v>0</v>
      </c>
      <c r="BI361" s="157">
        <f>IF(N361="nulová",J361,0)</f>
        <v>0</v>
      </c>
      <c r="BJ361" s="19" t="s">
        <v>79</v>
      </c>
      <c r="BK361" s="157">
        <f>ROUND(I361*H361,2)</f>
        <v>0</v>
      </c>
      <c r="BL361" s="19" t="s">
        <v>227</v>
      </c>
      <c r="BM361" s="156" t="s">
        <v>2321</v>
      </c>
    </row>
    <row r="362" spans="1:47" s="2" customFormat="1" ht="11.25">
      <c r="A362" s="34"/>
      <c r="B362" s="35"/>
      <c r="C362" s="34"/>
      <c r="D362" s="158" t="s">
        <v>177</v>
      </c>
      <c r="E362" s="34"/>
      <c r="F362" s="159" t="s">
        <v>733</v>
      </c>
      <c r="G362" s="34"/>
      <c r="H362" s="34"/>
      <c r="I362" s="160"/>
      <c r="J362" s="34"/>
      <c r="K362" s="34"/>
      <c r="L362" s="35"/>
      <c r="M362" s="161"/>
      <c r="N362" s="162"/>
      <c r="O362" s="55"/>
      <c r="P362" s="55"/>
      <c r="Q362" s="55"/>
      <c r="R362" s="55"/>
      <c r="S362" s="55"/>
      <c r="T362" s="56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T362" s="19" t="s">
        <v>177</v>
      </c>
      <c r="AU362" s="19" t="s">
        <v>81</v>
      </c>
    </row>
    <row r="363" spans="2:51" s="13" customFormat="1" ht="11.25">
      <c r="B363" s="163"/>
      <c r="D363" s="164" t="s">
        <v>179</v>
      </c>
      <c r="F363" s="166" t="s">
        <v>2322</v>
      </c>
      <c r="H363" s="167">
        <v>128.689</v>
      </c>
      <c r="I363" s="168"/>
      <c r="L363" s="163"/>
      <c r="M363" s="169"/>
      <c r="N363" s="170"/>
      <c r="O363" s="170"/>
      <c r="P363" s="170"/>
      <c r="Q363" s="170"/>
      <c r="R363" s="170"/>
      <c r="S363" s="170"/>
      <c r="T363" s="171"/>
      <c r="AT363" s="165" t="s">
        <v>179</v>
      </c>
      <c r="AU363" s="165" t="s">
        <v>81</v>
      </c>
      <c r="AV363" s="13" t="s">
        <v>81</v>
      </c>
      <c r="AW363" s="13" t="s">
        <v>4</v>
      </c>
      <c r="AX363" s="13" t="s">
        <v>79</v>
      </c>
      <c r="AY363" s="165" t="s">
        <v>167</v>
      </c>
    </row>
    <row r="364" spans="1:65" s="2" customFormat="1" ht="33" customHeight="1">
      <c r="A364" s="34"/>
      <c r="B364" s="144"/>
      <c r="C364" s="145" t="s">
        <v>647</v>
      </c>
      <c r="D364" s="145" t="s">
        <v>170</v>
      </c>
      <c r="E364" s="146" t="s">
        <v>736</v>
      </c>
      <c r="F364" s="147" t="s">
        <v>737</v>
      </c>
      <c r="G364" s="148" t="s">
        <v>183</v>
      </c>
      <c r="H364" s="149">
        <v>116.99</v>
      </c>
      <c r="I364" s="150"/>
      <c r="J364" s="151">
        <f>ROUND(I364*H364,2)</f>
        <v>0</v>
      </c>
      <c r="K364" s="147" t="s">
        <v>174</v>
      </c>
      <c r="L364" s="35"/>
      <c r="M364" s="152" t="s">
        <v>3</v>
      </c>
      <c r="N364" s="153" t="s">
        <v>43</v>
      </c>
      <c r="O364" s="55"/>
      <c r="P364" s="154">
        <f>O364*H364</f>
        <v>0</v>
      </c>
      <c r="Q364" s="154">
        <v>0</v>
      </c>
      <c r="R364" s="154">
        <f>Q364*H364</f>
        <v>0</v>
      </c>
      <c r="S364" s="154">
        <v>0</v>
      </c>
      <c r="T364" s="155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56" t="s">
        <v>227</v>
      </c>
      <c r="AT364" s="156" t="s">
        <v>170</v>
      </c>
      <c r="AU364" s="156" t="s">
        <v>81</v>
      </c>
      <c r="AY364" s="19" t="s">
        <v>167</v>
      </c>
      <c r="BE364" s="157">
        <f>IF(N364="základní",J364,0)</f>
        <v>0</v>
      </c>
      <c r="BF364" s="157">
        <f>IF(N364="snížená",J364,0)</f>
        <v>0</v>
      </c>
      <c r="BG364" s="157">
        <f>IF(N364="zákl. přenesená",J364,0)</f>
        <v>0</v>
      </c>
      <c r="BH364" s="157">
        <f>IF(N364="sníž. přenesená",J364,0)</f>
        <v>0</v>
      </c>
      <c r="BI364" s="157">
        <f>IF(N364="nulová",J364,0)</f>
        <v>0</v>
      </c>
      <c r="BJ364" s="19" t="s">
        <v>79</v>
      </c>
      <c r="BK364" s="157">
        <f>ROUND(I364*H364,2)</f>
        <v>0</v>
      </c>
      <c r="BL364" s="19" t="s">
        <v>227</v>
      </c>
      <c r="BM364" s="156" t="s">
        <v>2323</v>
      </c>
    </row>
    <row r="365" spans="1:47" s="2" customFormat="1" ht="11.25">
      <c r="A365" s="34"/>
      <c r="B365" s="35"/>
      <c r="C365" s="34"/>
      <c r="D365" s="158" t="s">
        <v>177</v>
      </c>
      <c r="E365" s="34"/>
      <c r="F365" s="159" t="s">
        <v>739</v>
      </c>
      <c r="G365" s="34"/>
      <c r="H365" s="34"/>
      <c r="I365" s="160"/>
      <c r="J365" s="34"/>
      <c r="K365" s="34"/>
      <c r="L365" s="35"/>
      <c r="M365" s="161"/>
      <c r="N365" s="162"/>
      <c r="O365" s="55"/>
      <c r="P365" s="55"/>
      <c r="Q365" s="55"/>
      <c r="R365" s="55"/>
      <c r="S365" s="55"/>
      <c r="T365" s="56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T365" s="19" t="s">
        <v>177</v>
      </c>
      <c r="AU365" s="19" t="s">
        <v>81</v>
      </c>
    </row>
    <row r="366" spans="2:51" s="13" customFormat="1" ht="11.25">
      <c r="B366" s="163"/>
      <c r="D366" s="164" t="s">
        <v>179</v>
      </c>
      <c r="E366" s="165" t="s">
        <v>3</v>
      </c>
      <c r="F366" s="166" t="s">
        <v>2316</v>
      </c>
      <c r="H366" s="167">
        <v>107.85</v>
      </c>
      <c r="I366" s="168"/>
      <c r="L366" s="163"/>
      <c r="M366" s="169"/>
      <c r="N366" s="170"/>
      <c r="O366" s="170"/>
      <c r="P366" s="170"/>
      <c r="Q366" s="170"/>
      <c r="R366" s="170"/>
      <c r="S366" s="170"/>
      <c r="T366" s="171"/>
      <c r="AT366" s="165" t="s">
        <v>179</v>
      </c>
      <c r="AU366" s="165" t="s">
        <v>81</v>
      </c>
      <c r="AV366" s="13" t="s">
        <v>81</v>
      </c>
      <c r="AW366" s="13" t="s">
        <v>34</v>
      </c>
      <c r="AX366" s="13" t="s">
        <v>72</v>
      </c>
      <c r="AY366" s="165" t="s">
        <v>167</v>
      </c>
    </row>
    <row r="367" spans="2:51" s="13" customFormat="1" ht="11.25">
      <c r="B367" s="163"/>
      <c r="D367" s="164" t="s">
        <v>179</v>
      </c>
      <c r="E367" s="165" t="s">
        <v>3</v>
      </c>
      <c r="F367" s="166" t="s">
        <v>2317</v>
      </c>
      <c r="H367" s="167">
        <v>-7.56</v>
      </c>
      <c r="I367" s="168"/>
      <c r="L367" s="163"/>
      <c r="M367" s="169"/>
      <c r="N367" s="170"/>
      <c r="O367" s="170"/>
      <c r="P367" s="170"/>
      <c r="Q367" s="170"/>
      <c r="R367" s="170"/>
      <c r="S367" s="170"/>
      <c r="T367" s="171"/>
      <c r="AT367" s="165" t="s">
        <v>179</v>
      </c>
      <c r="AU367" s="165" t="s">
        <v>81</v>
      </c>
      <c r="AV367" s="13" t="s">
        <v>81</v>
      </c>
      <c r="AW367" s="13" t="s">
        <v>34</v>
      </c>
      <c r="AX367" s="13" t="s">
        <v>72</v>
      </c>
      <c r="AY367" s="165" t="s">
        <v>167</v>
      </c>
    </row>
    <row r="368" spans="2:51" s="13" customFormat="1" ht="11.25">
      <c r="B368" s="163"/>
      <c r="D368" s="164" t="s">
        <v>179</v>
      </c>
      <c r="E368" s="165" t="s">
        <v>3</v>
      </c>
      <c r="F368" s="166" t="s">
        <v>2318</v>
      </c>
      <c r="H368" s="167">
        <v>16.7</v>
      </c>
      <c r="I368" s="168"/>
      <c r="L368" s="163"/>
      <c r="M368" s="169"/>
      <c r="N368" s="170"/>
      <c r="O368" s="170"/>
      <c r="P368" s="170"/>
      <c r="Q368" s="170"/>
      <c r="R368" s="170"/>
      <c r="S368" s="170"/>
      <c r="T368" s="171"/>
      <c r="AT368" s="165" t="s">
        <v>179</v>
      </c>
      <c r="AU368" s="165" t="s">
        <v>81</v>
      </c>
      <c r="AV368" s="13" t="s">
        <v>81</v>
      </c>
      <c r="AW368" s="13" t="s">
        <v>34</v>
      </c>
      <c r="AX368" s="13" t="s">
        <v>72</v>
      </c>
      <c r="AY368" s="165" t="s">
        <v>167</v>
      </c>
    </row>
    <row r="369" spans="2:51" s="14" customFormat="1" ht="11.25">
      <c r="B369" s="172"/>
      <c r="D369" s="164" t="s">
        <v>179</v>
      </c>
      <c r="E369" s="173" t="s">
        <v>3</v>
      </c>
      <c r="F369" s="174" t="s">
        <v>681</v>
      </c>
      <c r="H369" s="175">
        <v>116.99</v>
      </c>
      <c r="I369" s="176"/>
      <c r="L369" s="172"/>
      <c r="M369" s="177"/>
      <c r="N369" s="178"/>
      <c r="O369" s="178"/>
      <c r="P369" s="178"/>
      <c r="Q369" s="178"/>
      <c r="R369" s="178"/>
      <c r="S369" s="178"/>
      <c r="T369" s="179"/>
      <c r="AT369" s="173" t="s">
        <v>179</v>
      </c>
      <c r="AU369" s="173" t="s">
        <v>81</v>
      </c>
      <c r="AV369" s="14" t="s">
        <v>175</v>
      </c>
      <c r="AW369" s="14" t="s">
        <v>34</v>
      </c>
      <c r="AX369" s="14" t="s">
        <v>79</v>
      </c>
      <c r="AY369" s="173" t="s">
        <v>167</v>
      </c>
    </row>
    <row r="370" spans="1:65" s="2" customFormat="1" ht="49.15" customHeight="1">
      <c r="A370" s="34"/>
      <c r="B370" s="144"/>
      <c r="C370" s="145" t="s">
        <v>654</v>
      </c>
      <c r="D370" s="145" t="s">
        <v>170</v>
      </c>
      <c r="E370" s="146" t="s">
        <v>741</v>
      </c>
      <c r="F370" s="147" t="s">
        <v>742</v>
      </c>
      <c r="G370" s="148" t="s">
        <v>173</v>
      </c>
      <c r="H370" s="149">
        <v>2.447</v>
      </c>
      <c r="I370" s="150"/>
      <c r="J370" s="151">
        <f>ROUND(I370*H370,2)</f>
        <v>0</v>
      </c>
      <c r="K370" s="147" t="s">
        <v>174</v>
      </c>
      <c r="L370" s="35"/>
      <c r="M370" s="152" t="s">
        <v>3</v>
      </c>
      <c r="N370" s="153" t="s">
        <v>43</v>
      </c>
      <c r="O370" s="55"/>
      <c r="P370" s="154">
        <f>O370*H370</f>
        <v>0</v>
      </c>
      <c r="Q370" s="154">
        <v>0</v>
      </c>
      <c r="R370" s="154">
        <f>Q370*H370</f>
        <v>0</v>
      </c>
      <c r="S370" s="154">
        <v>0</v>
      </c>
      <c r="T370" s="155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56" t="s">
        <v>227</v>
      </c>
      <c r="AT370" s="156" t="s">
        <v>170</v>
      </c>
      <c r="AU370" s="156" t="s">
        <v>81</v>
      </c>
      <c r="AY370" s="19" t="s">
        <v>167</v>
      </c>
      <c r="BE370" s="157">
        <f>IF(N370="základní",J370,0)</f>
        <v>0</v>
      </c>
      <c r="BF370" s="157">
        <f>IF(N370="snížená",J370,0)</f>
        <v>0</v>
      </c>
      <c r="BG370" s="157">
        <f>IF(N370="zákl. přenesená",J370,0)</f>
        <v>0</v>
      </c>
      <c r="BH370" s="157">
        <f>IF(N370="sníž. přenesená",J370,0)</f>
        <v>0</v>
      </c>
      <c r="BI370" s="157">
        <f>IF(N370="nulová",J370,0)</f>
        <v>0</v>
      </c>
      <c r="BJ370" s="19" t="s">
        <v>79</v>
      </c>
      <c r="BK370" s="157">
        <f>ROUND(I370*H370,2)</f>
        <v>0</v>
      </c>
      <c r="BL370" s="19" t="s">
        <v>227</v>
      </c>
      <c r="BM370" s="156" t="s">
        <v>2324</v>
      </c>
    </row>
    <row r="371" spans="1:47" s="2" customFormat="1" ht="11.25">
      <c r="A371" s="34"/>
      <c r="B371" s="35"/>
      <c r="C371" s="34"/>
      <c r="D371" s="158" t="s">
        <v>177</v>
      </c>
      <c r="E371" s="34"/>
      <c r="F371" s="159" t="s">
        <v>744</v>
      </c>
      <c r="G371" s="34"/>
      <c r="H371" s="34"/>
      <c r="I371" s="160"/>
      <c r="J371" s="34"/>
      <c r="K371" s="34"/>
      <c r="L371" s="35"/>
      <c r="M371" s="161"/>
      <c r="N371" s="162"/>
      <c r="O371" s="55"/>
      <c r="P371" s="55"/>
      <c r="Q371" s="55"/>
      <c r="R371" s="55"/>
      <c r="S371" s="55"/>
      <c r="T371" s="56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T371" s="19" t="s">
        <v>177</v>
      </c>
      <c r="AU371" s="19" t="s">
        <v>81</v>
      </c>
    </row>
    <row r="372" spans="1:65" s="2" customFormat="1" ht="49.15" customHeight="1">
      <c r="A372" s="34"/>
      <c r="B372" s="144"/>
      <c r="C372" s="145" t="s">
        <v>659</v>
      </c>
      <c r="D372" s="145" t="s">
        <v>170</v>
      </c>
      <c r="E372" s="146" t="s">
        <v>746</v>
      </c>
      <c r="F372" s="147" t="s">
        <v>747</v>
      </c>
      <c r="G372" s="148" t="s">
        <v>173</v>
      </c>
      <c r="H372" s="149">
        <v>2.447</v>
      </c>
      <c r="I372" s="150"/>
      <c r="J372" s="151">
        <f>ROUND(I372*H372,2)</f>
        <v>0</v>
      </c>
      <c r="K372" s="147" t="s">
        <v>174</v>
      </c>
      <c r="L372" s="35"/>
      <c r="M372" s="152" t="s">
        <v>3</v>
      </c>
      <c r="N372" s="153" t="s">
        <v>43</v>
      </c>
      <c r="O372" s="55"/>
      <c r="P372" s="154">
        <f>O372*H372</f>
        <v>0</v>
      </c>
      <c r="Q372" s="154">
        <v>0</v>
      </c>
      <c r="R372" s="154">
        <f>Q372*H372</f>
        <v>0</v>
      </c>
      <c r="S372" s="154">
        <v>0</v>
      </c>
      <c r="T372" s="155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156" t="s">
        <v>227</v>
      </c>
      <c r="AT372" s="156" t="s">
        <v>170</v>
      </c>
      <c r="AU372" s="156" t="s">
        <v>81</v>
      </c>
      <c r="AY372" s="19" t="s">
        <v>167</v>
      </c>
      <c r="BE372" s="157">
        <f>IF(N372="základní",J372,0)</f>
        <v>0</v>
      </c>
      <c r="BF372" s="157">
        <f>IF(N372="snížená",J372,0)</f>
        <v>0</v>
      </c>
      <c r="BG372" s="157">
        <f>IF(N372="zákl. přenesená",J372,0)</f>
        <v>0</v>
      </c>
      <c r="BH372" s="157">
        <f>IF(N372="sníž. přenesená",J372,0)</f>
        <v>0</v>
      </c>
      <c r="BI372" s="157">
        <f>IF(N372="nulová",J372,0)</f>
        <v>0</v>
      </c>
      <c r="BJ372" s="19" t="s">
        <v>79</v>
      </c>
      <c r="BK372" s="157">
        <f>ROUND(I372*H372,2)</f>
        <v>0</v>
      </c>
      <c r="BL372" s="19" t="s">
        <v>227</v>
      </c>
      <c r="BM372" s="156" t="s">
        <v>2325</v>
      </c>
    </row>
    <row r="373" spans="1:47" s="2" customFormat="1" ht="11.25">
      <c r="A373" s="34"/>
      <c r="B373" s="35"/>
      <c r="C373" s="34"/>
      <c r="D373" s="158" t="s">
        <v>177</v>
      </c>
      <c r="E373" s="34"/>
      <c r="F373" s="159" t="s">
        <v>749</v>
      </c>
      <c r="G373" s="34"/>
      <c r="H373" s="34"/>
      <c r="I373" s="160"/>
      <c r="J373" s="34"/>
      <c r="K373" s="34"/>
      <c r="L373" s="35"/>
      <c r="M373" s="161"/>
      <c r="N373" s="162"/>
      <c r="O373" s="55"/>
      <c r="P373" s="55"/>
      <c r="Q373" s="55"/>
      <c r="R373" s="55"/>
      <c r="S373" s="55"/>
      <c r="T373" s="56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T373" s="19" t="s">
        <v>177</v>
      </c>
      <c r="AU373" s="19" t="s">
        <v>81</v>
      </c>
    </row>
    <row r="374" spans="2:63" s="12" customFormat="1" ht="22.9" customHeight="1">
      <c r="B374" s="131"/>
      <c r="D374" s="132" t="s">
        <v>71</v>
      </c>
      <c r="E374" s="142" t="s">
        <v>750</v>
      </c>
      <c r="F374" s="142" t="s">
        <v>751</v>
      </c>
      <c r="I374" s="134"/>
      <c r="J374" s="143">
        <f>BK374</f>
        <v>0</v>
      </c>
      <c r="L374" s="131"/>
      <c r="M374" s="136"/>
      <c r="N374" s="137"/>
      <c r="O374" s="137"/>
      <c r="P374" s="138">
        <f>SUM(P375:P382)</f>
        <v>0</v>
      </c>
      <c r="Q374" s="137"/>
      <c r="R374" s="138">
        <f>SUM(R375:R382)</f>
        <v>0.1035731</v>
      </c>
      <c r="S374" s="137"/>
      <c r="T374" s="139">
        <f>SUM(T375:T382)</f>
        <v>0</v>
      </c>
      <c r="AR374" s="132" t="s">
        <v>81</v>
      </c>
      <c r="AT374" s="140" t="s">
        <v>71</v>
      </c>
      <c r="AU374" s="140" t="s">
        <v>79</v>
      </c>
      <c r="AY374" s="132" t="s">
        <v>167</v>
      </c>
      <c r="BK374" s="141">
        <f>SUM(BK375:BK382)</f>
        <v>0</v>
      </c>
    </row>
    <row r="375" spans="1:65" s="2" customFormat="1" ht="33" customHeight="1">
      <c r="A375" s="34"/>
      <c r="B375" s="144"/>
      <c r="C375" s="145" t="s">
        <v>664</v>
      </c>
      <c r="D375" s="145" t="s">
        <v>170</v>
      </c>
      <c r="E375" s="146" t="s">
        <v>776</v>
      </c>
      <c r="F375" s="147" t="s">
        <v>777</v>
      </c>
      <c r="G375" s="148" t="s">
        <v>183</v>
      </c>
      <c r="H375" s="149">
        <v>100</v>
      </c>
      <c r="I375" s="150"/>
      <c r="J375" s="151">
        <f>ROUND(I375*H375,2)</f>
        <v>0</v>
      </c>
      <c r="K375" s="147" t="s">
        <v>174</v>
      </c>
      <c r="L375" s="35"/>
      <c r="M375" s="152" t="s">
        <v>3</v>
      </c>
      <c r="N375" s="153" t="s">
        <v>43</v>
      </c>
      <c r="O375" s="55"/>
      <c r="P375" s="154">
        <f>O375*H375</f>
        <v>0</v>
      </c>
      <c r="Q375" s="154">
        <v>0.0002</v>
      </c>
      <c r="R375" s="154">
        <f>Q375*H375</f>
        <v>0.02</v>
      </c>
      <c r="S375" s="154">
        <v>0</v>
      </c>
      <c r="T375" s="155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56" t="s">
        <v>227</v>
      </c>
      <c r="AT375" s="156" t="s">
        <v>170</v>
      </c>
      <c r="AU375" s="156" t="s">
        <v>81</v>
      </c>
      <c r="AY375" s="19" t="s">
        <v>167</v>
      </c>
      <c r="BE375" s="157">
        <f>IF(N375="základní",J375,0)</f>
        <v>0</v>
      </c>
      <c r="BF375" s="157">
        <f>IF(N375="snížená",J375,0)</f>
        <v>0</v>
      </c>
      <c r="BG375" s="157">
        <f>IF(N375="zákl. přenesená",J375,0)</f>
        <v>0</v>
      </c>
      <c r="BH375" s="157">
        <f>IF(N375="sníž. přenesená",J375,0)</f>
        <v>0</v>
      </c>
      <c r="BI375" s="157">
        <f>IF(N375="nulová",J375,0)</f>
        <v>0</v>
      </c>
      <c r="BJ375" s="19" t="s">
        <v>79</v>
      </c>
      <c r="BK375" s="157">
        <f>ROUND(I375*H375,2)</f>
        <v>0</v>
      </c>
      <c r="BL375" s="19" t="s">
        <v>227</v>
      </c>
      <c r="BM375" s="156" t="s">
        <v>2326</v>
      </c>
    </row>
    <row r="376" spans="1:47" s="2" customFormat="1" ht="11.25">
      <c r="A376" s="34"/>
      <c r="B376" s="35"/>
      <c r="C376" s="34"/>
      <c r="D376" s="158" t="s">
        <v>177</v>
      </c>
      <c r="E376" s="34"/>
      <c r="F376" s="159" t="s">
        <v>779</v>
      </c>
      <c r="G376" s="34"/>
      <c r="H376" s="34"/>
      <c r="I376" s="160"/>
      <c r="J376" s="34"/>
      <c r="K376" s="34"/>
      <c r="L376" s="35"/>
      <c r="M376" s="161"/>
      <c r="N376" s="162"/>
      <c r="O376" s="55"/>
      <c r="P376" s="55"/>
      <c r="Q376" s="55"/>
      <c r="R376" s="55"/>
      <c r="S376" s="55"/>
      <c r="T376" s="56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T376" s="19" t="s">
        <v>177</v>
      </c>
      <c r="AU376" s="19" t="s">
        <v>81</v>
      </c>
    </row>
    <row r="377" spans="1:65" s="2" customFormat="1" ht="44.25" customHeight="1">
      <c r="A377" s="34"/>
      <c r="B377" s="144"/>
      <c r="C377" s="145" t="s">
        <v>669</v>
      </c>
      <c r="D377" s="145" t="s">
        <v>170</v>
      </c>
      <c r="E377" s="146" t="s">
        <v>782</v>
      </c>
      <c r="F377" s="147" t="s">
        <v>783</v>
      </c>
      <c r="G377" s="148" t="s">
        <v>183</v>
      </c>
      <c r="H377" s="149">
        <v>321.435</v>
      </c>
      <c r="I377" s="150"/>
      <c r="J377" s="151">
        <f>ROUND(I377*H377,2)</f>
        <v>0</v>
      </c>
      <c r="K377" s="147" t="s">
        <v>174</v>
      </c>
      <c r="L377" s="35"/>
      <c r="M377" s="152" t="s">
        <v>3</v>
      </c>
      <c r="N377" s="153" t="s">
        <v>43</v>
      </c>
      <c r="O377" s="55"/>
      <c r="P377" s="154">
        <f>O377*H377</f>
        <v>0</v>
      </c>
      <c r="Q377" s="154">
        <v>0.00026</v>
      </c>
      <c r="R377" s="154">
        <f>Q377*H377</f>
        <v>0.0835731</v>
      </c>
      <c r="S377" s="154">
        <v>0</v>
      </c>
      <c r="T377" s="155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56" t="s">
        <v>227</v>
      </c>
      <c r="AT377" s="156" t="s">
        <v>170</v>
      </c>
      <c r="AU377" s="156" t="s">
        <v>81</v>
      </c>
      <c r="AY377" s="19" t="s">
        <v>167</v>
      </c>
      <c r="BE377" s="157">
        <f>IF(N377="základní",J377,0)</f>
        <v>0</v>
      </c>
      <c r="BF377" s="157">
        <f>IF(N377="snížená",J377,0)</f>
        <v>0</v>
      </c>
      <c r="BG377" s="157">
        <f>IF(N377="zákl. přenesená",J377,0)</f>
        <v>0</v>
      </c>
      <c r="BH377" s="157">
        <f>IF(N377="sníž. přenesená",J377,0)</f>
        <v>0</v>
      </c>
      <c r="BI377" s="157">
        <f>IF(N377="nulová",J377,0)</f>
        <v>0</v>
      </c>
      <c r="BJ377" s="19" t="s">
        <v>79</v>
      </c>
      <c r="BK377" s="157">
        <f>ROUND(I377*H377,2)</f>
        <v>0</v>
      </c>
      <c r="BL377" s="19" t="s">
        <v>227</v>
      </c>
      <c r="BM377" s="156" t="s">
        <v>2327</v>
      </c>
    </row>
    <row r="378" spans="1:47" s="2" customFormat="1" ht="11.25">
      <c r="A378" s="34"/>
      <c r="B378" s="35"/>
      <c r="C378" s="34"/>
      <c r="D378" s="158" t="s">
        <v>177</v>
      </c>
      <c r="E378" s="34"/>
      <c r="F378" s="159" t="s">
        <v>785</v>
      </c>
      <c r="G378" s="34"/>
      <c r="H378" s="34"/>
      <c r="I378" s="160"/>
      <c r="J378" s="34"/>
      <c r="K378" s="34"/>
      <c r="L378" s="35"/>
      <c r="M378" s="161"/>
      <c r="N378" s="162"/>
      <c r="O378" s="55"/>
      <c r="P378" s="55"/>
      <c r="Q378" s="55"/>
      <c r="R378" s="55"/>
      <c r="S378" s="55"/>
      <c r="T378" s="56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T378" s="19" t="s">
        <v>177</v>
      </c>
      <c r="AU378" s="19" t="s">
        <v>81</v>
      </c>
    </row>
    <row r="379" spans="2:51" s="13" customFormat="1" ht="22.5">
      <c r="B379" s="163"/>
      <c r="D379" s="164" t="s">
        <v>179</v>
      </c>
      <c r="E379" s="165" t="s">
        <v>3</v>
      </c>
      <c r="F379" s="166" t="s">
        <v>2236</v>
      </c>
      <c r="H379" s="167">
        <v>159.96</v>
      </c>
      <c r="I379" s="168"/>
      <c r="L379" s="163"/>
      <c r="M379" s="169"/>
      <c r="N379" s="170"/>
      <c r="O379" s="170"/>
      <c r="P379" s="170"/>
      <c r="Q379" s="170"/>
      <c r="R379" s="170"/>
      <c r="S379" s="170"/>
      <c r="T379" s="171"/>
      <c r="AT379" s="165" t="s">
        <v>179</v>
      </c>
      <c r="AU379" s="165" t="s">
        <v>81</v>
      </c>
      <c r="AV379" s="13" t="s">
        <v>81</v>
      </c>
      <c r="AW379" s="13" t="s">
        <v>34</v>
      </c>
      <c r="AX379" s="13" t="s">
        <v>79</v>
      </c>
      <c r="AY379" s="165" t="s">
        <v>167</v>
      </c>
    </row>
    <row r="380" spans="2:51" s="13" customFormat="1" ht="11.25">
      <c r="B380" s="163"/>
      <c r="D380" s="164" t="s">
        <v>179</v>
      </c>
      <c r="E380" s="165" t="s">
        <v>3</v>
      </c>
      <c r="F380" s="166" t="s">
        <v>2234</v>
      </c>
      <c r="H380" s="167">
        <v>61.475</v>
      </c>
      <c r="I380" s="168"/>
      <c r="L380" s="163"/>
      <c r="M380" s="169"/>
      <c r="N380" s="170"/>
      <c r="O380" s="170"/>
      <c r="P380" s="170"/>
      <c r="Q380" s="170"/>
      <c r="R380" s="170"/>
      <c r="S380" s="170"/>
      <c r="T380" s="171"/>
      <c r="AT380" s="165" t="s">
        <v>179</v>
      </c>
      <c r="AU380" s="165" t="s">
        <v>81</v>
      </c>
      <c r="AV380" s="13" t="s">
        <v>81</v>
      </c>
      <c r="AW380" s="13" t="s">
        <v>34</v>
      </c>
      <c r="AX380" s="13" t="s">
        <v>72</v>
      </c>
      <c r="AY380" s="165" t="s">
        <v>167</v>
      </c>
    </row>
    <row r="381" spans="2:51" s="13" customFormat="1" ht="11.25">
      <c r="B381" s="163"/>
      <c r="D381" s="164" t="s">
        <v>179</v>
      </c>
      <c r="E381" s="165" t="s">
        <v>3</v>
      </c>
      <c r="F381" s="166" t="s">
        <v>718</v>
      </c>
      <c r="H381" s="167">
        <v>100</v>
      </c>
      <c r="I381" s="168"/>
      <c r="L381" s="163"/>
      <c r="M381" s="169"/>
      <c r="N381" s="170"/>
      <c r="O381" s="170"/>
      <c r="P381" s="170"/>
      <c r="Q381" s="170"/>
      <c r="R381" s="170"/>
      <c r="S381" s="170"/>
      <c r="T381" s="171"/>
      <c r="AT381" s="165" t="s">
        <v>179</v>
      </c>
      <c r="AU381" s="165" t="s">
        <v>81</v>
      </c>
      <c r="AV381" s="13" t="s">
        <v>81</v>
      </c>
      <c r="AW381" s="13" t="s">
        <v>34</v>
      </c>
      <c r="AX381" s="13" t="s">
        <v>72</v>
      </c>
      <c r="AY381" s="165" t="s">
        <v>167</v>
      </c>
    </row>
    <row r="382" spans="2:51" s="14" customFormat="1" ht="11.25">
      <c r="B382" s="172"/>
      <c r="D382" s="164" t="s">
        <v>179</v>
      </c>
      <c r="E382" s="173" t="s">
        <v>3</v>
      </c>
      <c r="F382" s="174" t="s">
        <v>681</v>
      </c>
      <c r="H382" s="175">
        <v>321.435</v>
      </c>
      <c r="I382" s="176"/>
      <c r="L382" s="172"/>
      <c r="M382" s="177"/>
      <c r="N382" s="178"/>
      <c r="O382" s="178"/>
      <c r="P382" s="178"/>
      <c r="Q382" s="178"/>
      <c r="R382" s="178"/>
      <c r="S382" s="178"/>
      <c r="T382" s="179"/>
      <c r="AT382" s="173" t="s">
        <v>179</v>
      </c>
      <c r="AU382" s="173" t="s">
        <v>81</v>
      </c>
      <c r="AV382" s="14" t="s">
        <v>175</v>
      </c>
      <c r="AW382" s="14" t="s">
        <v>34</v>
      </c>
      <c r="AX382" s="14" t="s">
        <v>79</v>
      </c>
      <c r="AY382" s="173" t="s">
        <v>167</v>
      </c>
    </row>
    <row r="383" spans="2:63" s="12" customFormat="1" ht="25.9" customHeight="1">
      <c r="B383" s="131"/>
      <c r="D383" s="132" t="s">
        <v>71</v>
      </c>
      <c r="E383" s="133" t="s">
        <v>786</v>
      </c>
      <c r="F383" s="133" t="s">
        <v>787</v>
      </c>
      <c r="I383" s="134"/>
      <c r="J383" s="135">
        <f>BK383</f>
        <v>0</v>
      </c>
      <c r="L383" s="131"/>
      <c r="M383" s="136"/>
      <c r="N383" s="137"/>
      <c r="O383" s="137"/>
      <c r="P383" s="138">
        <f>SUM(P384:P393)</f>
        <v>0</v>
      </c>
      <c r="Q383" s="137"/>
      <c r="R383" s="138">
        <f>SUM(R384:R393)</f>
        <v>0</v>
      </c>
      <c r="S383" s="137"/>
      <c r="T383" s="139">
        <f>SUM(T384:T393)</f>
        <v>0</v>
      </c>
      <c r="AR383" s="132" t="s">
        <v>175</v>
      </c>
      <c r="AT383" s="140" t="s">
        <v>71</v>
      </c>
      <c r="AU383" s="140" t="s">
        <v>72</v>
      </c>
      <c r="AY383" s="132" t="s">
        <v>167</v>
      </c>
      <c r="BK383" s="141">
        <f>SUM(BK384:BK393)</f>
        <v>0</v>
      </c>
    </row>
    <row r="384" spans="1:65" s="2" customFormat="1" ht="24.2" customHeight="1">
      <c r="A384" s="34"/>
      <c r="B384" s="144"/>
      <c r="C384" s="145" t="s">
        <v>673</v>
      </c>
      <c r="D384" s="145" t="s">
        <v>170</v>
      </c>
      <c r="E384" s="146" t="s">
        <v>789</v>
      </c>
      <c r="F384" s="147" t="s">
        <v>790</v>
      </c>
      <c r="G384" s="148" t="s">
        <v>791</v>
      </c>
      <c r="H384" s="149">
        <v>40</v>
      </c>
      <c r="I384" s="150"/>
      <c r="J384" s="151">
        <f>ROUND(I384*H384,2)</f>
        <v>0</v>
      </c>
      <c r="K384" s="147" t="s">
        <v>174</v>
      </c>
      <c r="L384" s="35"/>
      <c r="M384" s="152" t="s">
        <v>3</v>
      </c>
      <c r="N384" s="153" t="s">
        <v>43</v>
      </c>
      <c r="O384" s="55"/>
      <c r="P384" s="154">
        <f>O384*H384</f>
        <v>0</v>
      </c>
      <c r="Q384" s="154">
        <v>0</v>
      </c>
      <c r="R384" s="154">
        <f>Q384*H384</f>
        <v>0</v>
      </c>
      <c r="S384" s="154">
        <v>0</v>
      </c>
      <c r="T384" s="155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156" t="s">
        <v>792</v>
      </c>
      <c r="AT384" s="156" t="s">
        <v>170</v>
      </c>
      <c r="AU384" s="156" t="s">
        <v>79</v>
      </c>
      <c r="AY384" s="19" t="s">
        <v>167</v>
      </c>
      <c r="BE384" s="157">
        <f>IF(N384="základní",J384,0)</f>
        <v>0</v>
      </c>
      <c r="BF384" s="157">
        <f>IF(N384="snížená",J384,0)</f>
        <v>0</v>
      </c>
      <c r="BG384" s="157">
        <f>IF(N384="zákl. přenesená",J384,0)</f>
        <v>0</v>
      </c>
      <c r="BH384" s="157">
        <f>IF(N384="sníž. přenesená",J384,0)</f>
        <v>0</v>
      </c>
      <c r="BI384" s="157">
        <f>IF(N384="nulová",J384,0)</f>
        <v>0</v>
      </c>
      <c r="BJ384" s="19" t="s">
        <v>79</v>
      </c>
      <c r="BK384" s="157">
        <f>ROUND(I384*H384,2)</f>
        <v>0</v>
      </c>
      <c r="BL384" s="19" t="s">
        <v>792</v>
      </c>
      <c r="BM384" s="156" t="s">
        <v>2328</v>
      </c>
    </row>
    <row r="385" spans="1:47" s="2" customFormat="1" ht="11.25">
      <c r="A385" s="34"/>
      <c r="B385" s="35"/>
      <c r="C385" s="34"/>
      <c r="D385" s="158" t="s">
        <v>177</v>
      </c>
      <c r="E385" s="34"/>
      <c r="F385" s="159" t="s">
        <v>794</v>
      </c>
      <c r="G385" s="34"/>
      <c r="H385" s="34"/>
      <c r="I385" s="160"/>
      <c r="J385" s="34"/>
      <c r="K385" s="34"/>
      <c r="L385" s="35"/>
      <c r="M385" s="161"/>
      <c r="N385" s="162"/>
      <c r="O385" s="55"/>
      <c r="P385" s="55"/>
      <c r="Q385" s="55"/>
      <c r="R385" s="55"/>
      <c r="S385" s="55"/>
      <c r="T385" s="56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T385" s="19" t="s">
        <v>177</v>
      </c>
      <c r="AU385" s="19" t="s">
        <v>79</v>
      </c>
    </row>
    <row r="386" spans="2:51" s="13" customFormat="1" ht="11.25">
      <c r="B386" s="163"/>
      <c r="D386" s="164" t="s">
        <v>179</v>
      </c>
      <c r="E386" s="165" t="s">
        <v>3</v>
      </c>
      <c r="F386" s="166" t="s">
        <v>795</v>
      </c>
      <c r="H386" s="167">
        <v>16</v>
      </c>
      <c r="I386" s="168"/>
      <c r="L386" s="163"/>
      <c r="M386" s="169"/>
      <c r="N386" s="170"/>
      <c r="O386" s="170"/>
      <c r="P386" s="170"/>
      <c r="Q386" s="170"/>
      <c r="R386" s="170"/>
      <c r="S386" s="170"/>
      <c r="T386" s="171"/>
      <c r="AT386" s="165" t="s">
        <v>179</v>
      </c>
      <c r="AU386" s="165" t="s">
        <v>79</v>
      </c>
      <c r="AV386" s="13" t="s">
        <v>81</v>
      </c>
      <c r="AW386" s="13" t="s">
        <v>34</v>
      </c>
      <c r="AX386" s="13" t="s">
        <v>72</v>
      </c>
      <c r="AY386" s="165" t="s">
        <v>167</v>
      </c>
    </row>
    <row r="387" spans="2:51" s="13" customFormat="1" ht="11.25">
      <c r="B387" s="163"/>
      <c r="D387" s="164" t="s">
        <v>179</v>
      </c>
      <c r="E387" s="165" t="s">
        <v>3</v>
      </c>
      <c r="F387" s="166" t="s">
        <v>796</v>
      </c>
      <c r="H387" s="167">
        <v>24</v>
      </c>
      <c r="I387" s="168"/>
      <c r="L387" s="163"/>
      <c r="M387" s="169"/>
      <c r="N387" s="170"/>
      <c r="O387" s="170"/>
      <c r="P387" s="170"/>
      <c r="Q387" s="170"/>
      <c r="R387" s="170"/>
      <c r="S387" s="170"/>
      <c r="T387" s="171"/>
      <c r="AT387" s="165" t="s">
        <v>179</v>
      </c>
      <c r="AU387" s="165" t="s">
        <v>79</v>
      </c>
      <c r="AV387" s="13" t="s">
        <v>81</v>
      </c>
      <c r="AW387" s="13" t="s">
        <v>34</v>
      </c>
      <c r="AX387" s="13" t="s">
        <v>72</v>
      </c>
      <c r="AY387" s="165" t="s">
        <v>167</v>
      </c>
    </row>
    <row r="388" spans="2:51" s="14" customFormat="1" ht="11.25">
      <c r="B388" s="172"/>
      <c r="D388" s="164" t="s">
        <v>179</v>
      </c>
      <c r="E388" s="173" t="s">
        <v>3</v>
      </c>
      <c r="F388" s="174" t="s">
        <v>217</v>
      </c>
      <c r="H388" s="175">
        <v>40</v>
      </c>
      <c r="I388" s="176"/>
      <c r="L388" s="172"/>
      <c r="M388" s="177"/>
      <c r="N388" s="178"/>
      <c r="O388" s="178"/>
      <c r="P388" s="178"/>
      <c r="Q388" s="178"/>
      <c r="R388" s="178"/>
      <c r="S388" s="178"/>
      <c r="T388" s="179"/>
      <c r="AT388" s="173" t="s">
        <v>179</v>
      </c>
      <c r="AU388" s="173" t="s">
        <v>79</v>
      </c>
      <c r="AV388" s="14" t="s">
        <v>175</v>
      </c>
      <c r="AW388" s="14" t="s">
        <v>34</v>
      </c>
      <c r="AX388" s="14" t="s">
        <v>79</v>
      </c>
      <c r="AY388" s="173" t="s">
        <v>167</v>
      </c>
    </row>
    <row r="389" spans="1:65" s="2" customFormat="1" ht="24.2" customHeight="1">
      <c r="A389" s="34"/>
      <c r="B389" s="144"/>
      <c r="C389" s="145" t="s">
        <v>682</v>
      </c>
      <c r="D389" s="145" t="s">
        <v>170</v>
      </c>
      <c r="E389" s="146" t="s">
        <v>798</v>
      </c>
      <c r="F389" s="147" t="s">
        <v>799</v>
      </c>
      <c r="G389" s="148" t="s">
        <v>791</v>
      </c>
      <c r="H389" s="149">
        <v>40</v>
      </c>
      <c r="I389" s="150"/>
      <c r="J389" s="151">
        <f>ROUND(I389*H389,2)</f>
        <v>0</v>
      </c>
      <c r="K389" s="147" t="s">
        <v>174</v>
      </c>
      <c r="L389" s="35"/>
      <c r="M389" s="152" t="s">
        <v>3</v>
      </c>
      <c r="N389" s="153" t="s">
        <v>43</v>
      </c>
      <c r="O389" s="55"/>
      <c r="P389" s="154">
        <f>O389*H389</f>
        <v>0</v>
      </c>
      <c r="Q389" s="154">
        <v>0</v>
      </c>
      <c r="R389" s="154">
        <f>Q389*H389</f>
        <v>0</v>
      </c>
      <c r="S389" s="154">
        <v>0</v>
      </c>
      <c r="T389" s="155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156" t="s">
        <v>792</v>
      </c>
      <c r="AT389" s="156" t="s">
        <v>170</v>
      </c>
      <c r="AU389" s="156" t="s">
        <v>79</v>
      </c>
      <c r="AY389" s="19" t="s">
        <v>167</v>
      </c>
      <c r="BE389" s="157">
        <f>IF(N389="základní",J389,0)</f>
        <v>0</v>
      </c>
      <c r="BF389" s="157">
        <f>IF(N389="snížená",J389,0)</f>
        <v>0</v>
      </c>
      <c r="BG389" s="157">
        <f>IF(N389="zákl. přenesená",J389,0)</f>
        <v>0</v>
      </c>
      <c r="BH389" s="157">
        <f>IF(N389="sníž. přenesená",J389,0)</f>
        <v>0</v>
      </c>
      <c r="BI389" s="157">
        <f>IF(N389="nulová",J389,0)</f>
        <v>0</v>
      </c>
      <c r="BJ389" s="19" t="s">
        <v>79</v>
      </c>
      <c r="BK389" s="157">
        <f>ROUND(I389*H389,2)</f>
        <v>0</v>
      </c>
      <c r="BL389" s="19" t="s">
        <v>792</v>
      </c>
      <c r="BM389" s="156" t="s">
        <v>2329</v>
      </c>
    </row>
    <row r="390" spans="1:47" s="2" customFormat="1" ht="11.25">
      <c r="A390" s="34"/>
      <c r="B390" s="35"/>
      <c r="C390" s="34"/>
      <c r="D390" s="158" t="s">
        <v>177</v>
      </c>
      <c r="E390" s="34"/>
      <c r="F390" s="159" t="s">
        <v>801</v>
      </c>
      <c r="G390" s="34"/>
      <c r="H390" s="34"/>
      <c r="I390" s="160"/>
      <c r="J390" s="34"/>
      <c r="K390" s="34"/>
      <c r="L390" s="35"/>
      <c r="M390" s="161"/>
      <c r="N390" s="162"/>
      <c r="O390" s="55"/>
      <c r="P390" s="55"/>
      <c r="Q390" s="55"/>
      <c r="R390" s="55"/>
      <c r="S390" s="55"/>
      <c r="T390" s="56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T390" s="19" t="s">
        <v>177</v>
      </c>
      <c r="AU390" s="19" t="s">
        <v>79</v>
      </c>
    </row>
    <row r="391" spans="2:51" s="13" customFormat="1" ht="11.25">
      <c r="B391" s="163"/>
      <c r="D391" s="164" t="s">
        <v>179</v>
      </c>
      <c r="E391" s="165" t="s">
        <v>3</v>
      </c>
      <c r="F391" s="166" t="s">
        <v>795</v>
      </c>
      <c r="H391" s="167">
        <v>16</v>
      </c>
      <c r="I391" s="168"/>
      <c r="L391" s="163"/>
      <c r="M391" s="169"/>
      <c r="N391" s="170"/>
      <c r="O391" s="170"/>
      <c r="P391" s="170"/>
      <c r="Q391" s="170"/>
      <c r="R391" s="170"/>
      <c r="S391" s="170"/>
      <c r="T391" s="171"/>
      <c r="AT391" s="165" t="s">
        <v>179</v>
      </c>
      <c r="AU391" s="165" t="s">
        <v>79</v>
      </c>
      <c r="AV391" s="13" t="s">
        <v>81</v>
      </c>
      <c r="AW391" s="13" t="s">
        <v>34</v>
      </c>
      <c r="AX391" s="13" t="s">
        <v>72</v>
      </c>
      <c r="AY391" s="165" t="s">
        <v>167</v>
      </c>
    </row>
    <row r="392" spans="2:51" s="13" customFormat="1" ht="11.25">
      <c r="B392" s="163"/>
      <c r="D392" s="164" t="s">
        <v>179</v>
      </c>
      <c r="E392" s="165" t="s">
        <v>3</v>
      </c>
      <c r="F392" s="166" t="s">
        <v>796</v>
      </c>
      <c r="H392" s="167">
        <v>24</v>
      </c>
      <c r="I392" s="168"/>
      <c r="L392" s="163"/>
      <c r="M392" s="169"/>
      <c r="N392" s="170"/>
      <c r="O392" s="170"/>
      <c r="P392" s="170"/>
      <c r="Q392" s="170"/>
      <c r="R392" s="170"/>
      <c r="S392" s="170"/>
      <c r="T392" s="171"/>
      <c r="AT392" s="165" t="s">
        <v>179</v>
      </c>
      <c r="AU392" s="165" t="s">
        <v>79</v>
      </c>
      <c r="AV392" s="13" t="s">
        <v>81</v>
      </c>
      <c r="AW392" s="13" t="s">
        <v>34</v>
      </c>
      <c r="AX392" s="13" t="s">
        <v>72</v>
      </c>
      <c r="AY392" s="165" t="s">
        <v>167</v>
      </c>
    </row>
    <row r="393" spans="2:51" s="14" customFormat="1" ht="11.25">
      <c r="B393" s="172"/>
      <c r="D393" s="164" t="s">
        <v>179</v>
      </c>
      <c r="E393" s="173" t="s">
        <v>3</v>
      </c>
      <c r="F393" s="174" t="s">
        <v>217</v>
      </c>
      <c r="H393" s="175">
        <v>40</v>
      </c>
      <c r="I393" s="176"/>
      <c r="L393" s="172"/>
      <c r="M393" s="200"/>
      <c r="N393" s="201"/>
      <c r="O393" s="201"/>
      <c r="P393" s="201"/>
      <c r="Q393" s="201"/>
      <c r="R393" s="201"/>
      <c r="S393" s="201"/>
      <c r="T393" s="202"/>
      <c r="AT393" s="173" t="s">
        <v>179</v>
      </c>
      <c r="AU393" s="173" t="s">
        <v>79</v>
      </c>
      <c r="AV393" s="14" t="s">
        <v>175</v>
      </c>
      <c r="AW393" s="14" t="s">
        <v>34</v>
      </c>
      <c r="AX393" s="14" t="s">
        <v>79</v>
      </c>
      <c r="AY393" s="173" t="s">
        <v>167</v>
      </c>
    </row>
    <row r="394" spans="1:31" s="2" customFormat="1" ht="6.95" customHeight="1">
      <c r="A394" s="34"/>
      <c r="B394" s="44"/>
      <c r="C394" s="45"/>
      <c r="D394" s="45"/>
      <c r="E394" s="45"/>
      <c r="F394" s="45"/>
      <c r="G394" s="45"/>
      <c r="H394" s="45"/>
      <c r="I394" s="45"/>
      <c r="J394" s="45"/>
      <c r="K394" s="45"/>
      <c r="L394" s="35"/>
      <c r="M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</row>
  </sheetData>
  <autoFilter ref="C104:K393"/>
  <mergeCells count="12">
    <mergeCell ref="E97:H97"/>
    <mergeCell ref="L2:V2"/>
    <mergeCell ref="E50:H50"/>
    <mergeCell ref="E52:H52"/>
    <mergeCell ref="E54:H54"/>
    <mergeCell ref="E93:H93"/>
    <mergeCell ref="E95:H95"/>
    <mergeCell ref="E7:H7"/>
    <mergeCell ref="E9:H9"/>
    <mergeCell ref="E11:H11"/>
    <mergeCell ref="E20:H20"/>
    <mergeCell ref="E29:H29"/>
  </mergeCells>
  <hyperlinks>
    <hyperlink ref="F109" r:id="rId1" display="https://podminky.urs.cz/item/CS_URS_2021_02/342272245"/>
    <hyperlink ref="F115" r:id="rId2" display="https://podminky.urs.cz/item/CS_URS_2021_02/612131121"/>
    <hyperlink ref="F118" r:id="rId3" display="https://podminky.urs.cz/item/CS_URS_2021_02/612142001"/>
    <hyperlink ref="F121" r:id="rId4" display="https://podminky.urs.cz/item/CS_URS_2021_02/619991001"/>
    <hyperlink ref="F124" r:id="rId5" display="https://podminky.urs.cz/item/CS_URS_2021_02/619991011"/>
    <hyperlink ref="F127" r:id="rId6" display="https://podminky.urs.cz/item/CS_URS_2021_02/619996117"/>
    <hyperlink ref="F131" r:id="rId7" display="https://podminky.urs.cz/item/CS_URS_2021_02/949101112"/>
    <hyperlink ref="F136" r:id="rId8" display="https://podminky.urs.cz/item/CS_URS_2021_02/952901111"/>
    <hyperlink ref="F142" r:id="rId9" display="https://podminky.urs.cz/item/CS_URS_2021_02/962031133"/>
    <hyperlink ref="F145" r:id="rId10" display="https://podminky.urs.cz/item/CS_URS_2021_02/968072455"/>
    <hyperlink ref="F148" r:id="rId11" display="https://podminky.urs.cz/item/CS_URS_2021_02/968072456"/>
    <hyperlink ref="F151" r:id="rId12" display="https://podminky.urs.cz/item/CS_URS_2021_02/978059541"/>
    <hyperlink ref="F161" r:id="rId13" display="https://podminky.urs.cz/item/CS_URS_2021_02/997013213"/>
    <hyperlink ref="F163" r:id="rId14" display="https://podminky.urs.cz/item/CS_URS_2021_02/997013509"/>
    <hyperlink ref="F166" r:id="rId15" display="https://podminky.urs.cz/item/CS_URS_2021_02/997013511"/>
    <hyperlink ref="F168" r:id="rId16" display="https://podminky.urs.cz/item/CS_URS_2021_02/997013607"/>
    <hyperlink ref="F171" r:id="rId17" display="https://podminky.urs.cz/item/CS_URS_2021_02/997013631"/>
    <hyperlink ref="F174" r:id="rId18" display="https://podminky.urs.cz/item/CS_URS_2021_02/997013813"/>
    <hyperlink ref="F177" r:id="rId19" display="https://podminky.urs.cz/item/CS_URS_2021_02/998018002"/>
    <hyperlink ref="F187" r:id="rId20" display="https://podminky.urs.cz/item/CS_URS_2021_02/733222302"/>
    <hyperlink ref="F190" r:id="rId21" display="https://podminky.urs.cz/item/CS_URS_2021_02/998733102"/>
    <hyperlink ref="F192" r:id="rId22" display="https://podminky.urs.cz/item/CS_URS_2021_02/998733181"/>
    <hyperlink ref="F195" r:id="rId23" display="https://podminky.urs.cz/item/CS_URS_2021_02/734261712"/>
    <hyperlink ref="F198" r:id="rId24" display="https://podminky.urs.cz/item/CS_URS_2021_02/998734102"/>
    <hyperlink ref="F200" r:id="rId25" display="https://podminky.urs.cz/item/CS_URS_2021_02/998734181"/>
    <hyperlink ref="F203" r:id="rId26" display="https://podminky.urs.cz/item/CS_URS_2021_02/735151821"/>
    <hyperlink ref="F206" r:id="rId27" display="https://podminky.urs.cz/item/CS_URS_2021_02/735152386"/>
    <hyperlink ref="F209" r:id="rId28" display="https://podminky.urs.cz/item/CS_URS_2021_02/998735102"/>
    <hyperlink ref="F211" r:id="rId29" display="https://podminky.urs.cz/item/CS_URS_2021_02/998735181"/>
    <hyperlink ref="F214" r:id="rId30" display="https://podminky.urs.cz/item/CS_URS_2021_02/763121411"/>
    <hyperlink ref="F217" r:id="rId31" display="https://podminky.urs.cz/item/CS_URS_2021_02/763121712"/>
    <hyperlink ref="F220" r:id="rId32" display="https://podminky.urs.cz/item/CS_URS_2021_02/763121714"/>
    <hyperlink ref="F223" r:id="rId33" display="https://podminky.urs.cz/item/CS_URS_2021_02/763121751"/>
    <hyperlink ref="F226" r:id="rId34" display="https://podminky.urs.cz/item/CS_URS_2021_02/763131451"/>
    <hyperlink ref="F229" r:id="rId35" display="https://podminky.urs.cz/item/CS_URS_2021_02/763131471"/>
    <hyperlink ref="F232" r:id="rId36" display="https://podminky.urs.cz/item/CS_URS_2021_02/763131714"/>
    <hyperlink ref="F237" r:id="rId37" display="https://podminky.urs.cz/item/CS_URS_2021_02/763131751"/>
    <hyperlink ref="F242" r:id="rId38" display="https://podminky.urs.cz/item/CS_URS_2021_02/28329012"/>
    <hyperlink ref="F245" r:id="rId39" display="https://podminky.urs.cz/item/CS_URS_2021_02/28329291"/>
    <hyperlink ref="F248" r:id="rId40" display="https://podminky.urs.cz/item/CS_URS_2021_02/28329294"/>
    <hyperlink ref="F251" r:id="rId41" display="https://podminky.urs.cz/item/CS_URS_2021_02/28329302"/>
    <hyperlink ref="F253" r:id="rId42" display="https://podminky.urs.cz/item/CS_URS_2021_02/763131761"/>
    <hyperlink ref="F256" r:id="rId43" display="https://podminky.urs.cz/item/CS_URS_2021_02/763131765"/>
    <hyperlink ref="F259" r:id="rId44" display="https://podminky.urs.cz/item/CS_URS_2021_02/763164536"/>
    <hyperlink ref="F262" r:id="rId45" display="https://podminky.urs.cz/item/CS_URS_2021_02/763164636"/>
    <hyperlink ref="F268" r:id="rId46" display="https://podminky.urs.cz/item/CS_URS_2021_02/998763302"/>
    <hyperlink ref="F270" r:id="rId47" display="https://podminky.urs.cz/item/CS_URS_2021_02/998763381"/>
    <hyperlink ref="F285" r:id="rId48" display="https://podminky.urs.cz/item/CS_URS_2021_02/998766202"/>
    <hyperlink ref="F296" r:id="rId49" display="https://podminky.urs.cz/item/CS_URS_2021_02/767581801"/>
    <hyperlink ref="F301" r:id="rId50" display="https://podminky.urs.cz/item/CS_URS_2021_02/767582800"/>
    <hyperlink ref="F308" r:id="rId51" display="https://podminky.urs.cz/item/CS_URS_2021_02/998767202"/>
    <hyperlink ref="F311" r:id="rId52" display="https://podminky.urs.cz/item/CS_URS_2021_02/771471810"/>
    <hyperlink ref="F314" r:id="rId53" display="https://podminky.urs.cz/item/CS_URS_2021_02/771571810"/>
    <hyperlink ref="F318" r:id="rId54" display="https://podminky.urs.cz/item/CS_URS_2021_02/776111116"/>
    <hyperlink ref="F321" r:id="rId55" display="https://podminky.urs.cz/item/CS_URS_2021_02/776121321"/>
    <hyperlink ref="F324" r:id="rId56" display="https://podminky.urs.cz/item/CS_URS_2021_02/776141114"/>
    <hyperlink ref="F333" r:id="rId57" display="https://podminky.urs.cz/item/CS_URS_2021_02/776201812"/>
    <hyperlink ref="F336" r:id="rId58" display="https://podminky.urs.cz/item/CS_URS_2021_02/776410811"/>
    <hyperlink ref="F339" r:id="rId59" display="https://podminky.urs.cz/item/CS_URS_2021_02/998776102"/>
    <hyperlink ref="F341" r:id="rId60" display="https://podminky.urs.cz/item/CS_URS_2021_02/998776181"/>
    <hyperlink ref="F344" r:id="rId61" display="https://podminky.urs.cz/item/CS_URS_2021_02/781121011"/>
    <hyperlink ref="F350" r:id="rId62" display="https://podminky.urs.cz/item/CS_URS_2021_02/781151031"/>
    <hyperlink ref="F356" r:id="rId63" display="https://podminky.urs.cz/item/CS_URS_2021_02/781474116"/>
    <hyperlink ref="F362" r:id="rId64" display="https://podminky.urs.cz/item/CS_URS_2021_02/59761038"/>
    <hyperlink ref="F365" r:id="rId65" display="https://podminky.urs.cz/item/CS_URS_2021_02/781477111"/>
    <hyperlink ref="F371" r:id="rId66" display="https://podminky.urs.cz/item/CS_URS_2021_02/998781102"/>
    <hyperlink ref="F373" r:id="rId67" display="https://podminky.urs.cz/item/CS_URS_2021_02/998781181"/>
    <hyperlink ref="F376" r:id="rId68" display="https://podminky.urs.cz/item/CS_URS_2021_02/784181103"/>
    <hyperlink ref="F378" r:id="rId69" display="https://podminky.urs.cz/item/CS_URS_2021_02/784211103"/>
    <hyperlink ref="F385" r:id="rId70" display="https://podminky.urs.cz/item/CS_URS_2021_02/HZS1292"/>
    <hyperlink ref="F390" r:id="rId71" display="https://podminky.urs.cz/item/CS_URS_2021_02/HZS13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1" t="s">
        <v>6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115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5" customHeight="1">
      <c r="B4" s="22"/>
      <c r="D4" s="23" t="s">
        <v>123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6" t="str">
        <f>'Rekapitulace stavby'!K6</f>
        <v>Pavilon E - Izolační boxy ARO - 2.NP a JIP - 3.NP</v>
      </c>
      <c r="F7" s="347"/>
      <c r="G7" s="347"/>
      <c r="H7" s="347"/>
      <c r="L7" s="22"/>
    </row>
    <row r="8" spans="2:12" s="1" customFormat="1" ht="12" customHeight="1">
      <c r="B8" s="22"/>
      <c r="D8" s="29" t="s">
        <v>124</v>
      </c>
      <c r="L8" s="22"/>
    </row>
    <row r="9" spans="1:31" s="2" customFormat="1" ht="16.5" customHeight="1">
      <c r="A9" s="34"/>
      <c r="B9" s="35"/>
      <c r="C9" s="34"/>
      <c r="D9" s="34"/>
      <c r="E9" s="346" t="s">
        <v>2134</v>
      </c>
      <c r="F9" s="348"/>
      <c r="G9" s="348"/>
      <c r="H9" s="348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126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9" t="s">
        <v>802</v>
      </c>
      <c r="F11" s="348"/>
      <c r="G11" s="348"/>
      <c r="H11" s="348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21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22</v>
      </c>
      <c r="E14" s="34"/>
      <c r="F14" s="27" t="s">
        <v>23</v>
      </c>
      <c r="G14" s="34"/>
      <c r="H14" s="34"/>
      <c r="I14" s="29" t="s">
        <v>24</v>
      </c>
      <c r="J14" s="52" t="str">
        <f>'Rekapitulace stavby'!AN8</f>
        <v>17. 2. 2021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26</v>
      </c>
      <c r="E16" s="34"/>
      <c r="F16" s="34"/>
      <c r="G16" s="34"/>
      <c r="H16" s="34"/>
      <c r="I16" s="29" t="s">
        <v>27</v>
      </c>
      <c r="J16" s="27" t="str">
        <f>IF('Rekapitulace stavby'!AN10="","",'Rekapitulace stavby'!AN10)</f>
        <v/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tr">
        <f>IF('Rekapitulace stavby'!E11="","",'Rekapitulace stavby'!E11)</f>
        <v xml:space="preserve"> </v>
      </c>
      <c r="F17" s="34"/>
      <c r="G17" s="34"/>
      <c r="H17" s="34"/>
      <c r="I17" s="29" t="s">
        <v>29</v>
      </c>
      <c r="J17" s="27" t="str">
        <f>IF('Rekapitulace stavby'!AN11="","",'Rekapitulace stavby'!AN11)</f>
        <v/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30</v>
      </c>
      <c r="E19" s="34"/>
      <c r="F19" s="34"/>
      <c r="G19" s="34"/>
      <c r="H19" s="34"/>
      <c r="I19" s="29" t="s">
        <v>27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9" t="str">
        <f>'Rekapitulace stavby'!E14</f>
        <v>Vyplň údaj</v>
      </c>
      <c r="F20" s="315"/>
      <c r="G20" s="315"/>
      <c r="H20" s="315"/>
      <c r="I20" s="29" t="s">
        <v>29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32</v>
      </c>
      <c r="E22" s="34"/>
      <c r="F22" s="34"/>
      <c r="G22" s="34"/>
      <c r="H22" s="34"/>
      <c r="I22" s="29" t="s">
        <v>27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33</v>
      </c>
      <c r="F23" s="34"/>
      <c r="G23" s="34"/>
      <c r="H23" s="34"/>
      <c r="I23" s="29" t="s">
        <v>29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35</v>
      </c>
      <c r="E25" s="34"/>
      <c r="F25" s="34"/>
      <c r="G25" s="34"/>
      <c r="H25" s="34"/>
      <c r="I25" s="29" t="s">
        <v>27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29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36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71.25" customHeight="1">
      <c r="A29" s="97"/>
      <c r="B29" s="98"/>
      <c r="C29" s="97"/>
      <c r="D29" s="97"/>
      <c r="E29" s="320" t="s">
        <v>37</v>
      </c>
      <c r="F29" s="320"/>
      <c r="G29" s="320"/>
      <c r="H29" s="3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38</v>
      </c>
      <c r="E32" s="34"/>
      <c r="F32" s="34"/>
      <c r="G32" s="34"/>
      <c r="H32" s="34"/>
      <c r="I32" s="34"/>
      <c r="J32" s="68">
        <f>ROUND(J92,2)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40</v>
      </c>
      <c r="G34" s="34"/>
      <c r="H34" s="34"/>
      <c r="I34" s="38" t="s">
        <v>39</v>
      </c>
      <c r="J34" s="38" t="s">
        <v>41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42</v>
      </c>
      <c r="E35" s="29" t="s">
        <v>43</v>
      </c>
      <c r="F35" s="102">
        <f>ROUND((SUM(BE92:BE157)),2)</f>
        <v>0</v>
      </c>
      <c r="G35" s="34"/>
      <c r="H35" s="34"/>
      <c r="I35" s="103">
        <v>0.21</v>
      </c>
      <c r="J35" s="102">
        <f>ROUND(((SUM(BE92:BE157))*I35),2)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44</v>
      </c>
      <c r="F36" s="102">
        <f>ROUND((SUM(BF92:BF157)),2)</f>
        <v>0</v>
      </c>
      <c r="G36" s="34"/>
      <c r="H36" s="34"/>
      <c r="I36" s="103">
        <v>0.15</v>
      </c>
      <c r="J36" s="102">
        <f>ROUND(((SUM(BF92:BF157))*I36),2)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45</v>
      </c>
      <c r="F37" s="102">
        <f>ROUND((SUM(BG92:BG157)),2)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46</v>
      </c>
      <c r="F38" s="102">
        <f>ROUND((SUM(BH92:BH157)),2)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47</v>
      </c>
      <c r="F39" s="102">
        <f>ROUND((SUM(BI92:BI157)),2)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48</v>
      </c>
      <c r="E41" s="57"/>
      <c r="F41" s="57"/>
      <c r="G41" s="106" t="s">
        <v>49</v>
      </c>
      <c r="H41" s="107" t="s">
        <v>50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128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6" t="str">
        <f>E7</f>
        <v>Pavilon E - Izolační boxy ARO - 2.NP a JIP - 3.NP</v>
      </c>
      <c r="F50" s="347"/>
      <c r="G50" s="347"/>
      <c r="H50" s="347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124</v>
      </c>
      <c r="L51" s="22"/>
    </row>
    <row r="52" spans="1:31" s="2" customFormat="1" ht="16.5" customHeight="1">
      <c r="A52" s="34"/>
      <c r="B52" s="35"/>
      <c r="C52" s="34"/>
      <c r="D52" s="34"/>
      <c r="E52" s="346" t="s">
        <v>2134</v>
      </c>
      <c r="F52" s="348"/>
      <c r="G52" s="348"/>
      <c r="H52" s="348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126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9" t="str">
        <f>E11</f>
        <v>02 - elektroinstalace - silnoproud</v>
      </c>
      <c r="F54" s="348"/>
      <c r="G54" s="348"/>
      <c r="H54" s="348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22</v>
      </c>
      <c r="D56" s="34"/>
      <c r="E56" s="34"/>
      <c r="F56" s="27" t="str">
        <f>F14</f>
        <v>Jindřichův Hradec</v>
      </c>
      <c r="G56" s="34"/>
      <c r="H56" s="34"/>
      <c r="I56" s="29" t="s">
        <v>24</v>
      </c>
      <c r="J56" s="52" t="str">
        <f>IF(J14="","",J14)</f>
        <v>17. 2. 2021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25.7" customHeight="1">
      <c r="A58" s="34"/>
      <c r="B58" s="35"/>
      <c r="C58" s="29" t="s">
        <v>26</v>
      </c>
      <c r="D58" s="34"/>
      <c r="E58" s="34"/>
      <c r="F58" s="27" t="str">
        <f>E17</f>
        <v xml:space="preserve"> </v>
      </c>
      <c r="G58" s="34"/>
      <c r="H58" s="34"/>
      <c r="I58" s="29" t="s">
        <v>32</v>
      </c>
      <c r="J58" s="32" t="str">
        <f>E23</f>
        <v>ATELIER G+G s.r.o., Jindřichův Hradec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30</v>
      </c>
      <c r="D59" s="34"/>
      <c r="E59" s="34"/>
      <c r="F59" s="27" t="str">
        <f>IF(E20="","",E20)</f>
        <v>Vyplň údaj</v>
      </c>
      <c r="G59" s="34"/>
      <c r="H59" s="34"/>
      <c r="I59" s="29" t="s">
        <v>35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129</v>
      </c>
      <c r="D61" s="104"/>
      <c r="E61" s="104"/>
      <c r="F61" s="104"/>
      <c r="G61" s="104"/>
      <c r="H61" s="104"/>
      <c r="I61" s="104"/>
      <c r="J61" s="111" t="s">
        <v>130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70</v>
      </c>
      <c r="D63" s="34"/>
      <c r="E63" s="34"/>
      <c r="F63" s="34"/>
      <c r="G63" s="34"/>
      <c r="H63" s="34"/>
      <c r="I63" s="34"/>
      <c r="J63" s="68">
        <f>J92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131</v>
      </c>
    </row>
    <row r="64" spans="2:12" s="9" customFormat="1" ht="24.95" customHeight="1">
      <c r="B64" s="113"/>
      <c r="D64" s="114" t="s">
        <v>138</v>
      </c>
      <c r="E64" s="115"/>
      <c r="F64" s="115"/>
      <c r="G64" s="115"/>
      <c r="H64" s="115"/>
      <c r="I64" s="115"/>
      <c r="J64" s="116">
        <f>J93</f>
        <v>0</v>
      </c>
      <c r="L64" s="113"/>
    </row>
    <row r="65" spans="2:12" s="10" customFormat="1" ht="19.9" customHeight="1">
      <c r="B65" s="117"/>
      <c r="D65" s="118" t="s">
        <v>803</v>
      </c>
      <c r="E65" s="119"/>
      <c r="F65" s="119"/>
      <c r="G65" s="119"/>
      <c r="H65" s="119"/>
      <c r="I65" s="119"/>
      <c r="J65" s="120">
        <f>J94</f>
        <v>0</v>
      </c>
      <c r="L65" s="117"/>
    </row>
    <row r="66" spans="2:12" s="10" customFormat="1" ht="14.85" customHeight="1">
      <c r="B66" s="117"/>
      <c r="D66" s="118" t="s">
        <v>804</v>
      </c>
      <c r="E66" s="119"/>
      <c r="F66" s="119"/>
      <c r="G66" s="119"/>
      <c r="H66" s="119"/>
      <c r="I66" s="119"/>
      <c r="J66" s="120">
        <f>J95</f>
        <v>0</v>
      </c>
      <c r="L66" s="117"/>
    </row>
    <row r="67" spans="2:12" s="10" customFormat="1" ht="14.85" customHeight="1">
      <c r="B67" s="117"/>
      <c r="D67" s="118" t="s">
        <v>805</v>
      </c>
      <c r="E67" s="119"/>
      <c r="F67" s="119"/>
      <c r="G67" s="119"/>
      <c r="H67" s="119"/>
      <c r="I67" s="119"/>
      <c r="J67" s="120">
        <f>J122</f>
        <v>0</v>
      </c>
      <c r="L67" s="117"/>
    </row>
    <row r="68" spans="2:12" s="10" customFormat="1" ht="14.85" customHeight="1">
      <c r="B68" s="117"/>
      <c r="D68" s="118" t="s">
        <v>806</v>
      </c>
      <c r="E68" s="119"/>
      <c r="F68" s="119"/>
      <c r="G68" s="119"/>
      <c r="H68" s="119"/>
      <c r="I68" s="119"/>
      <c r="J68" s="120">
        <f>J124</f>
        <v>0</v>
      </c>
      <c r="L68" s="117"/>
    </row>
    <row r="69" spans="2:12" s="10" customFormat="1" ht="14.85" customHeight="1">
      <c r="B69" s="117"/>
      <c r="D69" s="118" t="s">
        <v>807</v>
      </c>
      <c r="E69" s="119"/>
      <c r="F69" s="119"/>
      <c r="G69" s="119"/>
      <c r="H69" s="119"/>
      <c r="I69" s="119"/>
      <c r="J69" s="120">
        <f>J129</f>
        <v>0</v>
      </c>
      <c r="L69" s="117"/>
    </row>
    <row r="70" spans="2:12" s="10" customFormat="1" ht="14.85" customHeight="1">
      <c r="B70" s="117"/>
      <c r="D70" s="118" t="s">
        <v>808</v>
      </c>
      <c r="E70" s="119"/>
      <c r="F70" s="119"/>
      <c r="G70" s="119"/>
      <c r="H70" s="119"/>
      <c r="I70" s="119"/>
      <c r="J70" s="120">
        <f>J138</f>
        <v>0</v>
      </c>
      <c r="L70" s="117"/>
    </row>
    <row r="71" spans="1:31" s="2" customFormat="1" ht="21.75" customHeight="1">
      <c r="A71" s="34"/>
      <c r="B71" s="35"/>
      <c r="C71" s="34"/>
      <c r="D71" s="34"/>
      <c r="E71" s="34"/>
      <c r="F71" s="34"/>
      <c r="G71" s="34"/>
      <c r="H71" s="34"/>
      <c r="I71" s="34"/>
      <c r="J71" s="34"/>
      <c r="K71" s="34"/>
      <c r="L71" s="9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9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6" spans="1:31" s="2" customFormat="1" ht="6.95" customHeight="1">
      <c r="A76" s="34"/>
      <c r="B76" s="46"/>
      <c r="C76" s="47"/>
      <c r="D76" s="47"/>
      <c r="E76" s="47"/>
      <c r="F76" s="47"/>
      <c r="G76" s="47"/>
      <c r="H76" s="47"/>
      <c r="I76" s="47"/>
      <c r="J76" s="47"/>
      <c r="K76" s="47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4.95" customHeight="1">
      <c r="A77" s="34"/>
      <c r="B77" s="35"/>
      <c r="C77" s="23" t="s">
        <v>152</v>
      </c>
      <c r="D77" s="34"/>
      <c r="E77" s="34"/>
      <c r="F77" s="34"/>
      <c r="G77" s="34"/>
      <c r="H77" s="34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17</v>
      </c>
      <c r="D79" s="34"/>
      <c r="E79" s="34"/>
      <c r="F79" s="34"/>
      <c r="G79" s="34"/>
      <c r="H79" s="34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4"/>
      <c r="D80" s="34"/>
      <c r="E80" s="346" t="str">
        <f>E7</f>
        <v>Pavilon E - Izolační boxy ARO - 2.NP a JIP - 3.NP</v>
      </c>
      <c r="F80" s="347"/>
      <c r="G80" s="347"/>
      <c r="H80" s="347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2:12" s="1" customFormat="1" ht="12" customHeight="1">
      <c r="B81" s="22"/>
      <c r="C81" s="29" t="s">
        <v>124</v>
      </c>
      <c r="L81" s="22"/>
    </row>
    <row r="82" spans="1:31" s="2" customFormat="1" ht="16.5" customHeight="1">
      <c r="A82" s="34"/>
      <c r="B82" s="35"/>
      <c r="C82" s="34"/>
      <c r="D82" s="34"/>
      <c r="E82" s="346" t="s">
        <v>2134</v>
      </c>
      <c r="F82" s="348"/>
      <c r="G82" s="348"/>
      <c r="H82" s="348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126</v>
      </c>
      <c r="D83" s="34"/>
      <c r="E83" s="34"/>
      <c r="F83" s="34"/>
      <c r="G83" s="34"/>
      <c r="H83" s="34"/>
      <c r="I83" s="34"/>
      <c r="J83" s="34"/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6.5" customHeight="1">
      <c r="A84" s="34"/>
      <c r="B84" s="35"/>
      <c r="C84" s="34"/>
      <c r="D84" s="34"/>
      <c r="E84" s="309" t="str">
        <f>E11</f>
        <v>02 - elektroinstalace - silnoproud</v>
      </c>
      <c r="F84" s="348"/>
      <c r="G84" s="348"/>
      <c r="H84" s="348"/>
      <c r="I84" s="34"/>
      <c r="J84" s="34"/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6.95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22</v>
      </c>
      <c r="D86" s="34"/>
      <c r="E86" s="34"/>
      <c r="F86" s="27" t="str">
        <f>F14</f>
        <v>Jindřichův Hradec</v>
      </c>
      <c r="G86" s="34"/>
      <c r="H86" s="34"/>
      <c r="I86" s="29" t="s">
        <v>24</v>
      </c>
      <c r="J86" s="52" t="str">
        <f>IF(J14="","",J14)</f>
        <v>17. 2. 2021</v>
      </c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6.95" customHeight="1">
      <c r="A87" s="34"/>
      <c r="B87" s="35"/>
      <c r="C87" s="34"/>
      <c r="D87" s="34"/>
      <c r="E87" s="34"/>
      <c r="F87" s="34"/>
      <c r="G87" s="34"/>
      <c r="H87" s="34"/>
      <c r="I87" s="34"/>
      <c r="J87" s="34"/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25.7" customHeight="1">
      <c r="A88" s="34"/>
      <c r="B88" s="35"/>
      <c r="C88" s="29" t="s">
        <v>26</v>
      </c>
      <c r="D88" s="34"/>
      <c r="E88" s="34"/>
      <c r="F88" s="27" t="str">
        <f>E17</f>
        <v xml:space="preserve"> </v>
      </c>
      <c r="G88" s="34"/>
      <c r="H88" s="34"/>
      <c r="I88" s="29" t="s">
        <v>32</v>
      </c>
      <c r="J88" s="32" t="str">
        <f>E23</f>
        <v>ATELIER G+G s.r.o., Jindřichův Hradec</v>
      </c>
      <c r="K88" s="34"/>
      <c r="L88" s="9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2" customHeight="1">
      <c r="A89" s="34"/>
      <c r="B89" s="35"/>
      <c r="C89" s="29" t="s">
        <v>30</v>
      </c>
      <c r="D89" s="34"/>
      <c r="E89" s="34"/>
      <c r="F89" s="27" t="str">
        <f>IF(E20="","",E20)</f>
        <v>Vyplň údaj</v>
      </c>
      <c r="G89" s="34"/>
      <c r="H89" s="34"/>
      <c r="I89" s="29" t="s">
        <v>35</v>
      </c>
      <c r="J89" s="32" t="str">
        <f>E26</f>
        <v xml:space="preserve"> </v>
      </c>
      <c r="K89" s="34"/>
      <c r="L89" s="9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0.3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9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11" customFormat="1" ht="29.25" customHeight="1">
      <c r="A91" s="121"/>
      <c r="B91" s="122"/>
      <c r="C91" s="123" t="s">
        <v>153</v>
      </c>
      <c r="D91" s="124" t="s">
        <v>57</v>
      </c>
      <c r="E91" s="124" t="s">
        <v>53</v>
      </c>
      <c r="F91" s="124" t="s">
        <v>54</v>
      </c>
      <c r="G91" s="124" t="s">
        <v>154</v>
      </c>
      <c r="H91" s="124" t="s">
        <v>155</v>
      </c>
      <c r="I91" s="124" t="s">
        <v>156</v>
      </c>
      <c r="J91" s="124" t="s">
        <v>130</v>
      </c>
      <c r="K91" s="125" t="s">
        <v>157</v>
      </c>
      <c r="L91" s="126"/>
      <c r="M91" s="59" t="s">
        <v>3</v>
      </c>
      <c r="N91" s="60" t="s">
        <v>42</v>
      </c>
      <c r="O91" s="60" t="s">
        <v>158</v>
      </c>
      <c r="P91" s="60" t="s">
        <v>159</v>
      </c>
      <c r="Q91" s="60" t="s">
        <v>160</v>
      </c>
      <c r="R91" s="60" t="s">
        <v>161</v>
      </c>
      <c r="S91" s="60" t="s">
        <v>162</v>
      </c>
      <c r="T91" s="61" t="s">
        <v>163</v>
      </c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</row>
    <row r="92" spans="1:63" s="2" customFormat="1" ht="22.9" customHeight="1">
      <c r="A92" s="34"/>
      <c r="B92" s="35"/>
      <c r="C92" s="66" t="s">
        <v>164</v>
      </c>
      <c r="D92" s="34"/>
      <c r="E92" s="34"/>
      <c r="F92" s="34"/>
      <c r="G92" s="34"/>
      <c r="H92" s="34"/>
      <c r="I92" s="34"/>
      <c r="J92" s="127">
        <f>BK92</f>
        <v>0</v>
      </c>
      <c r="K92" s="34"/>
      <c r="L92" s="35"/>
      <c r="M92" s="62"/>
      <c r="N92" s="53"/>
      <c r="O92" s="63"/>
      <c r="P92" s="128">
        <f>P93</f>
        <v>0</v>
      </c>
      <c r="Q92" s="63"/>
      <c r="R92" s="128">
        <f>R93</f>
        <v>0</v>
      </c>
      <c r="S92" s="63"/>
      <c r="T92" s="129">
        <f>T93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9" t="s">
        <v>71</v>
      </c>
      <c r="AU92" s="19" t="s">
        <v>131</v>
      </c>
      <c r="BK92" s="130">
        <f>BK93</f>
        <v>0</v>
      </c>
    </row>
    <row r="93" spans="2:63" s="12" customFormat="1" ht="25.9" customHeight="1">
      <c r="B93" s="131"/>
      <c r="D93" s="132" t="s">
        <v>71</v>
      </c>
      <c r="E93" s="133" t="s">
        <v>335</v>
      </c>
      <c r="F93" s="133" t="s">
        <v>336</v>
      </c>
      <c r="I93" s="134"/>
      <c r="J93" s="135">
        <f>BK93</f>
        <v>0</v>
      </c>
      <c r="L93" s="131"/>
      <c r="M93" s="136"/>
      <c r="N93" s="137"/>
      <c r="O93" s="137"/>
      <c r="P93" s="138">
        <f>P94</f>
        <v>0</v>
      </c>
      <c r="Q93" s="137"/>
      <c r="R93" s="138">
        <f>R94</f>
        <v>0</v>
      </c>
      <c r="S93" s="137"/>
      <c r="T93" s="139">
        <f>T94</f>
        <v>0</v>
      </c>
      <c r="AR93" s="132" t="s">
        <v>81</v>
      </c>
      <c r="AT93" s="140" t="s">
        <v>71</v>
      </c>
      <c r="AU93" s="140" t="s">
        <v>72</v>
      </c>
      <c r="AY93" s="132" t="s">
        <v>167</v>
      </c>
      <c r="BK93" s="141">
        <f>BK94</f>
        <v>0</v>
      </c>
    </row>
    <row r="94" spans="2:63" s="12" customFormat="1" ht="22.9" customHeight="1">
      <c r="B94" s="131"/>
      <c r="D94" s="132" t="s">
        <v>71</v>
      </c>
      <c r="E94" s="142" t="s">
        <v>809</v>
      </c>
      <c r="F94" s="142" t="s">
        <v>810</v>
      </c>
      <c r="I94" s="134"/>
      <c r="J94" s="143">
        <f>BK94</f>
        <v>0</v>
      </c>
      <c r="L94" s="131"/>
      <c r="M94" s="136"/>
      <c r="N94" s="137"/>
      <c r="O94" s="137"/>
      <c r="P94" s="138">
        <f>P95+P122+P124+P129+P138</f>
        <v>0</v>
      </c>
      <c r="Q94" s="137"/>
      <c r="R94" s="138">
        <f>R95+R122+R124+R129+R138</f>
        <v>0</v>
      </c>
      <c r="S94" s="137"/>
      <c r="T94" s="139">
        <f>T95+T122+T124+T129+T138</f>
        <v>0</v>
      </c>
      <c r="AR94" s="132" t="s">
        <v>81</v>
      </c>
      <c r="AT94" s="140" t="s">
        <v>71</v>
      </c>
      <c r="AU94" s="140" t="s">
        <v>79</v>
      </c>
      <c r="AY94" s="132" t="s">
        <v>167</v>
      </c>
      <c r="BK94" s="141">
        <f>BK95+BK122+BK124+BK129+BK138</f>
        <v>0</v>
      </c>
    </row>
    <row r="95" spans="2:63" s="12" customFormat="1" ht="20.85" customHeight="1">
      <c r="B95" s="131"/>
      <c r="D95" s="132" t="s">
        <v>71</v>
      </c>
      <c r="E95" s="142" t="s">
        <v>811</v>
      </c>
      <c r="F95" s="142" t="s">
        <v>812</v>
      </c>
      <c r="I95" s="134"/>
      <c r="J95" s="143">
        <f>BK95</f>
        <v>0</v>
      </c>
      <c r="L95" s="131"/>
      <c r="M95" s="136"/>
      <c r="N95" s="137"/>
      <c r="O95" s="137"/>
      <c r="P95" s="138">
        <f>SUM(P96:P121)</f>
        <v>0</v>
      </c>
      <c r="Q95" s="137"/>
      <c r="R95" s="138">
        <f>SUM(R96:R121)</f>
        <v>0</v>
      </c>
      <c r="S95" s="137"/>
      <c r="T95" s="139">
        <f>SUM(T96:T121)</f>
        <v>0</v>
      </c>
      <c r="AR95" s="132" t="s">
        <v>79</v>
      </c>
      <c r="AT95" s="140" t="s">
        <v>71</v>
      </c>
      <c r="AU95" s="140" t="s">
        <v>81</v>
      </c>
      <c r="AY95" s="132" t="s">
        <v>167</v>
      </c>
      <c r="BK95" s="141">
        <f>SUM(BK96:BK121)</f>
        <v>0</v>
      </c>
    </row>
    <row r="96" spans="1:65" s="2" customFormat="1" ht="16.5" customHeight="1">
      <c r="A96" s="34"/>
      <c r="B96" s="144"/>
      <c r="C96" s="145" t="s">
        <v>79</v>
      </c>
      <c r="D96" s="145" t="s">
        <v>170</v>
      </c>
      <c r="E96" s="146" t="s">
        <v>813</v>
      </c>
      <c r="F96" s="147" t="s">
        <v>814</v>
      </c>
      <c r="G96" s="148" t="s">
        <v>226</v>
      </c>
      <c r="H96" s="149">
        <v>240</v>
      </c>
      <c r="I96" s="150"/>
      <c r="J96" s="151">
        <f aca="true" t="shared" si="0" ref="J96:J121">ROUND(I96*H96,2)</f>
        <v>0</v>
      </c>
      <c r="K96" s="147" t="s">
        <v>3</v>
      </c>
      <c r="L96" s="35"/>
      <c r="M96" s="152" t="s">
        <v>3</v>
      </c>
      <c r="N96" s="153" t="s">
        <v>43</v>
      </c>
      <c r="O96" s="55"/>
      <c r="P96" s="154">
        <f aca="true" t="shared" si="1" ref="P96:P121">O96*H96</f>
        <v>0</v>
      </c>
      <c r="Q96" s="154">
        <v>0</v>
      </c>
      <c r="R96" s="154">
        <f aca="true" t="shared" si="2" ref="R96:R121">Q96*H96</f>
        <v>0</v>
      </c>
      <c r="S96" s="154">
        <v>0</v>
      </c>
      <c r="T96" s="155">
        <f aca="true" t="shared" si="3" ref="T96:T121"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175</v>
      </c>
      <c r="AT96" s="156" t="s">
        <v>170</v>
      </c>
      <c r="AU96" s="156" t="s">
        <v>168</v>
      </c>
      <c r="AY96" s="19" t="s">
        <v>167</v>
      </c>
      <c r="BE96" s="157">
        <f aca="true" t="shared" si="4" ref="BE96:BE121">IF(N96="základní",J96,0)</f>
        <v>0</v>
      </c>
      <c r="BF96" s="157">
        <f aca="true" t="shared" si="5" ref="BF96:BF121">IF(N96="snížená",J96,0)</f>
        <v>0</v>
      </c>
      <c r="BG96" s="157">
        <f aca="true" t="shared" si="6" ref="BG96:BG121">IF(N96="zákl. přenesená",J96,0)</f>
        <v>0</v>
      </c>
      <c r="BH96" s="157">
        <f aca="true" t="shared" si="7" ref="BH96:BH121">IF(N96="sníž. přenesená",J96,0)</f>
        <v>0</v>
      </c>
      <c r="BI96" s="157">
        <f aca="true" t="shared" si="8" ref="BI96:BI121">IF(N96="nulová",J96,0)</f>
        <v>0</v>
      </c>
      <c r="BJ96" s="19" t="s">
        <v>79</v>
      </c>
      <c r="BK96" s="157">
        <f aca="true" t="shared" si="9" ref="BK96:BK121">ROUND(I96*H96,2)</f>
        <v>0</v>
      </c>
      <c r="BL96" s="19" t="s">
        <v>175</v>
      </c>
      <c r="BM96" s="156" t="s">
        <v>81</v>
      </c>
    </row>
    <row r="97" spans="1:65" s="2" customFormat="1" ht="16.5" customHeight="1">
      <c r="A97" s="34"/>
      <c r="B97" s="144"/>
      <c r="C97" s="145" t="s">
        <v>81</v>
      </c>
      <c r="D97" s="145" t="s">
        <v>170</v>
      </c>
      <c r="E97" s="146" t="s">
        <v>815</v>
      </c>
      <c r="F97" s="147" t="s">
        <v>816</v>
      </c>
      <c r="G97" s="148" t="s">
        <v>226</v>
      </c>
      <c r="H97" s="149">
        <v>60</v>
      </c>
      <c r="I97" s="150"/>
      <c r="J97" s="151">
        <f t="shared" si="0"/>
        <v>0</v>
      </c>
      <c r="K97" s="147" t="s">
        <v>3</v>
      </c>
      <c r="L97" s="35"/>
      <c r="M97" s="152" t="s">
        <v>3</v>
      </c>
      <c r="N97" s="153" t="s">
        <v>43</v>
      </c>
      <c r="O97" s="55"/>
      <c r="P97" s="154">
        <f t="shared" si="1"/>
        <v>0</v>
      </c>
      <c r="Q97" s="154">
        <v>0</v>
      </c>
      <c r="R97" s="154">
        <f t="shared" si="2"/>
        <v>0</v>
      </c>
      <c r="S97" s="154">
        <v>0</v>
      </c>
      <c r="T97" s="155">
        <f t="shared" si="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6" t="s">
        <v>175</v>
      </c>
      <c r="AT97" s="156" t="s">
        <v>170</v>
      </c>
      <c r="AU97" s="156" t="s">
        <v>168</v>
      </c>
      <c r="AY97" s="19" t="s">
        <v>167</v>
      </c>
      <c r="BE97" s="157">
        <f t="shared" si="4"/>
        <v>0</v>
      </c>
      <c r="BF97" s="157">
        <f t="shared" si="5"/>
        <v>0</v>
      </c>
      <c r="BG97" s="157">
        <f t="shared" si="6"/>
        <v>0</v>
      </c>
      <c r="BH97" s="157">
        <f t="shared" si="7"/>
        <v>0</v>
      </c>
      <c r="BI97" s="157">
        <f t="shared" si="8"/>
        <v>0</v>
      </c>
      <c r="BJ97" s="19" t="s">
        <v>79</v>
      </c>
      <c r="BK97" s="157">
        <f t="shared" si="9"/>
        <v>0</v>
      </c>
      <c r="BL97" s="19" t="s">
        <v>175</v>
      </c>
      <c r="BM97" s="156" t="s">
        <v>175</v>
      </c>
    </row>
    <row r="98" spans="1:65" s="2" customFormat="1" ht="16.5" customHeight="1">
      <c r="A98" s="34"/>
      <c r="B98" s="144"/>
      <c r="C98" s="145" t="s">
        <v>168</v>
      </c>
      <c r="D98" s="145" t="s">
        <v>170</v>
      </c>
      <c r="E98" s="146" t="s">
        <v>821</v>
      </c>
      <c r="F98" s="147" t="s">
        <v>822</v>
      </c>
      <c r="G98" s="148" t="s">
        <v>226</v>
      </c>
      <c r="H98" s="149">
        <v>750</v>
      </c>
      <c r="I98" s="150"/>
      <c r="J98" s="151">
        <f t="shared" si="0"/>
        <v>0</v>
      </c>
      <c r="K98" s="147" t="s">
        <v>3</v>
      </c>
      <c r="L98" s="35"/>
      <c r="M98" s="152" t="s">
        <v>3</v>
      </c>
      <c r="N98" s="153" t="s">
        <v>43</v>
      </c>
      <c r="O98" s="55"/>
      <c r="P98" s="154">
        <f t="shared" si="1"/>
        <v>0</v>
      </c>
      <c r="Q98" s="154">
        <v>0</v>
      </c>
      <c r="R98" s="154">
        <f t="shared" si="2"/>
        <v>0</v>
      </c>
      <c r="S98" s="154">
        <v>0</v>
      </c>
      <c r="T98" s="155">
        <f t="shared" si="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6" t="s">
        <v>175</v>
      </c>
      <c r="AT98" s="156" t="s">
        <v>170</v>
      </c>
      <c r="AU98" s="156" t="s">
        <v>168</v>
      </c>
      <c r="AY98" s="19" t="s">
        <v>167</v>
      </c>
      <c r="BE98" s="157">
        <f t="shared" si="4"/>
        <v>0</v>
      </c>
      <c r="BF98" s="157">
        <f t="shared" si="5"/>
        <v>0</v>
      </c>
      <c r="BG98" s="157">
        <f t="shared" si="6"/>
        <v>0</v>
      </c>
      <c r="BH98" s="157">
        <f t="shared" si="7"/>
        <v>0</v>
      </c>
      <c r="BI98" s="157">
        <f t="shared" si="8"/>
        <v>0</v>
      </c>
      <c r="BJ98" s="19" t="s">
        <v>79</v>
      </c>
      <c r="BK98" s="157">
        <f t="shared" si="9"/>
        <v>0</v>
      </c>
      <c r="BL98" s="19" t="s">
        <v>175</v>
      </c>
      <c r="BM98" s="156" t="s">
        <v>187</v>
      </c>
    </row>
    <row r="99" spans="1:65" s="2" customFormat="1" ht="16.5" customHeight="1">
      <c r="A99" s="34"/>
      <c r="B99" s="144"/>
      <c r="C99" s="145" t="s">
        <v>175</v>
      </c>
      <c r="D99" s="145" t="s">
        <v>170</v>
      </c>
      <c r="E99" s="146" t="s">
        <v>823</v>
      </c>
      <c r="F99" s="147" t="s">
        <v>824</v>
      </c>
      <c r="G99" s="148" t="s">
        <v>226</v>
      </c>
      <c r="H99" s="149">
        <v>460</v>
      </c>
      <c r="I99" s="150"/>
      <c r="J99" s="151">
        <f t="shared" si="0"/>
        <v>0</v>
      </c>
      <c r="K99" s="147" t="s">
        <v>3</v>
      </c>
      <c r="L99" s="35"/>
      <c r="M99" s="152" t="s">
        <v>3</v>
      </c>
      <c r="N99" s="153" t="s">
        <v>43</v>
      </c>
      <c r="O99" s="55"/>
      <c r="P99" s="154">
        <f t="shared" si="1"/>
        <v>0</v>
      </c>
      <c r="Q99" s="154">
        <v>0</v>
      </c>
      <c r="R99" s="154">
        <f t="shared" si="2"/>
        <v>0</v>
      </c>
      <c r="S99" s="154">
        <v>0</v>
      </c>
      <c r="T99" s="155">
        <f t="shared" si="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175</v>
      </c>
      <c r="AT99" s="156" t="s">
        <v>170</v>
      </c>
      <c r="AU99" s="156" t="s">
        <v>168</v>
      </c>
      <c r="AY99" s="19" t="s">
        <v>167</v>
      </c>
      <c r="BE99" s="157">
        <f t="shared" si="4"/>
        <v>0</v>
      </c>
      <c r="BF99" s="157">
        <f t="shared" si="5"/>
        <v>0</v>
      </c>
      <c r="BG99" s="157">
        <f t="shared" si="6"/>
        <v>0</v>
      </c>
      <c r="BH99" s="157">
        <f t="shared" si="7"/>
        <v>0</v>
      </c>
      <c r="BI99" s="157">
        <f t="shared" si="8"/>
        <v>0</v>
      </c>
      <c r="BJ99" s="19" t="s">
        <v>79</v>
      </c>
      <c r="BK99" s="157">
        <f t="shared" si="9"/>
        <v>0</v>
      </c>
      <c r="BL99" s="19" t="s">
        <v>175</v>
      </c>
      <c r="BM99" s="156" t="s">
        <v>218</v>
      </c>
    </row>
    <row r="100" spans="1:65" s="2" customFormat="1" ht="16.5" customHeight="1">
      <c r="A100" s="34"/>
      <c r="B100" s="144"/>
      <c r="C100" s="145" t="s">
        <v>197</v>
      </c>
      <c r="D100" s="145" t="s">
        <v>170</v>
      </c>
      <c r="E100" s="146" t="s">
        <v>817</v>
      </c>
      <c r="F100" s="147" t="s">
        <v>818</v>
      </c>
      <c r="G100" s="148" t="s">
        <v>226</v>
      </c>
      <c r="H100" s="149">
        <v>260</v>
      </c>
      <c r="I100" s="150"/>
      <c r="J100" s="151">
        <f t="shared" si="0"/>
        <v>0</v>
      </c>
      <c r="K100" s="147" t="s">
        <v>3</v>
      </c>
      <c r="L100" s="35"/>
      <c r="M100" s="152" t="s">
        <v>3</v>
      </c>
      <c r="N100" s="153" t="s">
        <v>43</v>
      </c>
      <c r="O100" s="55"/>
      <c r="P100" s="154">
        <f t="shared" si="1"/>
        <v>0</v>
      </c>
      <c r="Q100" s="154">
        <v>0</v>
      </c>
      <c r="R100" s="154">
        <f t="shared" si="2"/>
        <v>0</v>
      </c>
      <c r="S100" s="154">
        <v>0</v>
      </c>
      <c r="T100" s="155">
        <f t="shared" si="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6" t="s">
        <v>175</v>
      </c>
      <c r="AT100" s="156" t="s">
        <v>170</v>
      </c>
      <c r="AU100" s="156" t="s">
        <v>168</v>
      </c>
      <c r="AY100" s="19" t="s">
        <v>167</v>
      </c>
      <c r="BE100" s="157">
        <f t="shared" si="4"/>
        <v>0</v>
      </c>
      <c r="BF100" s="157">
        <f t="shared" si="5"/>
        <v>0</v>
      </c>
      <c r="BG100" s="157">
        <f t="shared" si="6"/>
        <v>0</v>
      </c>
      <c r="BH100" s="157">
        <f t="shared" si="7"/>
        <v>0</v>
      </c>
      <c r="BI100" s="157">
        <f t="shared" si="8"/>
        <v>0</v>
      </c>
      <c r="BJ100" s="19" t="s">
        <v>79</v>
      </c>
      <c r="BK100" s="157">
        <f t="shared" si="9"/>
        <v>0</v>
      </c>
      <c r="BL100" s="19" t="s">
        <v>175</v>
      </c>
      <c r="BM100" s="156" t="s">
        <v>231</v>
      </c>
    </row>
    <row r="101" spans="1:65" s="2" customFormat="1" ht="16.5" customHeight="1">
      <c r="A101" s="34"/>
      <c r="B101" s="144"/>
      <c r="C101" s="145" t="s">
        <v>187</v>
      </c>
      <c r="D101" s="145" t="s">
        <v>170</v>
      </c>
      <c r="E101" s="146" t="s">
        <v>819</v>
      </c>
      <c r="F101" s="147" t="s">
        <v>820</v>
      </c>
      <c r="G101" s="148" t="s">
        <v>226</v>
      </c>
      <c r="H101" s="149">
        <v>135</v>
      </c>
      <c r="I101" s="150"/>
      <c r="J101" s="151">
        <f t="shared" si="0"/>
        <v>0</v>
      </c>
      <c r="K101" s="147" t="s">
        <v>3</v>
      </c>
      <c r="L101" s="35"/>
      <c r="M101" s="152" t="s">
        <v>3</v>
      </c>
      <c r="N101" s="153" t="s">
        <v>43</v>
      </c>
      <c r="O101" s="55"/>
      <c r="P101" s="154">
        <f t="shared" si="1"/>
        <v>0</v>
      </c>
      <c r="Q101" s="154">
        <v>0</v>
      </c>
      <c r="R101" s="154">
        <f t="shared" si="2"/>
        <v>0</v>
      </c>
      <c r="S101" s="154">
        <v>0</v>
      </c>
      <c r="T101" s="155">
        <f t="shared" si="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6" t="s">
        <v>175</v>
      </c>
      <c r="AT101" s="156" t="s">
        <v>170</v>
      </c>
      <c r="AU101" s="156" t="s">
        <v>168</v>
      </c>
      <c r="AY101" s="19" t="s">
        <v>167</v>
      </c>
      <c r="BE101" s="157">
        <f t="shared" si="4"/>
        <v>0</v>
      </c>
      <c r="BF101" s="157">
        <f t="shared" si="5"/>
        <v>0</v>
      </c>
      <c r="BG101" s="157">
        <f t="shared" si="6"/>
        <v>0</v>
      </c>
      <c r="BH101" s="157">
        <f t="shared" si="7"/>
        <v>0</v>
      </c>
      <c r="BI101" s="157">
        <f t="shared" si="8"/>
        <v>0</v>
      </c>
      <c r="BJ101" s="19" t="s">
        <v>79</v>
      </c>
      <c r="BK101" s="157">
        <f t="shared" si="9"/>
        <v>0</v>
      </c>
      <c r="BL101" s="19" t="s">
        <v>175</v>
      </c>
      <c r="BM101" s="156" t="s">
        <v>243</v>
      </c>
    </row>
    <row r="102" spans="1:65" s="2" customFormat="1" ht="24.2" customHeight="1">
      <c r="A102" s="34"/>
      <c r="B102" s="144"/>
      <c r="C102" s="145" t="s">
        <v>208</v>
      </c>
      <c r="D102" s="145" t="s">
        <v>170</v>
      </c>
      <c r="E102" s="146" t="s">
        <v>827</v>
      </c>
      <c r="F102" s="147" t="s">
        <v>828</v>
      </c>
      <c r="G102" s="148" t="s">
        <v>226</v>
      </c>
      <c r="H102" s="149">
        <v>80</v>
      </c>
      <c r="I102" s="150"/>
      <c r="J102" s="151">
        <f t="shared" si="0"/>
        <v>0</v>
      </c>
      <c r="K102" s="147" t="s">
        <v>3</v>
      </c>
      <c r="L102" s="35"/>
      <c r="M102" s="152" t="s">
        <v>3</v>
      </c>
      <c r="N102" s="153" t="s">
        <v>43</v>
      </c>
      <c r="O102" s="55"/>
      <c r="P102" s="154">
        <f t="shared" si="1"/>
        <v>0</v>
      </c>
      <c r="Q102" s="154">
        <v>0</v>
      </c>
      <c r="R102" s="154">
        <f t="shared" si="2"/>
        <v>0</v>
      </c>
      <c r="S102" s="154">
        <v>0</v>
      </c>
      <c r="T102" s="155">
        <f t="shared" si="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175</v>
      </c>
      <c r="AT102" s="156" t="s">
        <v>170</v>
      </c>
      <c r="AU102" s="156" t="s">
        <v>168</v>
      </c>
      <c r="AY102" s="19" t="s">
        <v>167</v>
      </c>
      <c r="BE102" s="157">
        <f t="shared" si="4"/>
        <v>0</v>
      </c>
      <c r="BF102" s="157">
        <f t="shared" si="5"/>
        <v>0</v>
      </c>
      <c r="BG102" s="157">
        <f t="shared" si="6"/>
        <v>0</v>
      </c>
      <c r="BH102" s="157">
        <f t="shared" si="7"/>
        <v>0</v>
      </c>
      <c r="BI102" s="157">
        <f t="shared" si="8"/>
        <v>0</v>
      </c>
      <c r="BJ102" s="19" t="s">
        <v>79</v>
      </c>
      <c r="BK102" s="157">
        <f t="shared" si="9"/>
        <v>0</v>
      </c>
      <c r="BL102" s="19" t="s">
        <v>175</v>
      </c>
      <c r="BM102" s="156" t="s">
        <v>255</v>
      </c>
    </row>
    <row r="103" spans="1:65" s="2" customFormat="1" ht="24.2" customHeight="1">
      <c r="A103" s="34"/>
      <c r="B103" s="144"/>
      <c r="C103" s="145" t="s">
        <v>218</v>
      </c>
      <c r="D103" s="145" t="s">
        <v>170</v>
      </c>
      <c r="E103" s="146" t="s">
        <v>829</v>
      </c>
      <c r="F103" s="147" t="s">
        <v>830</v>
      </c>
      <c r="G103" s="148" t="s">
        <v>226</v>
      </c>
      <c r="H103" s="149">
        <v>100</v>
      </c>
      <c r="I103" s="150"/>
      <c r="J103" s="151">
        <f t="shared" si="0"/>
        <v>0</v>
      </c>
      <c r="K103" s="147" t="s">
        <v>3</v>
      </c>
      <c r="L103" s="35"/>
      <c r="M103" s="152" t="s">
        <v>3</v>
      </c>
      <c r="N103" s="153" t="s">
        <v>43</v>
      </c>
      <c r="O103" s="55"/>
      <c r="P103" s="154">
        <f t="shared" si="1"/>
        <v>0</v>
      </c>
      <c r="Q103" s="154">
        <v>0</v>
      </c>
      <c r="R103" s="154">
        <f t="shared" si="2"/>
        <v>0</v>
      </c>
      <c r="S103" s="154">
        <v>0</v>
      </c>
      <c r="T103" s="155">
        <f t="shared" si="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6" t="s">
        <v>175</v>
      </c>
      <c r="AT103" s="156" t="s">
        <v>170</v>
      </c>
      <c r="AU103" s="156" t="s">
        <v>168</v>
      </c>
      <c r="AY103" s="19" t="s">
        <v>167</v>
      </c>
      <c r="BE103" s="157">
        <f t="shared" si="4"/>
        <v>0</v>
      </c>
      <c r="BF103" s="157">
        <f t="shared" si="5"/>
        <v>0</v>
      </c>
      <c r="BG103" s="157">
        <f t="shared" si="6"/>
        <v>0</v>
      </c>
      <c r="BH103" s="157">
        <f t="shared" si="7"/>
        <v>0</v>
      </c>
      <c r="BI103" s="157">
        <f t="shared" si="8"/>
        <v>0</v>
      </c>
      <c r="BJ103" s="19" t="s">
        <v>79</v>
      </c>
      <c r="BK103" s="157">
        <f t="shared" si="9"/>
        <v>0</v>
      </c>
      <c r="BL103" s="19" t="s">
        <v>175</v>
      </c>
      <c r="BM103" s="156" t="s">
        <v>227</v>
      </c>
    </row>
    <row r="104" spans="1:65" s="2" customFormat="1" ht="21.75" customHeight="1">
      <c r="A104" s="34"/>
      <c r="B104" s="144"/>
      <c r="C104" s="145" t="s">
        <v>223</v>
      </c>
      <c r="D104" s="145" t="s">
        <v>170</v>
      </c>
      <c r="E104" s="146" t="s">
        <v>831</v>
      </c>
      <c r="F104" s="147" t="s">
        <v>832</v>
      </c>
      <c r="G104" s="148" t="s">
        <v>226</v>
      </c>
      <c r="H104" s="149">
        <v>100</v>
      </c>
      <c r="I104" s="150"/>
      <c r="J104" s="151">
        <f t="shared" si="0"/>
        <v>0</v>
      </c>
      <c r="K104" s="147" t="s">
        <v>3</v>
      </c>
      <c r="L104" s="35"/>
      <c r="M104" s="152" t="s">
        <v>3</v>
      </c>
      <c r="N104" s="153" t="s">
        <v>43</v>
      </c>
      <c r="O104" s="55"/>
      <c r="P104" s="154">
        <f t="shared" si="1"/>
        <v>0</v>
      </c>
      <c r="Q104" s="154">
        <v>0</v>
      </c>
      <c r="R104" s="154">
        <f t="shared" si="2"/>
        <v>0</v>
      </c>
      <c r="S104" s="154">
        <v>0</v>
      </c>
      <c r="T104" s="155">
        <f t="shared" si="3"/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6" t="s">
        <v>175</v>
      </c>
      <c r="AT104" s="156" t="s">
        <v>170</v>
      </c>
      <c r="AU104" s="156" t="s">
        <v>168</v>
      </c>
      <c r="AY104" s="19" t="s">
        <v>167</v>
      </c>
      <c r="BE104" s="157">
        <f t="shared" si="4"/>
        <v>0</v>
      </c>
      <c r="BF104" s="157">
        <f t="shared" si="5"/>
        <v>0</v>
      </c>
      <c r="BG104" s="157">
        <f t="shared" si="6"/>
        <v>0</v>
      </c>
      <c r="BH104" s="157">
        <f t="shared" si="7"/>
        <v>0</v>
      </c>
      <c r="BI104" s="157">
        <f t="shared" si="8"/>
        <v>0</v>
      </c>
      <c r="BJ104" s="19" t="s">
        <v>79</v>
      </c>
      <c r="BK104" s="157">
        <f t="shared" si="9"/>
        <v>0</v>
      </c>
      <c r="BL104" s="19" t="s">
        <v>175</v>
      </c>
      <c r="BM104" s="156" t="s">
        <v>277</v>
      </c>
    </row>
    <row r="105" spans="1:65" s="2" customFormat="1" ht="21.75" customHeight="1">
      <c r="A105" s="34"/>
      <c r="B105" s="144"/>
      <c r="C105" s="145" t="s">
        <v>231</v>
      </c>
      <c r="D105" s="145" t="s">
        <v>170</v>
      </c>
      <c r="E105" s="146" t="s">
        <v>833</v>
      </c>
      <c r="F105" s="147" t="s">
        <v>834</v>
      </c>
      <c r="G105" s="148" t="s">
        <v>226</v>
      </c>
      <c r="H105" s="149">
        <v>190</v>
      </c>
      <c r="I105" s="150"/>
      <c r="J105" s="151">
        <f t="shared" si="0"/>
        <v>0</v>
      </c>
      <c r="K105" s="147" t="s">
        <v>3</v>
      </c>
      <c r="L105" s="35"/>
      <c r="M105" s="152" t="s">
        <v>3</v>
      </c>
      <c r="N105" s="153" t="s">
        <v>43</v>
      </c>
      <c r="O105" s="55"/>
      <c r="P105" s="154">
        <f t="shared" si="1"/>
        <v>0</v>
      </c>
      <c r="Q105" s="154">
        <v>0</v>
      </c>
      <c r="R105" s="154">
        <f t="shared" si="2"/>
        <v>0</v>
      </c>
      <c r="S105" s="154">
        <v>0</v>
      </c>
      <c r="T105" s="155">
        <f t="shared" si="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175</v>
      </c>
      <c r="AT105" s="156" t="s">
        <v>170</v>
      </c>
      <c r="AU105" s="156" t="s">
        <v>168</v>
      </c>
      <c r="AY105" s="19" t="s">
        <v>167</v>
      </c>
      <c r="BE105" s="157">
        <f t="shared" si="4"/>
        <v>0</v>
      </c>
      <c r="BF105" s="157">
        <f t="shared" si="5"/>
        <v>0</v>
      </c>
      <c r="BG105" s="157">
        <f t="shared" si="6"/>
        <v>0</v>
      </c>
      <c r="BH105" s="157">
        <f t="shared" si="7"/>
        <v>0</v>
      </c>
      <c r="BI105" s="157">
        <f t="shared" si="8"/>
        <v>0</v>
      </c>
      <c r="BJ105" s="19" t="s">
        <v>79</v>
      </c>
      <c r="BK105" s="157">
        <f t="shared" si="9"/>
        <v>0</v>
      </c>
      <c r="BL105" s="19" t="s">
        <v>175</v>
      </c>
      <c r="BM105" s="156" t="s">
        <v>290</v>
      </c>
    </row>
    <row r="106" spans="1:65" s="2" customFormat="1" ht="24.2" customHeight="1">
      <c r="A106" s="34"/>
      <c r="B106" s="144"/>
      <c r="C106" s="145" t="s">
        <v>238</v>
      </c>
      <c r="D106" s="145" t="s">
        <v>170</v>
      </c>
      <c r="E106" s="146" t="s">
        <v>835</v>
      </c>
      <c r="F106" s="147" t="s">
        <v>836</v>
      </c>
      <c r="G106" s="148" t="s">
        <v>226</v>
      </c>
      <c r="H106" s="149">
        <v>20</v>
      </c>
      <c r="I106" s="150"/>
      <c r="J106" s="151">
        <f t="shared" si="0"/>
        <v>0</v>
      </c>
      <c r="K106" s="147" t="s">
        <v>3</v>
      </c>
      <c r="L106" s="35"/>
      <c r="M106" s="152" t="s">
        <v>3</v>
      </c>
      <c r="N106" s="153" t="s">
        <v>43</v>
      </c>
      <c r="O106" s="55"/>
      <c r="P106" s="154">
        <f t="shared" si="1"/>
        <v>0</v>
      </c>
      <c r="Q106" s="154">
        <v>0</v>
      </c>
      <c r="R106" s="154">
        <f t="shared" si="2"/>
        <v>0</v>
      </c>
      <c r="S106" s="154">
        <v>0</v>
      </c>
      <c r="T106" s="155">
        <f t="shared" si="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6" t="s">
        <v>175</v>
      </c>
      <c r="AT106" s="156" t="s">
        <v>170</v>
      </c>
      <c r="AU106" s="156" t="s">
        <v>168</v>
      </c>
      <c r="AY106" s="19" t="s">
        <v>167</v>
      </c>
      <c r="BE106" s="157">
        <f t="shared" si="4"/>
        <v>0</v>
      </c>
      <c r="BF106" s="157">
        <f t="shared" si="5"/>
        <v>0</v>
      </c>
      <c r="BG106" s="157">
        <f t="shared" si="6"/>
        <v>0</v>
      </c>
      <c r="BH106" s="157">
        <f t="shared" si="7"/>
        <v>0</v>
      </c>
      <c r="BI106" s="157">
        <f t="shared" si="8"/>
        <v>0</v>
      </c>
      <c r="BJ106" s="19" t="s">
        <v>79</v>
      </c>
      <c r="BK106" s="157">
        <f t="shared" si="9"/>
        <v>0</v>
      </c>
      <c r="BL106" s="19" t="s">
        <v>175</v>
      </c>
      <c r="BM106" s="156" t="s">
        <v>300</v>
      </c>
    </row>
    <row r="107" spans="1:65" s="2" customFormat="1" ht="33" customHeight="1">
      <c r="A107" s="34"/>
      <c r="B107" s="144"/>
      <c r="C107" s="145" t="s">
        <v>243</v>
      </c>
      <c r="D107" s="145" t="s">
        <v>170</v>
      </c>
      <c r="E107" s="146" t="s">
        <v>837</v>
      </c>
      <c r="F107" s="147" t="s">
        <v>838</v>
      </c>
      <c r="G107" s="148" t="s">
        <v>226</v>
      </c>
      <c r="H107" s="149">
        <v>85</v>
      </c>
      <c r="I107" s="150"/>
      <c r="J107" s="151">
        <f t="shared" si="0"/>
        <v>0</v>
      </c>
      <c r="K107" s="147" t="s">
        <v>3</v>
      </c>
      <c r="L107" s="35"/>
      <c r="M107" s="152" t="s">
        <v>3</v>
      </c>
      <c r="N107" s="153" t="s">
        <v>43</v>
      </c>
      <c r="O107" s="55"/>
      <c r="P107" s="154">
        <f t="shared" si="1"/>
        <v>0</v>
      </c>
      <c r="Q107" s="154">
        <v>0</v>
      </c>
      <c r="R107" s="154">
        <f t="shared" si="2"/>
        <v>0</v>
      </c>
      <c r="S107" s="154">
        <v>0</v>
      </c>
      <c r="T107" s="155">
        <f t="shared" si="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6" t="s">
        <v>175</v>
      </c>
      <c r="AT107" s="156" t="s">
        <v>170</v>
      </c>
      <c r="AU107" s="156" t="s">
        <v>168</v>
      </c>
      <c r="AY107" s="19" t="s">
        <v>167</v>
      </c>
      <c r="BE107" s="157">
        <f t="shared" si="4"/>
        <v>0</v>
      </c>
      <c r="BF107" s="157">
        <f t="shared" si="5"/>
        <v>0</v>
      </c>
      <c r="BG107" s="157">
        <f t="shared" si="6"/>
        <v>0</v>
      </c>
      <c r="BH107" s="157">
        <f t="shared" si="7"/>
        <v>0</v>
      </c>
      <c r="BI107" s="157">
        <f t="shared" si="8"/>
        <v>0</v>
      </c>
      <c r="BJ107" s="19" t="s">
        <v>79</v>
      </c>
      <c r="BK107" s="157">
        <f t="shared" si="9"/>
        <v>0</v>
      </c>
      <c r="BL107" s="19" t="s">
        <v>175</v>
      </c>
      <c r="BM107" s="156" t="s">
        <v>312</v>
      </c>
    </row>
    <row r="108" spans="1:65" s="2" customFormat="1" ht="33" customHeight="1">
      <c r="A108" s="34"/>
      <c r="B108" s="144"/>
      <c r="C108" s="145" t="s">
        <v>249</v>
      </c>
      <c r="D108" s="145" t="s">
        <v>170</v>
      </c>
      <c r="E108" s="146" t="s">
        <v>839</v>
      </c>
      <c r="F108" s="147" t="s">
        <v>840</v>
      </c>
      <c r="G108" s="148" t="s">
        <v>226</v>
      </c>
      <c r="H108" s="149">
        <v>30</v>
      </c>
      <c r="I108" s="150"/>
      <c r="J108" s="151">
        <f t="shared" si="0"/>
        <v>0</v>
      </c>
      <c r="K108" s="147" t="s">
        <v>3</v>
      </c>
      <c r="L108" s="35"/>
      <c r="M108" s="152" t="s">
        <v>3</v>
      </c>
      <c r="N108" s="153" t="s">
        <v>43</v>
      </c>
      <c r="O108" s="55"/>
      <c r="P108" s="154">
        <f t="shared" si="1"/>
        <v>0</v>
      </c>
      <c r="Q108" s="154">
        <v>0</v>
      </c>
      <c r="R108" s="154">
        <f t="shared" si="2"/>
        <v>0</v>
      </c>
      <c r="S108" s="154">
        <v>0</v>
      </c>
      <c r="T108" s="155">
        <f t="shared" si="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6" t="s">
        <v>175</v>
      </c>
      <c r="AT108" s="156" t="s">
        <v>170</v>
      </c>
      <c r="AU108" s="156" t="s">
        <v>168</v>
      </c>
      <c r="AY108" s="19" t="s">
        <v>167</v>
      </c>
      <c r="BE108" s="157">
        <f t="shared" si="4"/>
        <v>0</v>
      </c>
      <c r="BF108" s="157">
        <f t="shared" si="5"/>
        <v>0</v>
      </c>
      <c r="BG108" s="157">
        <f t="shared" si="6"/>
        <v>0</v>
      </c>
      <c r="BH108" s="157">
        <f t="shared" si="7"/>
        <v>0</v>
      </c>
      <c r="BI108" s="157">
        <f t="shared" si="8"/>
        <v>0</v>
      </c>
      <c r="BJ108" s="19" t="s">
        <v>79</v>
      </c>
      <c r="BK108" s="157">
        <f t="shared" si="9"/>
        <v>0</v>
      </c>
      <c r="BL108" s="19" t="s">
        <v>175</v>
      </c>
      <c r="BM108" s="156" t="s">
        <v>323</v>
      </c>
    </row>
    <row r="109" spans="1:65" s="2" customFormat="1" ht="16.5" customHeight="1">
      <c r="A109" s="34"/>
      <c r="B109" s="144"/>
      <c r="C109" s="145" t="s">
        <v>255</v>
      </c>
      <c r="D109" s="145" t="s">
        <v>170</v>
      </c>
      <c r="E109" s="146" t="s">
        <v>841</v>
      </c>
      <c r="F109" s="147" t="s">
        <v>842</v>
      </c>
      <c r="G109" s="148" t="s">
        <v>226</v>
      </c>
      <c r="H109" s="149">
        <v>280</v>
      </c>
      <c r="I109" s="150"/>
      <c r="J109" s="151">
        <f t="shared" si="0"/>
        <v>0</v>
      </c>
      <c r="K109" s="147" t="s">
        <v>3</v>
      </c>
      <c r="L109" s="35"/>
      <c r="M109" s="152" t="s">
        <v>3</v>
      </c>
      <c r="N109" s="153" t="s">
        <v>43</v>
      </c>
      <c r="O109" s="55"/>
      <c r="P109" s="154">
        <f t="shared" si="1"/>
        <v>0</v>
      </c>
      <c r="Q109" s="154">
        <v>0</v>
      </c>
      <c r="R109" s="154">
        <f t="shared" si="2"/>
        <v>0</v>
      </c>
      <c r="S109" s="154">
        <v>0</v>
      </c>
      <c r="T109" s="155">
        <f t="shared" si="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6" t="s">
        <v>175</v>
      </c>
      <c r="AT109" s="156" t="s">
        <v>170</v>
      </c>
      <c r="AU109" s="156" t="s">
        <v>168</v>
      </c>
      <c r="AY109" s="19" t="s">
        <v>167</v>
      </c>
      <c r="BE109" s="157">
        <f t="shared" si="4"/>
        <v>0</v>
      </c>
      <c r="BF109" s="157">
        <f t="shared" si="5"/>
        <v>0</v>
      </c>
      <c r="BG109" s="157">
        <f t="shared" si="6"/>
        <v>0</v>
      </c>
      <c r="BH109" s="157">
        <f t="shared" si="7"/>
        <v>0</v>
      </c>
      <c r="BI109" s="157">
        <f t="shared" si="8"/>
        <v>0</v>
      </c>
      <c r="BJ109" s="19" t="s">
        <v>79</v>
      </c>
      <c r="BK109" s="157">
        <f t="shared" si="9"/>
        <v>0</v>
      </c>
      <c r="BL109" s="19" t="s">
        <v>175</v>
      </c>
      <c r="BM109" s="156" t="s">
        <v>339</v>
      </c>
    </row>
    <row r="110" spans="1:65" s="2" customFormat="1" ht="16.5" customHeight="1">
      <c r="A110" s="34"/>
      <c r="B110" s="144"/>
      <c r="C110" s="145" t="s">
        <v>9</v>
      </c>
      <c r="D110" s="145" t="s">
        <v>170</v>
      </c>
      <c r="E110" s="146" t="s">
        <v>843</v>
      </c>
      <c r="F110" s="147" t="s">
        <v>844</v>
      </c>
      <c r="G110" s="148" t="s">
        <v>226</v>
      </c>
      <c r="H110" s="149">
        <v>35</v>
      </c>
      <c r="I110" s="150"/>
      <c r="J110" s="151">
        <f t="shared" si="0"/>
        <v>0</v>
      </c>
      <c r="K110" s="147" t="s">
        <v>3</v>
      </c>
      <c r="L110" s="35"/>
      <c r="M110" s="152" t="s">
        <v>3</v>
      </c>
      <c r="N110" s="153" t="s">
        <v>43</v>
      </c>
      <c r="O110" s="55"/>
      <c r="P110" s="154">
        <f t="shared" si="1"/>
        <v>0</v>
      </c>
      <c r="Q110" s="154">
        <v>0</v>
      </c>
      <c r="R110" s="154">
        <f t="shared" si="2"/>
        <v>0</v>
      </c>
      <c r="S110" s="154">
        <v>0</v>
      </c>
      <c r="T110" s="155">
        <f t="shared" si="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6" t="s">
        <v>175</v>
      </c>
      <c r="AT110" s="156" t="s">
        <v>170</v>
      </c>
      <c r="AU110" s="156" t="s">
        <v>168</v>
      </c>
      <c r="AY110" s="19" t="s">
        <v>167</v>
      </c>
      <c r="BE110" s="157">
        <f t="shared" si="4"/>
        <v>0</v>
      </c>
      <c r="BF110" s="157">
        <f t="shared" si="5"/>
        <v>0</v>
      </c>
      <c r="BG110" s="157">
        <f t="shared" si="6"/>
        <v>0</v>
      </c>
      <c r="BH110" s="157">
        <f t="shared" si="7"/>
        <v>0</v>
      </c>
      <c r="BI110" s="157">
        <f t="shared" si="8"/>
        <v>0</v>
      </c>
      <c r="BJ110" s="19" t="s">
        <v>79</v>
      </c>
      <c r="BK110" s="157">
        <f t="shared" si="9"/>
        <v>0</v>
      </c>
      <c r="BL110" s="19" t="s">
        <v>175</v>
      </c>
      <c r="BM110" s="156" t="s">
        <v>350</v>
      </c>
    </row>
    <row r="111" spans="1:65" s="2" customFormat="1" ht="24.2" customHeight="1">
      <c r="A111" s="34"/>
      <c r="B111" s="144"/>
      <c r="C111" s="145" t="s">
        <v>227</v>
      </c>
      <c r="D111" s="145" t="s">
        <v>170</v>
      </c>
      <c r="E111" s="146" t="s">
        <v>845</v>
      </c>
      <c r="F111" s="147" t="s">
        <v>846</v>
      </c>
      <c r="G111" s="148" t="s">
        <v>847</v>
      </c>
      <c r="H111" s="149">
        <v>10</v>
      </c>
      <c r="I111" s="150"/>
      <c r="J111" s="151">
        <f t="shared" si="0"/>
        <v>0</v>
      </c>
      <c r="K111" s="147" t="s">
        <v>3</v>
      </c>
      <c r="L111" s="35"/>
      <c r="M111" s="152" t="s">
        <v>3</v>
      </c>
      <c r="N111" s="153" t="s">
        <v>43</v>
      </c>
      <c r="O111" s="55"/>
      <c r="P111" s="154">
        <f t="shared" si="1"/>
        <v>0</v>
      </c>
      <c r="Q111" s="154">
        <v>0</v>
      </c>
      <c r="R111" s="154">
        <f t="shared" si="2"/>
        <v>0</v>
      </c>
      <c r="S111" s="154">
        <v>0</v>
      </c>
      <c r="T111" s="155">
        <f t="shared" si="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175</v>
      </c>
      <c r="AT111" s="156" t="s">
        <v>170</v>
      </c>
      <c r="AU111" s="156" t="s">
        <v>168</v>
      </c>
      <c r="AY111" s="19" t="s">
        <v>167</v>
      </c>
      <c r="BE111" s="157">
        <f t="shared" si="4"/>
        <v>0</v>
      </c>
      <c r="BF111" s="157">
        <f t="shared" si="5"/>
        <v>0</v>
      </c>
      <c r="BG111" s="157">
        <f t="shared" si="6"/>
        <v>0</v>
      </c>
      <c r="BH111" s="157">
        <f t="shared" si="7"/>
        <v>0</v>
      </c>
      <c r="BI111" s="157">
        <f t="shared" si="8"/>
        <v>0</v>
      </c>
      <c r="BJ111" s="19" t="s">
        <v>79</v>
      </c>
      <c r="BK111" s="157">
        <f t="shared" si="9"/>
        <v>0</v>
      </c>
      <c r="BL111" s="19" t="s">
        <v>175</v>
      </c>
      <c r="BM111" s="156" t="s">
        <v>360</v>
      </c>
    </row>
    <row r="112" spans="1:65" s="2" customFormat="1" ht="16.5" customHeight="1">
      <c r="A112" s="34"/>
      <c r="B112" s="144"/>
      <c r="C112" s="145" t="s">
        <v>271</v>
      </c>
      <c r="D112" s="145" t="s">
        <v>170</v>
      </c>
      <c r="E112" s="146" t="s">
        <v>848</v>
      </c>
      <c r="F112" s="147" t="s">
        <v>849</v>
      </c>
      <c r="G112" s="148" t="s">
        <v>847</v>
      </c>
      <c r="H112" s="149">
        <v>41</v>
      </c>
      <c r="I112" s="150"/>
      <c r="J112" s="151">
        <f t="shared" si="0"/>
        <v>0</v>
      </c>
      <c r="K112" s="147" t="s">
        <v>3</v>
      </c>
      <c r="L112" s="35"/>
      <c r="M112" s="152" t="s">
        <v>3</v>
      </c>
      <c r="N112" s="153" t="s">
        <v>43</v>
      </c>
      <c r="O112" s="55"/>
      <c r="P112" s="154">
        <f t="shared" si="1"/>
        <v>0</v>
      </c>
      <c r="Q112" s="154">
        <v>0</v>
      </c>
      <c r="R112" s="154">
        <f t="shared" si="2"/>
        <v>0</v>
      </c>
      <c r="S112" s="154">
        <v>0</v>
      </c>
      <c r="T112" s="155">
        <f t="shared" si="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6" t="s">
        <v>175</v>
      </c>
      <c r="AT112" s="156" t="s">
        <v>170</v>
      </c>
      <c r="AU112" s="156" t="s">
        <v>168</v>
      </c>
      <c r="AY112" s="19" t="s">
        <v>167</v>
      </c>
      <c r="BE112" s="157">
        <f t="shared" si="4"/>
        <v>0</v>
      </c>
      <c r="BF112" s="157">
        <f t="shared" si="5"/>
        <v>0</v>
      </c>
      <c r="BG112" s="157">
        <f t="shared" si="6"/>
        <v>0</v>
      </c>
      <c r="BH112" s="157">
        <f t="shared" si="7"/>
        <v>0</v>
      </c>
      <c r="BI112" s="157">
        <f t="shared" si="8"/>
        <v>0</v>
      </c>
      <c r="BJ112" s="19" t="s">
        <v>79</v>
      </c>
      <c r="BK112" s="157">
        <f t="shared" si="9"/>
        <v>0</v>
      </c>
      <c r="BL112" s="19" t="s">
        <v>175</v>
      </c>
      <c r="BM112" s="156" t="s">
        <v>370</v>
      </c>
    </row>
    <row r="113" spans="1:65" s="2" customFormat="1" ht="16.5" customHeight="1">
      <c r="A113" s="34"/>
      <c r="B113" s="144"/>
      <c r="C113" s="145" t="s">
        <v>277</v>
      </c>
      <c r="D113" s="145" t="s">
        <v>170</v>
      </c>
      <c r="E113" s="146" t="s">
        <v>850</v>
      </c>
      <c r="F113" s="147" t="s">
        <v>851</v>
      </c>
      <c r="G113" s="148" t="s">
        <v>847</v>
      </c>
      <c r="H113" s="149">
        <v>20</v>
      </c>
      <c r="I113" s="150"/>
      <c r="J113" s="151">
        <f t="shared" si="0"/>
        <v>0</v>
      </c>
      <c r="K113" s="147" t="s">
        <v>3</v>
      </c>
      <c r="L113" s="35"/>
      <c r="M113" s="152" t="s">
        <v>3</v>
      </c>
      <c r="N113" s="153" t="s">
        <v>43</v>
      </c>
      <c r="O113" s="55"/>
      <c r="P113" s="154">
        <f t="shared" si="1"/>
        <v>0</v>
      </c>
      <c r="Q113" s="154">
        <v>0</v>
      </c>
      <c r="R113" s="154">
        <f t="shared" si="2"/>
        <v>0</v>
      </c>
      <c r="S113" s="154">
        <v>0</v>
      </c>
      <c r="T113" s="155">
        <f t="shared" si="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6" t="s">
        <v>175</v>
      </c>
      <c r="AT113" s="156" t="s">
        <v>170</v>
      </c>
      <c r="AU113" s="156" t="s">
        <v>168</v>
      </c>
      <c r="AY113" s="19" t="s">
        <v>167</v>
      </c>
      <c r="BE113" s="157">
        <f t="shared" si="4"/>
        <v>0</v>
      </c>
      <c r="BF113" s="157">
        <f t="shared" si="5"/>
        <v>0</v>
      </c>
      <c r="BG113" s="157">
        <f t="shared" si="6"/>
        <v>0</v>
      </c>
      <c r="BH113" s="157">
        <f t="shared" si="7"/>
        <v>0</v>
      </c>
      <c r="BI113" s="157">
        <f t="shared" si="8"/>
        <v>0</v>
      </c>
      <c r="BJ113" s="19" t="s">
        <v>79</v>
      </c>
      <c r="BK113" s="157">
        <f t="shared" si="9"/>
        <v>0</v>
      </c>
      <c r="BL113" s="19" t="s">
        <v>175</v>
      </c>
      <c r="BM113" s="156" t="s">
        <v>383</v>
      </c>
    </row>
    <row r="114" spans="1:65" s="2" customFormat="1" ht="16.5" customHeight="1">
      <c r="A114" s="34"/>
      <c r="B114" s="144"/>
      <c r="C114" s="145" t="s">
        <v>285</v>
      </c>
      <c r="D114" s="145" t="s">
        <v>170</v>
      </c>
      <c r="E114" s="146" t="s">
        <v>854</v>
      </c>
      <c r="F114" s="147" t="s">
        <v>855</v>
      </c>
      <c r="G114" s="148" t="s">
        <v>847</v>
      </c>
      <c r="H114" s="149">
        <v>10</v>
      </c>
      <c r="I114" s="150"/>
      <c r="J114" s="151">
        <f t="shared" si="0"/>
        <v>0</v>
      </c>
      <c r="K114" s="147" t="s">
        <v>3</v>
      </c>
      <c r="L114" s="35"/>
      <c r="M114" s="152" t="s">
        <v>3</v>
      </c>
      <c r="N114" s="153" t="s">
        <v>43</v>
      </c>
      <c r="O114" s="55"/>
      <c r="P114" s="154">
        <f t="shared" si="1"/>
        <v>0</v>
      </c>
      <c r="Q114" s="154">
        <v>0</v>
      </c>
      <c r="R114" s="154">
        <f t="shared" si="2"/>
        <v>0</v>
      </c>
      <c r="S114" s="154">
        <v>0</v>
      </c>
      <c r="T114" s="155">
        <f t="shared" si="3"/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6" t="s">
        <v>175</v>
      </c>
      <c r="AT114" s="156" t="s">
        <v>170</v>
      </c>
      <c r="AU114" s="156" t="s">
        <v>168</v>
      </c>
      <c r="AY114" s="19" t="s">
        <v>167</v>
      </c>
      <c r="BE114" s="157">
        <f t="shared" si="4"/>
        <v>0</v>
      </c>
      <c r="BF114" s="157">
        <f t="shared" si="5"/>
        <v>0</v>
      </c>
      <c r="BG114" s="157">
        <f t="shared" si="6"/>
        <v>0</v>
      </c>
      <c r="BH114" s="157">
        <f t="shared" si="7"/>
        <v>0</v>
      </c>
      <c r="BI114" s="157">
        <f t="shared" si="8"/>
        <v>0</v>
      </c>
      <c r="BJ114" s="19" t="s">
        <v>79</v>
      </c>
      <c r="BK114" s="157">
        <f t="shared" si="9"/>
        <v>0</v>
      </c>
      <c r="BL114" s="19" t="s">
        <v>175</v>
      </c>
      <c r="BM114" s="156" t="s">
        <v>395</v>
      </c>
    </row>
    <row r="115" spans="1:65" s="2" customFormat="1" ht="16.5" customHeight="1">
      <c r="A115" s="34"/>
      <c r="B115" s="144"/>
      <c r="C115" s="145" t="s">
        <v>290</v>
      </c>
      <c r="D115" s="145" t="s">
        <v>170</v>
      </c>
      <c r="E115" s="146" t="s">
        <v>2330</v>
      </c>
      <c r="F115" s="147" t="s">
        <v>2331</v>
      </c>
      <c r="G115" s="148" t="s">
        <v>847</v>
      </c>
      <c r="H115" s="149">
        <v>3</v>
      </c>
      <c r="I115" s="150"/>
      <c r="J115" s="151">
        <f t="shared" si="0"/>
        <v>0</v>
      </c>
      <c r="K115" s="147" t="s">
        <v>3</v>
      </c>
      <c r="L115" s="35"/>
      <c r="M115" s="152" t="s">
        <v>3</v>
      </c>
      <c r="N115" s="153" t="s">
        <v>43</v>
      </c>
      <c r="O115" s="55"/>
      <c r="P115" s="154">
        <f t="shared" si="1"/>
        <v>0</v>
      </c>
      <c r="Q115" s="154">
        <v>0</v>
      </c>
      <c r="R115" s="154">
        <f t="shared" si="2"/>
        <v>0</v>
      </c>
      <c r="S115" s="154">
        <v>0</v>
      </c>
      <c r="T115" s="155">
        <f t="shared" si="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6" t="s">
        <v>175</v>
      </c>
      <c r="AT115" s="156" t="s">
        <v>170</v>
      </c>
      <c r="AU115" s="156" t="s">
        <v>168</v>
      </c>
      <c r="AY115" s="19" t="s">
        <v>167</v>
      </c>
      <c r="BE115" s="157">
        <f t="shared" si="4"/>
        <v>0</v>
      </c>
      <c r="BF115" s="157">
        <f t="shared" si="5"/>
        <v>0</v>
      </c>
      <c r="BG115" s="157">
        <f t="shared" si="6"/>
        <v>0</v>
      </c>
      <c r="BH115" s="157">
        <f t="shared" si="7"/>
        <v>0</v>
      </c>
      <c r="BI115" s="157">
        <f t="shared" si="8"/>
        <v>0</v>
      </c>
      <c r="BJ115" s="19" t="s">
        <v>79</v>
      </c>
      <c r="BK115" s="157">
        <f t="shared" si="9"/>
        <v>0</v>
      </c>
      <c r="BL115" s="19" t="s">
        <v>175</v>
      </c>
      <c r="BM115" s="156" t="s">
        <v>406</v>
      </c>
    </row>
    <row r="116" spans="1:65" s="2" customFormat="1" ht="16.5" customHeight="1">
      <c r="A116" s="34"/>
      <c r="B116" s="144"/>
      <c r="C116" s="145" t="s">
        <v>8</v>
      </c>
      <c r="D116" s="145" t="s">
        <v>170</v>
      </c>
      <c r="E116" s="146" t="s">
        <v>2332</v>
      </c>
      <c r="F116" s="147" t="s">
        <v>2333</v>
      </c>
      <c r="G116" s="148" t="s">
        <v>847</v>
      </c>
      <c r="H116" s="149">
        <v>5</v>
      </c>
      <c r="I116" s="150"/>
      <c r="J116" s="151">
        <f t="shared" si="0"/>
        <v>0</v>
      </c>
      <c r="K116" s="147" t="s">
        <v>3</v>
      </c>
      <c r="L116" s="35"/>
      <c r="M116" s="152" t="s">
        <v>3</v>
      </c>
      <c r="N116" s="153" t="s">
        <v>43</v>
      </c>
      <c r="O116" s="55"/>
      <c r="P116" s="154">
        <f t="shared" si="1"/>
        <v>0</v>
      </c>
      <c r="Q116" s="154">
        <v>0</v>
      </c>
      <c r="R116" s="154">
        <f t="shared" si="2"/>
        <v>0</v>
      </c>
      <c r="S116" s="154">
        <v>0</v>
      </c>
      <c r="T116" s="155">
        <f t="shared" si="3"/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6" t="s">
        <v>175</v>
      </c>
      <c r="AT116" s="156" t="s">
        <v>170</v>
      </c>
      <c r="AU116" s="156" t="s">
        <v>168</v>
      </c>
      <c r="AY116" s="19" t="s">
        <v>167</v>
      </c>
      <c r="BE116" s="157">
        <f t="shared" si="4"/>
        <v>0</v>
      </c>
      <c r="BF116" s="157">
        <f t="shared" si="5"/>
        <v>0</v>
      </c>
      <c r="BG116" s="157">
        <f t="shared" si="6"/>
        <v>0</v>
      </c>
      <c r="BH116" s="157">
        <f t="shared" si="7"/>
        <v>0</v>
      </c>
      <c r="BI116" s="157">
        <f t="shared" si="8"/>
        <v>0</v>
      </c>
      <c r="BJ116" s="19" t="s">
        <v>79</v>
      </c>
      <c r="BK116" s="157">
        <f t="shared" si="9"/>
        <v>0</v>
      </c>
      <c r="BL116" s="19" t="s">
        <v>175</v>
      </c>
      <c r="BM116" s="156" t="s">
        <v>418</v>
      </c>
    </row>
    <row r="117" spans="1:65" s="2" customFormat="1" ht="37.9" customHeight="1">
      <c r="A117" s="34"/>
      <c r="B117" s="144"/>
      <c r="C117" s="145" t="s">
        <v>300</v>
      </c>
      <c r="D117" s="145" t="s">
        <v>170</v>
      </c>
      <c r="E117" s="146" t="s">
        <v>860</v>
      </c>
      <c r="F117" s="147" t="s">
        <v>861</v>
      </c>
      <c r="G117" s="148" t="s">
        <v>847</v>
      </c>
      <c r="H117" s="149">
        <v>26</v>
      </c>
      <c r="I117" s="150"/>
      <c r="J117" s="151">
        <f t="shared" si="0"/>
        <v>0</v>
      </c>
      <c r="K117" s="147" t="s">
        <v>3</v>
      </c>
      <c r="L117" s="35"/>
      <c r="M117" s="152" t="s">
        <v>3</v>
      </c>
      <c r="N117" s="153" t="s">
        <v>43</v>
      </c>
      <c r="O117" s="55"/>
      <c r="P117" s="154">
        <f t="shared" si="1"/>
        <v>0</v>
      </c>
      <c r="Q117" s="154">
        <v>0</v>
      </c>
      <c r="R117" s="154">
        <f t="shared" si="2"/>
        <v>0</v>
      </c>
      <c r="S117" s="154">
        <v>0</v>
      </c>
      <c r="T117" s="155">
        <f t="shared" si="3"/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6" t="s">
        <v>175</v>
      </c>
      <c r="AT117" s="156" t="s">
        <v>170</v>
      </c>
      <c r="AU117" s="156" t="s">
        <v>168</v>
      </c>
      <c r="AY117" s="19" t="s">
        <v>167</v>
      </c>
      <c r="BE117" s="157">
        <f t="shared" si="4"/>
        <v>0</v>
      </c>
      <c r="BF117" s="157">
        <f t="shared" si="5"/>
        <v>0</v>
      </c>
      <c r="BG117" s="157">
        <f t="shared" si="6"/>
        <v>0</v>
      </c>
      <c r="BH117" s="157">
        <f t="shared" si="7"/>
        <v>0</v>
      </c>
      <c r="BI117" s="157">
        <f t="shared" si="8"/>
        <v>0</v>
      </c>
      <c r="BJ117" s="19" t="s">
        <v>79</v>
      </c>
      <c r="BK117" s="157">
        <f t="shared" si="9"/>
        <v>0</v>
      </c>
      <c r="BL117" s="19" t="s">
        <v>175</v>
      </c>
      <c r="BM117" s="156" t="s">
        <v>431</v>
      </c>
    </row>
    <row r="118" spans="1:65" s="2" customFormat="1" ht="44.25" customHeight="1">
      <c r="A118" s="34"/>
      <c r="B118" s="144"/>
      <c r="C118" s="145" t="s">
        <v>306</v>
      </c>
      <c r="D118" s="145" t="s">
        <v>170</v>
      </c>
      <c r="E118" s="146" t="s">
        <v>862</v>
      </c>
      <c r="F118" s="147" t="s">
        <v>863</v>
      </c>
      <c r="G118" s="148" t="s">
        <v>847</v>
      </c>
      <c r="H118" s="149">
        <v>7</v>
      </c>
      <c r="I118" s="150"/>
      <c r="J118" s="151">
        <f t="shared" si="0"/>
        <v>0</v>
      </c>
      <c r="K118" s="147" t="s">
        <v>3</v>
      </c>
      <c r="L118" s="35"/>
      <c r="M118" s="152" t="s">
        <v>3</v>
      </c>
      <c r="N118" s="153" t="s">
        <v>43</v>
      </c>
      <c r="O118" s="55"/>
      <c r="P118" s="154">
        <f t="shared" si="1"/>
        <v>0</v>
      </c>
      <c r="Q118" s="154">
        <v>0</v>
      </c>
      <c r="R118" s="154">
        <f t="shared" si="2"/>
        <v>0</v>
      </c>
      <c r="S118" s="154">
        <v>0</v>
      </c>
      <c r="T118" s="155">
        <f t="shared" si="3"/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6" t="s">
        <v>175</v>
      </c>
      <c r="AT118" s="156" t="s">
        <v>170</v>
      </c>
      <c r="AU118" s="156" t="s">
        <v>168</v>
      </c>
      <c r="AY118" s="19" t="s">
        <v>167</v>
      </c>
      <c r="BE118" s="157">
        <f t="shared" si="4"/>
        <v>0</v>
      </c>
      <c r="BF118" s="157">
        <f t="shared" si="5"/>
        <v>0</v>
      </c>
      <c r="BG118" s="157">
        <f t="shared" si="6"/>
        <v>0</v>
      </c>
      <c r="BH118" s="157">
        <f t="shared" si="7"/>
        <v>0</v>
      </c>
      <c r="BI118" s="157">
        <f t="shared" si="8"/>
        <v>0</v>
      </c>
      <c r="BJ118" s="19" t="s">
        <v>79</v>
      </c>
      <c r="BK118" s="157">
        <f t="shared" si="9"/>
        <v>0</v>
      </c>
      <c r="BL118" s="19" t="s">
        <v>175</v>
      </c>
      <c r="BM118" s="156" t="s">
        <v>441</v>
      </c>
    </row>
    <row r="119" spans="1:65" s="2" customFormat="1" ht="24.2" customHeight="1">
      <c r="A119" s="34"/>
      <c r="B119" s="144"/>
      <c r="C119" s="145" t="s">
        <v>312</v>
      </c>
      <c r="D119" s="145" t="s">
        <v>170</v>
      </c>
      <c r="E119" s="146" t="s">
        <v>868</v>
      </c>
      <c r="F119" s="147" t="s">
        <v>869</v>
      </c>
      <c r="G119" s="148" t="s">
        <v>847</v>
      </c>
      <c r="H119" s="149">
        <v>3</v>
      </c>
      <c r="I119" s="150"/>
      <c r="J119" s="151">
        <f t="shared" si="0"/>
        <v>0</v>
      </c>
      <c r="K119" s="147" t="s">
        <v>3</v>
      </c>
      <c r="L119" s="35"/>
      <c r="M119" s="152" t="s">
        <v>3</v>
      </c>
      <c r="N119" s="153" t="s">
        <v>43</v>
      </c>
      <c r="O119" s="55"/>
      <c r="P119" s="154">
        <f t="shared" si="1"/>
        <v>0</v>
      </c>
      <c r="Q119" s="154">
        <v>0</v>
      </c>
      <c r="R119" s="154">
        <f t="shared" si="2"/>
        <v>0</v>
      </c>
      <c r="S119" s="154">
        <v>0</v>
      </c>
      <c r="T119" s="155">
        <f t="shared" si="3"/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6" t="s">
        <v>175</v>
      </c>
      <c r="AT119" s="156" t="s">
        <v>170</v>
      </c>
      <c r="AU119" s="156" t="s">
        <v>168</v>
      </c>
      <c r="AY119" s="19" t="s">
        <v>167</v>
      </c>
      <c r="BE119" s="157">
        <f t="shared" si="4"/>
        <v>0</v>
      </c>
      <c r="BF119" s="157">
        <f t="shared" si="5"/>
        <v>0</v>
      </c>
      <c r="BG119" s="157">
        <f t="shared" si="6"/>
        <v>0</v>
      </c>
      <c r="BH119" s="157">
        <f t="shared" si="7"/>
        <v>0</v>
      </c>
      <c r="BI119" s="157">
        <f t="shared" si="8"/>
        <v>0</v>
      </c>
      <c r="BJ119" s="19" t="s">
        <v>79</v>
      </c>
      <c r="BK119" s="157">
        <f t="shared" si="9"/>
        <v>0</v>
      </c>
      <c r="BL119" s="19" t="s">
        <v>175</v>
      </c>
      <c r="BM119" s="156" t="s">
        <v>451</v>
      </c>
    </row>
    <row r="120" spans="1:65" s="2" customFormat="1" ht="16.5" customHeight="1">
      <c r="A120" s="34"/>
      <c r="B120" s="144"/>
      <c r="C120" s="145" t="s">
        <v>318</v>
      </c>
      <c r="D120" s="145" t="s">
        <v>170</v>
      </c>
      <c r="E120" s="146" t="s">
        <v>870</v>
      </c>
      <c r="F120" s="147" t="s">
        <v>871</v>
      </c>
      <c r="G120" s="148" t="s">
        <v>847</v>
      </c>
      <c r="H120" s="149">
        <v>4</v>
      </c>
      <c r="I120" s="150"/>
      <c r="J120" s="151">
        <f t="shared" si="0"/>
        <v>0</v>
      </c>
      <c r="K120" s="147" t="s">
        <v>3</v>
      </c>
      <c r="L120" s="35"/>
      <c r="M120" s="152" t="s">
        <v>3</v>
      </c>
      <c r="N120" s="153" t="s">
        <v>43</v>
      </c>
      <c r="O120" s="55"/>
      <c r="P120" s="154">
        <f t="shared" si="1"/>
        <v>0</v>
      </c>
      <c r="Q120" s="154">
        <v>0</v>
      </c>
      <c r="R120" s="154">
        <f t="shared" si="2"/>
        <v>0</v>
      </c>
      <c r="S120" s="154">
        <v>0</v>
      </c>
      <c r="T120" s="155">
        <f t="shared" si="3"/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6" t="s">
        <v>175</v>
      </c>
      <c r="AT120" s="156" t="s">
        <v>170</v>
      </c>
      <c r="AU120" s="156" t="s">
        <v>168</v>
      </c>
      <c r="AY120" s="19" t="s">
        <v>167</v>
      </c>
      <c r="BE120" s="157">
        <f t="shared" si="4"/>
        <v>0</v>
      </c>
      <c r="BF120" s="157">
        <f t="shared" si="5"/>
        <v>0</v>
      </c>
      <c r="BG120" s="157">
        <f t="shared" si="6"/>
        <v>0</v>
      </c>
      <c r="BH120" s="157">
        <f t="shared" si="7"/>
        <v>0</v>
      </c>
      <c r="BI120" s="157">
        <f t="shared" si="8"/>
        <v>0</v>
      </c>
      <c r="BJ120" s="19" t="s">
        <v>79</v>
      </c>
      <c r="BK120" s="157">
        <f t="shared" si="9"/>
        <v>0</v>
      </c>
      <c r="BL120" s="19" t="s">
        <v>175</v>
      </c>
      <c r="BM120" s="156" t="s">
        <v>463</v>
      </c>
    </row>
    <row r="121" spans="1:65" s="2" customFormat="1" ht="16.5" customHeight="1">
      <c r="A121" s="34"/>
      <c r="B121" s="144"/>
      <c r="C121" s="145" t="s">
        <v>323</v>
      </c>
      <c r="D121" s="145" t="s">
        <v>170</v>
      </c>
      <c r="E121" s="146" t="s">
        <v>2334</v>
      </c>
      <c r="F121" s="147" t="s">
        <v>2335</v>
      </c>
      <c r="G121" s="148" t="s">
        <v>847</v>
      </c>
      <c r="H121" s="149">
        <v>3</v>
      </c>
      <c r="I121" s="150"/>
      <c r="J121" s="151">
        <f t="shared" si="0"/>
        <v>0</v>
      </c>
      <c r="K121" s="147" t="s">
        <v>3</v>
      </c>
      <c r="L121" s="35"/>
      <c r="M121" s="152" t="s">
        <v>3</v>
      </c>
      <c r="N121" s="153" t="s">
        <v>43</v>
      </c>
      <c r="O121" s="55"/>
      <c r="P121" s="154">
        <f t="shared" si="1"/>
        <v>0</v>
      </c>
      <c r="Q121" s="154">
        <v>0</v>
      </c>
      <c r="R121" s="154">
        <f t="shared" si="2"/>
        <v>0</v>
      </c>
      <c r="S121" s="154">
        <v>0</v>
      </c>
      <c r="T121" s="155">
        <f t="shared" si="3"/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6" t="s">
        <v>175</v>
      </c>
      <c r="AT121" s="156" t="s">
        <v>170</v>
      </c>
      <c r="AU121" s="156" t="s">
        <v>168</v>
      </c>
      <c r="AY121" s="19" t="s">
        <v>167</v>
      </c>
      <c r="BE121" s="157">
        <f t="shared" si="4"/>
        <v>0</v>
      </c>
      <c r="BF121" s="157">
        <f t="shared" si="5"/>
        <v>0</v>
      </c>
      <c r="BG121" s="157">
        <f t="shared" si="6"/>
        <v>0</v>
      </c>
      <c r="BH121" s="157">
        <f t="shared" si="7"/>
        <v>0</v>
      </c>
      <c r="BI121" s="157">
        <f t="shared" si="8"/>
        <v>0</v>
      </c>
      <c r="BJ121" s="19" t="s">
        <v>79</v>
      </c>
      <c r="BK121" s="157">
        <f t="shared" si="9"/>
        <v>0</v>
      </c>
      <c r="BL121" s="19" t="s">
        <v>175</v>
      </c>
      <c r="BM121" s="156" t="s">
        <v>474</v>
      </c>
    </row>
    <row r="122" spans="2:63" s="12" customFormat="1" ht="20.85" customHeight="1">
      <c r="B122" s="131"/>
      <c r="D122" s="132" t="s">
        <v>71</v>
      </c>
      <c r="E122" s="142" t="s">
        <v>872</v>
      </c>
      <c r="F122" s="142" t="s">
        <v>873</v>
      </c>
      <c r="I122" s="134"/>
      <c r="J122" s="143">
        <f>BK122</f>
        <v>0</v>
      </c>
      <c r="L122" s="131"/>
      <c r="M122" s="136"/>
      <c r="N122" s="137"/>
      <c r="O122" s="137"/>
      <c r="P122" s="138">
        <f>P123</f>
        <v>0</v>
      </c>
      <c r="Q122" s="137"/>
      <c r="R122" s="138">
        <f>R123</f>
        <v>0</v>
      </c>
      <c r="S122" s="137"/>
      <c r="T122" s="139">
        <f>T123</f>
        <v>0</v>
      </c>
      <c r="AR122" s="132" t="s">
        <v>79</v>
      </c>
      <c r="AT122" s="140" t="s">
        <v>71</v>
      </c>
      <c r="AU122" s="140" t="s">
        <v>81</v>
      </c>
      <c r="AY122" s="132" t="s">
        <v>167</v>
      </c>
      <c r="BK122" s="141">
        <f>BK123</f>
        <v>0</v>
      </c>
    </row>
    <row r="123" spans="1:65" s="2" customFormat="1" ht="16.5" customHeight="1">
      <c r="A123" s="34"/>
      <c r="B123" s="144"/>
      <c r="C123" s="145" t="s">
        <v>330</v>
      </c>
      <c r="D123" s="145" t="s">
        <v>170</v>
      </c>
      <c r="E123" s="146" t="s">
        <v>874</v>
      </c>
      <c r="F123" s="147" t="s">
        <v>875</v>
      </c>
      <c r="G123" s="148" t="s">
        <v>847</v>
      </c>
      <c r="H123" s="149">
        <v>15</v>
      </c>
      <c r="I123" s="150"/>
      <c r="J123" s="151">
        <f>ROUND(I123*H123,2)</f>
        <v>0</v>
      </c>
      <c r="K123" s="147" t="s">
        <v>3</v>
      </c>
      <c r="L123" s="35"/>
      <c r="M123" s="152" t="s">
        <v>3</v>
      </c>
      <c r="N123" s="153" t="s">
        <v>43</v>
      </c>
      <c r="O123" s="55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6" t="s">
        <v>175</v>
      </c>
      <c r="AT123" s="156" t="s">
        <v>170</v>
      </c>
      <c r="AU123" s="156" t="s">
        <v>168</v>
      </c>
      <c r="AY123" s="19" t="s">
        <v>167</v>
      </c>
      <c r="BE123" s="157">
        <f>IF(N123="základní",J123,0)</f>
        <v>0</v>
      </c>
      <c r="BF123" s="157">
        <f>IF(N123="snížená",J123,0)</f>
        <v>0</v>
      </c>
      <c r="BG123" s="157">
        <f>IF(N123="zákl. přenesená",J123,0)</f>
        <v>0</v>
      </c>
      <c r="BH123" s="157">
        <f>IF(N123="sníž. přenesená",J123,0)</f>
        <v>0</v>
      </c>
      <c r="BI123" s="157">
        <f>IF(N123="nulová",J123,0)</f>
        <v>0</v>
      </c>
      <c r="BJ123" s="19" t="s">
        <v>79</v>
      </c>
      <c r="BK123" s="157">
        <f>ROUND(I123*H123,2)</f>
        <v>0</v>
      </c>
      <c r="BL123" s="19" t="s">
        <v>175</v>
      </c>
      <c r="BM123" s="156" t="s">
        <v>485</v>
      </c>
    </row>
    <row r="124" spans="2:63" s="12" customFormat="1" ht="20.85" customHeight="1">
      <c r="B124" s="131"/>
      <c r="D124" s="132" t="s">
        <v>71</v>
      </c>
      <c r="E124" s="142" t="s">
        <v>876</v>
      </c>
      <c r="F124" s="142" t="s">
        <v>877</v>
      </c>
      <c r="I124" s="134"/>
      <c r="J124" s="143">
        <f>BK124</f>
        <v>0</v>
      </c>
      <c r="L124" s="131"/>
      <c r="M124" s="136"/>
      <c r="N124" s="137"/>
      <c r="O124" s="137"/>
      <c r="P124" s="138">
        <f>SUM(P125:P128)</f>
        <v>0</v>
      </c>
      <c r="Q124" s="137"/>
      <c r="R124" s="138">
        <f>SUM(R125:R128)</f>
        <v>0</v>
      </c>
      <c r="S124" s="137"/>
      <c r="T124" s="139">
        <f>SUM(T125:T128)</f>
        <v>0</v>
      </c>
      <c r="AR124" s="132" t="s">
        <v>79</v>
      </c>
      <c r="AT124" s="140" t="s">
        <v>71</v>
      </c>
      <c r="AU124" s="140" t="s">
        <v>81</v>
      </c>
      <c r="AY124" s="132" t="s">
        <v>167</v>
      </c>
      <c r="BK124" s="141">
        <f>SUM(BK125:BK128)</f>
        <v>0</v>
      </c>
    </row>
    <row r="125" spans="1:65" s="2" customFormat="1" ht="33" customHeight="1">
      <c r="A125" s="34"/>
      <c r="B125" s="144"/>
      <c r="C125" s="145" t="s">
        <v>339</v>
      </c>
      <c r="D125" s="145" t="s">
        <v>170</v>
      </c>
      <c r="E125" s="146" t="s">
        <v>2336</v>
      </c>
      <c r="F125" s="147" t="s">
        <v>879</v>
      </c>
      <c r="G125" s="148" t="s">
        <v>847</v>
      </c>
      <c r="H125" s="149">
        <v>29</v>
      </c>
      <c r="I125" s="150"/>
      <c r="J125" s="151">
        <f>ROUND(I125*H125,2)</f>
        <v>0</v>
      </c>
      <c r="K125" s="147" t="s">
        <v>3</v>
      </c>
      <c r="L125" s="35"/>
      <c r="M125" s="152" t="s">
        <v>3</v>
      </c>
      <c r="N125" s="153" t="s">
        <v>43</v>
      </c>
      <c r="O125" s="55"/>
      <c r="P125" s="154">
        <f>O125*H125</f>
        <v>0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6" t="s">
        <v>175</v>
      </c>
      <c r="AT125" s="156" t="s">
        <v>170</v>
      </c>
      <c r="AU125" s="156" t="s">
        <v>168</v>
      </c>
      <c r="AY125" s="19" t="s">
        <v>167</v>
      </c>
      <c r="BE125" s="157">
        <f>IF(N125="základní",J125,0)</f>
        <v>0</v>
      </c>
      <c r="BF125" s="157">
        <f>IF(N125="snížená",J125,0)</f>
        <v>0</v>
      </c>
      <c r="BG125" s="157">
        <f>IF(N125="zákl. přenesená",J125,0)</f>
        <v>0</v>
      </c>
      <c r="BH125" s="157">
        <f>IF(N125="sníž. přenesená",J125,0)</f>
        <v>0</v>
      </c>
      <c r="BI125" s="157">
        <f>IF(N125="nulová",J125,0)</f>
        <v>0</v>
      </c>
      <c r="BJ125" s="19" t="s">
        <v>79</v>
      </c>
      <c r="BK125" s="157">
        <f>ROUND(I125*H125,2)</f>
        <v>0</v>
      </c>
      <c r="BL125" s="19" t="s">
        <v>175</v>
      </c>
      <c r="BM125" s="156" t="s">
        <v>497</v>
      </c>
    </row>
    <row r="126" spans="1:65" s="2" customFormat="1" ht="24.2" customHeight="1">
      <c r="A126" s="34"/>
      <c r="B126" s="144"/>
      <c r="C126" s="145" t="s">
        <v>345</v>
      </c>
      <c r="D126" s="145" t="s">
        <v>170</v>
      </c>
      <c r="E126" s="146" t="s">
        <v>880</v>
      </c>
      <c r="F126" s="147" t="s">
        <v>881</v>
      </c>
      <c r="G126" s="148" t="s">
        <v>847</v>
      </c>
      <c r="H126" s="149">
        <v>1</v>
      </c>
      <c r="I126" s="150"/>
      <c r="J126" s="151">
        <f>ROUND(I126*H126,2)</f>
        <v>0</v>
      </c>
      <c r="K126" s="147" t="s">
        <v>3</v>
      </c>
      <c r="L126" s="35"/>
      <c r="M126" s="152" t="s">
        <v>3</v>
      </c>
      <c r="N126" s="153" t="s">
        <v>43</v>
      </c>
      <c r="O126" s="55"/>
      <c r="P126" s="154">
        <f>O126*H126</f>
        <v>0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6" t="s">
        <v>175</v>
      </c>
      <c r="AT126" s="156" t="s">
        <v>170</v>
      </c>
      <c r="AU126" s="156" t="s">
        <v>168</v>
      </c>
      <c r="AY126" s="19" t="s">
        <v>167</v>
      </c>
      <c r="BE126" s="157">
        <f>IF(N126="základní",J126,0)</f>
        <v>0</v>
      </c>
      <c r="BF126" s="157">
        <f>IF(N126="snížená",J126,0)</f>
        <v>0</v>
      </c>
      <c r="BG126" s="157">
        <f>IF(N126="zákl. přenesená",J126,0)</f>
        <v>0</v>
      </c>
      <c r="BH126" s="157">
        <f>IF(N126="sníž. přenesená",J126,0)</f>
        <v>0</v>
      </c>
      <c r="BI126" s="157">
        <f>IF(N126="nulová",J126,0)</f>
        <v>0</v>
      </c>
      <c r="BJ126" s="19" t="s">
        <v>79</v>
      </c>
      <c r="BK126" s="157">
        <f>ROUND(I126*H126,2)</f>
        <v>0</v>
      </c>
      <c r="BL126" s="19" t="s">
        <v>175</v>
      </c>
      <c r="BM126" s="156" t="s">
        <v>508</v>
      </c>
    </row>
    <row r="127" spans="1:65" s="2" customFormat="1" ht="24.2" customHeight="1">
      <c r="A127" s="34"/>
      <c r="B127" s="144"/>
      <c r="C127" s="145" t="s">
        <v>350</v>
      </c>
      <c r="D127" s="145" t="s">
        <v>170</v>
      </c>
      <c r="E127" s="146" t="s">
        <v>2337</v>
      </c>
      <c r="F127" s="147" t="s">
        <v>2338</v>
      </c>
      <c r="G127" s="148" t="s">
        <v>847</v>
      </c>
      <c r="H127" s="149">
        <v>8</v>
      </c>
      <c r="I127" s="150"/>
      <c r="J127" s="151">
        <f>ROUND(I127*H127,2)</f>
        <v>0</v>
      </c>
      <c r="K127" s="147" t="s">
        <v>3</v>
      </c>
      <c r="L127" s="35"/>
      <c r="M127" s="152" t="s">
        <v>3</v>
      </c>
      <c r="N127" s="153" t="s">
        <v>43</v>
      </c>
      <c r="O127" s="55"/>
      <c r="P127" s="154">
        <f>O127*H127</f>
        <v>0</v>
      </c>
      <c r="Q127" s="154">
        <v>0</v>
      </c>
      <c r="R127" s="154">
        <f>Q127*H127</f>
        <v>0</v>
      </c>
      <c r="S127" s="154">
        <v>0</v>
      </c>
      <c r="T127" s="155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6" t="s">
        <v>175</v>
      </c>
      <c r="AT127" s="156" t="s">
        <v>170</v>
      </c>
      <c r="AU127" s="156" t="s">
        <v>168</v>
      </c>
      <c r="AY127" s="19" t="s">
        <v>167</v>
      </c>
      <c r="BE127" s="157">
        <f>IF(N127="základní",J127,0)</f>
        <v>0</v>
      </c>
      <c r="BF127" s="157">
        <f>IF(N127="snížená",J127,0)</f>
        <v>0</v>
      </c>
      <c r="BG127" s="157">
        <f>IF(N127="zákl. přenesená",J127,0)</f>
        <v>0</v>
      </c>
      <c r="BH127" s="157">
        <f>IF(N127="sníž. přenesená",J127,0)</f>
        <v>0</v>
      </c>
      <c r="BI127" s="157">
        <f>IF(N127="nulová",J127,0)</f>
        <v>0</v>
      </c>
      <c r="BJ127" s="19" t="s">
        <v>79</v>
      </c>
      <c r="BK127" s="157">
        <f>ROUND(I127*H127,2)</f>
        <v>0</v>
      </c>
      <c r="BL127" s="19" t="s">
        <v>175</v>
      </c>
      <c r="BM127" s="156" t="s">
        <v>518</v>
      </c>
    </row>
    <row r="128" spans="1:65" s="2" customFormat="1" ht="24.2" customHeight="1">
      <c r="A128" s="34"/>
      <c r="B128" s="144"/>
      <c r="C128" s="145" t="s">
        <v>354</v>
      </c>
      <c r="D128" s="145" t="s">
        <v>170</v>
      </c>
      <c r="E128" s="146" t="s">
        <v>884</v>
      </c>
      <c r="F128" s="147" t="s">
        <v>885</v>
      </c>
      <c r="G128" s="148" t="s">
        <v>847</v>
      </c>
      <c r="H128" s="149">
        <v>3</v>
      </c>
      <c r="I128" s="150"/>
      <c r="J128" s="151">
        <f>ROUND(I128*H128,2)</f>
        <v>0</v>
      </c>
      <c r="K128" s="147" t="s">
        <v>3</v>
      </c>
      <c r="L128" s="35"/>
      <c r="M128" s="152" t="s">
        <v>3</v>
      </c>
      <c r="N128" s="153" t="s">
        <v>43</v>
      </c>
      <c r="O128" s="55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6" t="s">
        <v>175</v>
      </c>
      <c r="AT128" s="156" t="s">
        <v>170</v>
      </c>
      <c r="AU128" s="156" t="s">
        <v>168</v>
      </c>
      <c r="AY128" s="19" t="s">
        <v>167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9" t="s">
        <v>79</v>
      </c>
      <c r="BK128" s="157">
        <f>ROUND(I128*H128,2)</f>
        <v>0</v>
      </c>
      <c r="BL128" s="19" t="s">
        <v>175</v>
      </c>
      <c r="BM128" s="156" t="s">
        <v>530</v>
      </c>
    </row>
    <row r="129" spans="2:63" s="12" customFormat="1" ht="20.85" customHeight="1">
      <c r="B129" s="131"/>
      <c r="D129" s="132" t="s">
        <v>71</v>
      </c>
      <c r="E129" s="142" t="s">
        <v>886</v>
      </c>
      <c r="F129" s="142" t="s">
        <v>887</v>
      </c>
      <c r="I129" s="134"/>
      <c r="J129" s="143">
        <f>BK129</f>
        <v>0</v>
      </c>
      <c r="L129" s="131"/>
      <c r="M129" s="136"/>
      <c r="N129" s="137"/>
      <c r="O129" s="137"/>
      <c r="P129" s="138">
        <f>SUM(P130:P137)</f>
        <v>0</v>
      </c>
      <c r="Q129" s="137"/>
      <c r="R129" s="138">
        <f>SUM(R130:R137)</f>
        <v>0</v>
      </c>
      <c r="S129" s="137"/>
      <c r="T129" s="139">
        <f>SUM(T130:T137)</f>
        <v>0</v>
      </c>
      <c r="AR129" s="132" t="s">
        <v>79</v>
      </c>
      <c r="AT129" s="140" t="s">
        <v>71</v>
      </c>
      <c r="AU129" s="140" t="s">
        <v>81</v>
      </c>
      <c r="AY129" s="132" t="s">
        <v>167</v>
      </c>
      <c r="BK129" s="141">
        <f>SUM(BK130:BK137)</f>
        <v>0</v>
      </c>
    </row>
    <row r="130" spans="1:65" s="2" customFormat="1" ht="33" customHeight="1">
      <c r="A130" s="34"/>
      <c r="B130" s="144"/>
      <c r="C130" s="145" t="s">
        <v>360</v>
      </c>
      <c r="D130" s="145" t="s">
        <v>170</v>
      </c>
      <c r="E130" s="146" t="s">
        <v>888</v>
      </c>
      <c r="F130" s="147" t="s">
        <v>889</v>
      </c>
      <c r="G130" s="148" t="s">
        <v>847</v>
      </c>
      <c r="H130" s="149">
        <v>1</v>
      </c>
      <c r="I130" s="150"/>
      <c r="J130" s="151">
        <f aca="true" t="shared" si="10" ref="J130:J137">ROUND(I130*H130,2)</f>
        <v>0</v>
      </c>
      <c r="K130" s="147" t="s">
        <v>3</v>
      </c>
      <c r="L130" s="35"/>
      <c r="M130" s="152" t="s">
        <v>3</v>
      </c>
      <c r="N130" s="153" t="s">
        <v>43</v>
      </c>
      <c r="O130" s="55"/>
      <c r="P130" s="154">
        <f aca="true" t="shared" si="11" ref="P130:P137">O130*H130</f>
        <v>0</v>
      </c>
      <c r="Q130" s="154">
        <v>0</v>
      </c>
      <c r="R130" s="154">
        <f aca="true" t="shared" si="12" ref="R130:R137">Q130*H130</f>
        <v>0</v>
      </c>
      <c r="S130" s="154">
        <v>0</v>
      </c>
      <c r="T130" s="155">
        <f aca="true" t="shared" si="13" ref="T130:T137"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6" t="s">
        <v>175</v>
      </c>
      <c r="AT130" s="156" t="s">
        <v>170</v>
      </c>
      <c r="AU130" s="156" t="s">
        <v>168</v>
      </c>
      <c r="AY130" s="19" t="s">
        <v>167</v>
      </c>
      <c r="BE130" s="157">
        <f aca="true" t="shared" si="14" ref="BE130:BE137">IF(N130="základní",J130,0)</f>
        <v>0</v>
      </c>
      <c r="BF130" s="157">
        <f aca="true" t="shared" si="15" ref="BF130:BF137">IF(N130="snížená",J130,0)</f>
        <v>0</v>
      </c>
      <c r="BG130" s="157">
        <f aca="true" t="shared" si="16" ref="BG130:BG137">IF(N130="zákl. přenesená",J130,0)</f>
        <v>0</v>
      </c>
      <c r="BH130" s="157">
        <f aca="true" t="shared" si="17" ref="BH130:BH137">IF(N130="sníž. přenesená",J130,0)</f>
        <v>0</v>
      </c>
      <c r="BI130" s="157">
        <f aca="true" t="shared" si="18" ref="BI130:BI137">IF(N130="nulová",J130,0)</f>
        <v>0</v>
      </c>
      <c r="BJ130" s="19" t="s">
        <v>79</v>
      </c>
      <c r="BK130" s="157">
        <f aca="true" t="shared" si="19" ref="BK130:BK137">ROUND(I130*H130,2)</f>
        <v>0</v>
      </c>
      <c r="BL130" s="19" t="s">
        <v>175</v>
      </c>
      <c r="BM130" s="156" t="s">
        <v>539</v>
      </c>
    </row>
    <row r="131" spans="1:65" s="2" customFormat="1" ht="16.5" customHeight="1">
      <c r="A131" s="34"/>
      <c r="B131" s="144"/>
      <c r="C131" s="145" t="s">
        <v>365</v>
      </c>
      <c r="D131" s="145" t="s">
        <v>170</v>
      </c>
      <c r="E131" s="146" t="s">
        <v>2339</v>
      </c>
      <c r="F131" s="147" t="s">
        <v>2340</v>
      </c>
      <c r="G131" s="148" t="s">
        <v>847</v>
      </c>
      <c r="H131" s="149">
        <v>1</v>
      </c>
      <c r="I131" s="150"/>
      <c r="J131" s="151">
        <f t="shared" si="10"/>
        <v>0</v>
      </c>
      <c r="K131" s="147" t="s">
        <v>3</v>
      </c>
      <c r="L131" s="35"/>
      <c r="M131" s="152" t="s">
        <v>3</v>
      </c>
      <c r="N131" s="153" t="s">
        <v>43</v>
      </c>
      <c r="O131" s="55"/>
      <c r="P131" s="154">
        <f t="shared" si="11"/>
        <v>0</v>
      </c>
      <c r="Q131" s="154">
        <v>0</v>
      </c>
      <c r="R131" s="154">
        <f t="shared" si="12"/>
        <v>0</v>
      </c>
      <c r="S131" s="154">
        <v>0</v>
      </c>
      <c r="T131" s="155">
        <f t="shared" si="1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6" t="s">
        <v>175</v>
      </c>
      <c r="AT131" s="156" t="s">
        <v>170</v>
      </c>
      <c r="AU131" s="156" t="s">
        <v>168</v>
      </c>
      <c r="AY131" s="19" t="s">
        <v>167</v>
      </c>
      <c r="BE131" s="157">
        <f t="shared" si="14"/>
        <v>0</v>
      </c>
      <c r="BF131" s="157">
        <f t="shared" si="15"/>
        <v>0</v>
      </c>
      <c r="BG131" s="157">
        <f t="shared" si="16"/>
        <v>0</v>
      </c>
      <c r="BH131" s="157">
        <f t="shared" si="17"/>
        <v>0</v>
      </c>
      <c r="BI131" s="157">
        <f t="shared" si="18"/>
        <v>0</v>
      </c>
      <c r="BJ131" s="19" t="s">
        <v>79</v>
      </c>
      <c r="BK131" s="157">
        <f t="shared" si="19"/>
        <v>0</v>
      </c>
      <c r="BL131" s="19" t="s">
        <v>175</v>
      </c>
      <c r="BM131" s="156" t="s">
        <v>547</v>
      </c>
    </row>
    <row r="132" spans="1:65" s="2" customFormat="1" ht="16.5" customHeight="1">
      <c r="A132" s="34"/>
      <c r="B132" s="144"/>
      <c r="C132" s="145" t="s">
        <v>370</v>
      </c>
      <c r="D132" s="145" t="s">
        <v>170</v>
      </c>
      <c r="E132" s="146" t="s">
        <v>2341</v>
      </c>
      <c r="F132" s="147" t="s">
        <v>2342</v>
      </c>
      <c r="G132" s="148" t="s">
        <v>847</v>
      </c>
      <c r="H132" s="149">
        <v>1</v>
      </c>
      <c r="I132" s="150"/>
      <c r="J132" s="151">
        <f t="shared" si="10"/>
        <v>0</v>
      </c>
      <c r="K132" s="147" t="s">
        <v>3</v>
      </c>
      <c r="L132" s="35"/>
      <c r="M132" s="152" t="s">
        <v>3</v>
      </c>
      <c r="N132" s="153" t="s">
        <v>43</v>
      </c>
      <c r="O132" s="55"/>
      <c r="P132" s="154">
        <f t="shared" si="11"/>
        <v>0</v>
      </c>
      <c r="Q132" s="154">
        <v>0</v>
      </c>
      <c r="R132" s="154">
        <f t="shared" si="12"/>
        <v>0</v>
      </c>
      <c r="S132" s="154">
        <v>0</v>
      </c>
      <c r="T132" s="155">
        <f t="shared" si="1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6" t="s">
        <v>175</v>
      </c>
      <c r="AT132" s="156" t="s">
        <v>170</v>
      </c>
      <c r="AU132" s="156" t="s">
        <v>168</v>
      </c>
      <c r="AY132" s="19" t="s">
        <v>167</v>
      </c>
      <c r="BE132" s="157">
        <f t="shared" si="14"/>
        <v>0</v>
      </c>
      <c r="BF132" s="157">
        <f t="shared" si="15"/>
        <v>0</v>
      </c>
      <c r="BG132" s="157">
        <f t="shared" si="16"/>
        <v>0</v>
      </c>
      <c r="BH132" s="157">
        <f t="shared" si="17"/>
        <v>0</v>
      </c>
      <c r="BI132" s="157">
        <f t="shared" si="18"/>
        <v>0</v>
      </c>
      <c r="BJ132" s="19" t="s">
        <v>79</v>
      </c>
      <c r="BK132" s="157">
        <f t="shared" si="19"/>
        <v>0</v>
      </c>
      <c r="BL132" s="19" t="s">
        <v>175</v>
      </c>
      <c r="BM132" s="156" t="s">
        <v>555</v>
      </c>
    </row>
    <row r="133" spans="1:65" s="2" customFormat="1" ht="16.5" customHeight="1">
      <c r="A133" s="34"/>
      <c r="B133" s="144"/>
      <c r="C133" s="145" t="s">
        <v>377</v>
      </c>
      <c r="D133" s="145" t="s">
        <v>170</v>
      </c>
      <c r="E133" s="146" t="s">
        <v>896</v>
      </c>
      <c r="F133" s="147" t="s">
        <v>897</v>
      </c>
      <c r="G133" s="148" t="s">
        <v>847</v>
      </c>
      <c r="H133" s="149">
        <v>1</v>
      </c>
      <c r="I133" s="150"/>
      <c r="J133" s="151">
        <f t="shared" si="10"/>
        <v>0</v>
      </c>
      <c r="K133" s="147" t="s">
        <v>3</v>
      </c>
      <c r="L133" s="35"/>
      <c r="M133" s="152" t="s">
        <v>3</v>
      </c>
      <c r="N133" s="153" t="s">
        <v>43</v>
      </c>
      <c r="O133" s="55"/>
      <c r="P133" s="154">
        <f t="shared" si="11"/>
        <v>0</v>
      </c>
      <c r="Q133" s="154">
        <v>0</v>
      </c>
      <c r="R133" s="154">
        <f t="shared" si="12"/>
        <v>0</v>
      </c>
      <c r="S133" s="154">
        <v>0</v>
      </c>
      <c r="T133" s="155">
        <f t="shared" si="1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6" t="s">
        <v>175</v>
      </c>
      <c r="AT133" s="156" t="s">
        <v>170</v>
      </c>
      <c r="AU133" s="156" t="s">
        <v>168</v>
      </c>
      <c r="AY133" s="19" t="s">
        <v>167</v>
      </c>
      <c r="BE133" s="157">
        <f t="shared" si="14"/>
        <v>0</v>
      </c>
      <c r="BF133" s="157">
        <f t="shared" si="15"/>
        <v>0</v>
      </c>
      <c r="BG133" s="157">
        <f t="shared" si="16"/>
        <v>0</v>
      </c>
      <c r="BH133" s="157">
        <f t="shared" si="17"/>
        <v>0</v>
      </c>
      <c r="BI133" s="157">
        <f t="shared" si="18"/>
        <v>0</v>
      </c>
      <c r="BJ133" s="19" t="s">
        <v>79</v>
      </c>
      <c r="BK133" s="157">
        <f t="shared" si="19"/>
        <v>0</v>
      </c>
      <c r="BL133" s="19" t="s">
        <v>175</v>
      </c>
      <c r="BM133" s="156" t="s">
        <v>563</v>
      </c>
    </row>
    <row r="134" spans="1:65" s="2" customFormat="1" ht="24.2" customHeight="1">
      <c r="A134" s="34"/>
      <c r="B134" s="144"/>
      <c r="C134" s="145" t="s">
        <v>383</v>
      </c>
      <c r="D134" s="145" t="s">
        <v>170</v>
      </c>
      <c r="E134" s="146" t="s">
        <v>898</v>
      </c>
      <c r="F134" s="147" t="s">
        <v>899</v>
      </c>
      <c r="G134" s="148" t="s">
        <v>847</v>
      </c>
      <c r="H134" s="149">
        <v>3</v>
      </c>
      <c r="I134" s="150"/>
      <c r="J134" s="151">
        <f t="shared" si="10"/>
        <v>0</v>
      </c>
      <c r="K134" s="147" t="s">
        <v>3</v>
      </c>
      <c r="L134" s="35"/>
      <c r="M134" s="152" t="s">
        <v>3</v>
      </c>
      <c r="N134" s="153" t="s">
        <v>43</v>
      </c>
      <c r="O134" s="55"/>
      <c r="P134" s="154">
        <f t="shared" si="11"/>
        <v>0</v>
      </c>
      <c r="Q134" s="154">
        <v>0</v>
      </c>
      <c r="R134" s="154">
        <f t="shared" si="12"/>
        <v>0</v>
      </c>
      <c r="S134" s="154">
        <v>0</v>
      </c>
      <c r="T134" s="155">
        <f t="shared" si="1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6" t="s">
        <v>175</v>
      </c>
      <c r="AT134" s="156" t="s">
        <v>170</v>
      </c>
      <c r="AU134" s="156" t="s">
        <v>168</v>
      </c>
      <c r="AY134" s="19" t="s">
        <v>167</v>
      </c>
      <c r="BE134" s="157">
        <f t="shared" si="14"/>
        <v>0</v>
      </c>
      <c r="BF134" s="157">
        <f t="shared" si="15"/>
        <v>0</v>
      </c>
      <c r="BG134" s="157">
        <f t="shared" si="16"/>
        <v>0</v>
      </c>
      <c r="BH134" s="157">
        <f t="shared" si="17"/>
        <v>0</v>
      </c>
      <c r="BI134" s="157">
        <f t="shared" si="18"/>
        <v>0</v>
      </c>
      <c r="BJ134" s="19" t="s">
        <v>79</v>
      </c>
      <c r="BK134" s="157">
        <f t="shared" si="19"/>
        <v>0</v>
      </c>
      <c r="BL134" s="19" t="s">
        <v>175</v>
      </c>
      <c r="BM134" s="156" t="s">
        <v>571</v>
      </c>
    </row>
    <row r="135" spans="1:65" s="2" customFormat="1" ht="21.75" customHeight="1">
      <c r="A135" s="34"/>
      <c r="B135" s="144"/>
      <c r="C135" s="145" t="s">
        <v>388</v>
      </c>
      <c r="D135" s="145" t="s">
        <v>170</v>
      </c>
      <c r="E135" s="146" t="s">
        <v>900</v>
      </c>
      <c r="F135" s="147" t="s">
        <v>901</v>
      </c>
      <c r="G135" s="148" t="s">
        <v>847</v>
      </c>
      <c r="H135" s="149">
        <v>6</v>
      </c>
      <c r="I135" s="150"/>
      <c r="J135" s="151">
        <f t="shared" si="10"/>
        <v>0</v>
      </c>
      <c r="K135" s="147" t="s">
        <v>3</v>
      </c>
      <c r="L135" s="35"/>
      <c r="M135" s="152" t="s">
        <v>3</v>
      </c>
      <c r="N135" s="153" t="s">
        <v>43</v>
      </c>
      <c r="O135" s="55"/>
      <c r="P135" s="154">
        <f t="shared" si="11"/>
        <v>0</v>
      </c>
      <c r="Q135" s="154">
        <v>0</v>
      </c>
      <c r="R135" s="154">
        <f t="shared" si="12"/>
        <v>0</v>
      </c>
      <c r="S135" s="154">
        <v>0</v>
      </c>
      <c r="T135" s="155">
        <f t="shared" si="1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6" t="s">
        <v>175</v>
      </c>
      <c r="AT135" s="156" t="s">
        <v>170</v>
      </c>
      <c r="AU135" s="156" t="s">
        <v>168</v>
      </c>
      <c r="AY135" s="19" t="s">
        <v>167</v>
      </c>
      <c r="BE135" s="157">
        <f t="shared" si="14"/>
        <v>0</v>
      </c>
      <c r="BF135" s="157">
        <f t="shared" si="15"/>
        <v>0</v>
      </c>
      <c r="BG135" s="157">
        <f t="shared" si="16"/>
        <v>0</v>
      </c>
      <c r="BH135" s="157">
        <f t="shared" si="17"/>
        <v>0</v>
      </c>
      <c r="BI135" s="157">
        <f t="shared" si="18"/>
        <v>0</v>
      </c>
      <c r="BJ135" s="19" t="s">
        <v>79</v>
      </c>
      <c r="BK135" s="157">
        <f t="shared" si="19"/>
        <v>0</v>
      </c>
      <c r="BL135" s="19" t="s">
        <v>175</v>
      </c>
      <c r="BM135" s="156" t="s">
        <v>579</v>
      </c>
    </row>
    <row r="136" spans="1:65" s="2" customFormat="1" ht="24.2" customHeight="1">
      <c r="A136" s="34"/>
      <c r="B136" s="144"/>
      <c r="C136" s="145" t="s">
        <v>395</v>
      </c>
      <c r="D136" s="145" t="s">
        <v>170</v>
      </c>
      <c r="E136" s="146" t="s">
        <v>902</v>
      </c>
      <c r="F136" s="147" t="s">
        <v>903</v>
      </c>
      <c r="G136" s="148" t="s">
        <v>847</v>
      </c>
      <c r="H136" s="149">
        <v>1</v>
      </c>
      <c r="I136" s="150"/>
      <c r="J136" s="151">
        <f t="shared" si="10"/>
        <v>0</v>
      </c>
      <c r="K136" s="147" t="s">
        <v>3</v>
      </c>
      <c r="L136" s="35"/>
      <c r="M136" s="152" t="s">
        <v>3</v>
      </c>
      <c r="N136" s="153" t="s">
        <v>43</v>
      </c>
      <c r="O136" s="55"/>
      <c r="P136" s="154">
        <f t="shared" si="11"/>
        <v>0</v>
      </c>
      <c r="Q136" s="154">
        <v>0</v>
      </c>
      <c r="R136" s="154">
        <f t="shared" si="12"/>
        <v>0</v>
      </c>
      <c r="S136" s="154">
        <v>0</v>
      </c>
      <c r="T136" s="155">
        <f t="shared" si="1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6" t="s">
        <v>175</v>
      </c>
      <c r="AT136" s="156" t="s">
        <v>170</v>
      </c>
      <c r="AU136" s="156" t="s">
        <v>168</v>
      </c>
      <c r="AY136" s="19" t="s">
        <v>167</v>
      </c>
      <c r="BE136" s="157">
        <f t="shared" si="14"/>
        <v>0</v>
      </c>
      <c r="BF136" s="157">
        <f t="shared" si="15"/>
        <v>0</v>
      </c>
      <c r="BG136" s="157">
        <f t="shared" si="16"/>
        <v>0</v>
      </c>
      <c r="BH136" s="157">
        <f t="shared" si="17"/>
        <v>0</v>
      </c>
      <c r="BI136" s="157">
        <f t="shared" si="18"/>
        <v>0</v>
      </c>
      <c r="BJ136" s="19" t="s">
        <v>79</v>
      </c>
      <c r="BK136" s="157">
        <f t="shared" si="19"/>
        <v>0</v>
      </c>
      <c r="BL136" s="19" t="s">
        <v>175</v>
      </c>
      <c r="BM136" s="156" t="s">
        <v>587</v>
      </c>
    </row>
    <row r="137" spans="1:65" s="2" customFormat="1" ht="21.75" customHeight="1">
      <c r="A137" s="34"/>
      <c r="B137" s="144"/>
      <c r="C137" s="145" t="s">
        <v>401</v>
      </c>
      <c r="D137" s="145" t="s">
        <v>170</v>
      </c>
      <c r="E137" s="146" t="s">
        <v>904</v>
      </c>
      <c r="F137" s="147" t="s">
        <v>905</v>
      </c>
      <c r="G137" s="148" t="s">
        <v>847</v>
      </c>
      <c r="H137" s="149">
        <v>4</v>
      </c>
      <c r="I137" s="150"/>
      <c r="J137" s="151">
        <f t="shared" si="10"/>
        <v>0</v>
      </c>
      <c r="K137" s="147" t="s">
        <v>3</v>
      </c>
      <c r="L137" s="35"/>
      <c r="M137" s="152" t="s">
        <v>3</v>
      </c>
      <c r="N137" s="153" t="s">
        <v>43</v>
      </c>
      <c r="O137" s="55"/>
      <c r="P137" s="154">
        <f t="shared" si="11"/>
        <v>0</v>
      </c>
      <c r="Q137" s="154">
        <v>0</v>
      </c>
      <c r="R137" s="154">
        <f t="shared" si="12"/>
        <v>0</v>
      </c>
      <c r="S137" s="154">
        <v>0</v>
      </c>
      <c r="T137" s="155">
        <f t="shared" si="1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6" t="s">
        <v>175</v>
      </c>
      <c r="AT137" s="156" t="s">
        <v>170</v>
      </c>
      <c r="AU137" s="156" t="s">
        <v>168</v>
      </c>
      <c r="AY137" s="19" t="s">
        <v>167</v>
      </c>
      <c r="BE137" s="157">
        <f t="shared" si="14"/>
        <v>0</v>
      </c>
      <c r="BF137" s="157">
        <f t="shared" si="15"/>
        <v>0</v>
      </c>
      <c r="BG137" s="157">
        <f t="shared" si="16"/>
        <v>0</v>
      </c>
      <c r="BH137" s="157">
        <f t="shared" si="17"/>
        <v>0</v>
      </c>
      <c r="BI137" s="157">
        <f t="shared" si="18"/>
        <v>0</v>
      </c>
      <c r="BJ137" s="19" t="s">
        <v>79</v>
      </c>
      <c r="BK137" s="157">
        <f t="shared" si="19"/>
        <v>0</v>
      </c>
      <c r="BL137" s="19" t="s">
        <v>175</v>
      </c>
      <c r="BM137" s="156" t="s">
        <v>596</v>
      </c>
    </row>
    <row r="138" spans="2:63" s="12" customFormat="1" ht="20.85" customHeight="1">
      <c r="B138" s="131"/>
      <c r="D138" s="132" t="s">
        <v>71</v>
      </c>
      <c r="E138" s="142" t="s">
        <v>906</v>
      </c>
      <c r="F138" s="142" t="s">
        <v>907</v>
      </c>
      <c r="I138" s="134"/>
      <c r="J138" s="143">
        <f>BK138</f>
        <v>0</v>
      </c>
      <c r="L138" s="131"/>
      <c r="M138" s="136"/>
      <c r="N138" s="137"/>
      <c r="O138" s="137"/>
      <c r="P138" s="138">
        <f>SUM(P139:P157)</f>
        <v>0</v>
      </c>
      <c r="Q138" s="137"/>
      <c r="R138" s="138">
        <f>SUM(R139:R157)</f>
        <v>0</v>
      </c>
      <c r="S138" s="137"/>
      <c r="T138" s="139">
        <f>SUM(T139:T157)</f>
        <v>0</v>
      </c>
      <c r="AR138" s="132" t="s">
        <v>79</v>
      </c>
      <c r="AT138" s="140" t="s">
        <v>71</v>
      </c>
      <c r="AU138" s="140" t="s">
        <v>81</v>
      </c>
      <c r="AY138" s="132" t="s">
        <v>167</v>
      </c>
      <c r="BK138" s="141">
        <f>SUM(BK139:BK157)</f>
        <v>0</v>
      </c>
    </row>
    <row r="139" spans="1:65" s="2" customFormat="1" ht="16.5" customHeight="1">
      <c r="A139" s="34"/>
      <c r="B139" s="144"/>
      <c r="C139" s="145" t="s">
        <v>406</v>
      </c>
      <c r="D139" s="145" t="s">
        <v>170</v>
      </c>
      <c r="E139" s="146" t="s">
        <v>2343</v>
      </c>
      <c r="F139" s="147" t="s">
        <v>909</v>
      </c>
      <c r="G139" s="148" t="s">
        <v>791</v>
      </c>
      <c r="H139" s="149">
        <v>12</v>
      </c>
      <c r="I139" s="150"/>
      <c r="J139" s="151">
        <f aca="true" t="shared" si="20" ref="J139:J157">ROUND(I139*H139,2)</f>
        <v>0</v>
      </c>
      <c r="K139" s="147" t="s">
        <v>3</v>
      </c>
      <c r="L139" s="35"/>
      <c r="M139" s="152" t="s">
        <v>3</v>
      </c>
      <c r="N139" s="153" t="s">
        <v>43</v>
      </c>
      <c r="O139" s="55"/>
      <c r="P139" s="154">
        <f aca="true" t="shared" si="21" ref="P139:P157">O139*H139</f>
        <v>0</v>
      </c>
      <c r="Q139" s="154">
        <v>0</v>
      </c>
      <c r="R139" s="154">
        <f aca="true" t="shared" si="22" ref="R139:R157">Q139*H139</f>
        <v>0</v>
      </c>
      <c r="S139" s="154">
        <v>0</v>
      </c>
      <c r="T139" s="155">
        <f aca="true" t="shared" si="23" ref="T139:T157"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6" t="s">
        <v>175</v>
      </c>
      <c r="AT139" s="156" t="s">
        <v>170</v>
      </c>
      <c r="AU139" s="156" t="s">
        <v>168</v>
      </c>
      <c r="AY139" s="19" t="s">
        <v>167</v>
      </c>
      <c r="BE139" s="157">
        <f aca="true" t="shared" si="24" ref="BE139:BE157">IF(N139="základní",J139,0)</f>
        <v>0</v>
      </c>
      <c r="BF139" s="157">
        <f aca="true" t="shared" si="25" ref="BF139:BF157">IF(N139="snížená",J139,0)</f>
        <v>0</v>
      </c>
      <c r="BG139" s="157">
        <f aca="true" t="shared" si="26" ref="BG139:BG157">IF(N139="zákl. přenesená",J139,0)</f>
        <v>0</v>
      </c>
      <c r="BH139" s="157">
        <f aca="true" t="shared" si="27" ref="BH139:BH157">IF(N139="sníž. přenesená",J139,0)</f>
        <v>0</v>
      </c>
      <c r="BI139" s="157">
        <f aca="true" t="shared" si="28" ref="BI139:BI157">IF(N139="nulová",J139,0)</f>
        <v>0</v>
      </c>
      <c r="BJ139" s="19" t="s">
        <v>79</v>
      </c>
      <c r="BK139" s="157">
        <f aca="true" t="shared" si="29" ref="BK139:BK157">ROUND(I139*H139,2)</f>
        <v>0</v>
      </c>
      <c r="BL139" s="19" t="s">
        <v>175</v>
      </c>
      <c r="BM139" s="156" t="s">
        <v>606</v>
      </c>
    </row>
    <row r="140" spans="1:65" s="2" customFormat="1" ht="16.5" customHeight="1">
      <c r="A140" s="34"/>
      <c r="B140" s="144"/>
      <c r="C140" s="145" t="s">
        <v>411</v>
      </c>
      <c r="D140" s="145" t="s">
        <v>170</v>
      </c>
      <c r="E140" s="146" t="s">
        <v>2344</v>
      </c>
      <c r="F140" s="147" t="s">
        <v>911</v>
      </c>
      <c r="G140" s="148" t="s">
        <v>791</v>
      </c>
      <c r="H140" s="149">
        <v>35</v>
      </c>
      <c r="I140" s="150"/>
      <c r="J140" s="151">
        <f t="shared" si="20"/>
        <v>0</v>
      </c>
      <c r="K140" s="147" t="s">
        <v>3</v>
      </c>
      <c r="L140" s="35"/>
      <c r="M140" s="152" t="s">
        <v>3</v>
      </c>
      <c r="N140" s="153" t="s">
        <v>43</v>
      </c>
      <c r="O140" s="55"/>
      <c r="P140" s="154">
        <f t="shared" si="21"/>
        <v>0</v>
      </c>
      <c r="Q140" s="154">
        <v>0</v>
      </c>
      <c r="R140" s="154">
        <f t="shared" si="22"/>
        <v>0</v>
      </c>
      <c r="S140" s="154">
        <v>0</v>
      </c>
      <c r="T140" s="155">
        <f t="shared" si="2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6" t="s">
        <v>175</v>
      </c>
      <c r="AT140" s="156" t="s">
        <v>170</v>
      </c>
      <c r="AU140" s="156" t="s">
        <v>168</v>
      </c>
      <c r="AY140" s="19" t="s">
        <v>167</v>
      </c>
      <c r="BE140" s="157">
        <f t="shared" si="24"/>
        <v>0</v>
      </c>
      <c r="BF140" s="157">
        <f t="shared" si="25"/>
        <v>0</v>
      </c>
      <c r="BG140" s="157">
        <f t="shared" si="26"/>
        <v>0</v>
      </c>
      <c r="BH140" s="157">
        <f t="shared" si="27"/>
        <v>0</v>
      </c>
      <c r="BI140" s="157">
        <f t="shared" si="28"/>
        <v>0</v>
      </c>
      <c r="BJ140" s="19" t="s">
        <v>79</v>
      </c>
      <c r="BK140" s="157">
        <f t="shared" si="29"/>
        <v>0</v>
      </c>
      <c r="BL140" s="19" t="s">
        <v>175</v>
      </c>
      <c r="BM140" s="156" t="s">
        <v>619</v>
      </c>
    </row>
    <row r="141" spans="1:65" s="2" customFormat="1" ht="24.2" customHeight="1">
      <c r="A141" s="34"/>
      <c r="B141" s="144"/>
      <c r="C141" s="145" t="s">
        <v>418</v>
      </c>
      <c r="D141" s="145" t="s">
        <v>170</v>
      </c>
      <c r="E141" s="146" t="s">
        <v>2345</v>
      </c>
      <c r="F141" s="147" t="s">
        <v>913</v>
      </c>
      <c r="G141" s="148" t="s">
        <v>791</v>
      </c>
      <c r="H141" s="149">
        <v>20</v>
      </c>
      <c r="I141" s="150"/>
      <c r="J141" s="151">
        <f t="shared" si="20"/>
        <v>0</v>
      </c>
      <c r="K141" s="147" t="s">
        <v>3</v>
      </c>
      <c r="L141" s="35"/>
      <c r="M141" s="152" t="s">
        <v>3</v>
      </c>
      <c r="N141" s="153" t="s">
        <v>43</v>
      </c>
      <c r="O141" s="55"/>
      <c r="P141" s="154">
        <f t="shared" si="21"/>
        <v>0</v>
      </c>
      <c r="Q141" s="154">
        <v>0</v>
      </c>
      <c r="R141" s="154">
        <f t="shared" si="22"/>
        <v>0</v>
      </c>
      <c r="S141" s="154">
        <v>0</v>
      </c>
      <c r="T141" s="155">
        <f t="shared" si="2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6" t="s">
        <v>175</v>
      </c>
      <c r="AT141" s="156" t="s">
        <v>170</v>
      </c>
      <c r="AU141" s="156" t="s">
        <v>168</v>
      </c>
      <c r="AY141" s="19" t="s">
        <v>167</v>
      </c>
      <c r="BE141" s="157">
        <f t="shared" si="24"/>
        <v>0</v>
      </c>
      <c r="BF141" s="157">
        <f t="shared" si="25"/>
        <v>0</v>
      </c>
      <c r="BG141" s="157">
        <f t="shared" si="26"/>
        <v>0</v>
      </c>
      <c r="BH141" s="157">
        <f t="shared" si="27"/>
        <v>0</v>
      </c>
      <c r="BI141" s="157">
        <f t="shared" si="28"/>
        <v>0</v>
      </c>
      <c r="BJ141" s="19" t="s">
        <v>79</v>
      </c>
      <c r="BK141" s="157">
        <f t="shared" si="29"/>
        <v>0</v>
      </c>
      <c r="BL141" s="19" t="s">
        <v>175</v>
      </c>
      <c r="BM141" s="156" t="s">
        <v>628</v>
      </c>
    </row>
    <row r="142" spans="1:65" s="2" customFormat="1" ht="16.5" customHeight="1">
      <c r="A142" s="34"/>
      <c r="B142" s="144"/>
      <c r="C142" s="145" t="s">
        <v>424</v>
      </c>
      <c r="D142" s="145" t="s">
        <v>170</v>
      </c>
      <c r="E142" s="146" t="s">
        <v>2346</v>
      </c>
      <c r="F142" s="147" t="s">
        <v>915</v>
      </c>
      <c r="G142" s="148" t="s">
        <v>791</v>
      </c>
      <c r="H142" s="149">
        <v>15</v>
      </c>
      <c r="I142" s="150"/>
      <c r="J142" s="151">
        <f t="shared" si="20"/>
        <v>0</v>
      </c>
      <c r="K142" s="147" t="s">
        <v>3</v>
      </c>
      <c r="L142" s="35"/>
      <c r="M142" s="152" t="s">
        <v>3</v>
      </c>
      <c r="N142" s="153" t="s">
        <v>43</v>
      </c>
      <c r="O142" s="55"/>
      <c r="P142" s="154">
        <f t="shared" si="21"/>
        <v>0</v>
      </c>
      <c r="Q142" s="154">
        <v>0</v>
      </c>
      <c r="R142" s="154">
        <f t="shared" si="22"/>
        <v>0</v>
      </c>
      <c r="S142" s="154">
        <v>0</v>
      </c>
      <c r="T142" s="155">
        <f t="shared" si="2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6" t="s">
        <v>175</v>
      </c>
      <c r="AT142" s="156" t="s">
        <v>170</v>
      </c>
      <c r="AU142" s="156" t="s">
        <v>168</v>
      </c>
      <c r="AY142" s="19" t="s">
        <v>167</v>
      </c>
      <c r="BE142" s="157">
        <f t="shared" si="24"/>
        <v>0</v>
      </c>
      <c r="BF142" s="157">
        <f t="shared" si="25"/>
        <v>0</v>
      </c>
      <c r="BG142" s="157">
        <f t="shared" si="26"/>
        <v>0</v>
      </c>
      <c r="BH142" s="157">
        <f t="shared" si="27"/>
        <v>0</v>
      </c>
      <c r="BI142" s="157">
        <f t="shared" si="28"/>
        <v>0</v>
      </c>
      <c r="BJ142" s="19" t="s">
        <v>79</v>
      </c>
      <c r="BK142" s="157">
        <f t="shared" si="29"/>
        <v>0</v>
      </c>
      <c r="BL142" s="19" t="s">
        <v>175</v>
      </c>
      <c r="BM142" s="156" t="s">
        <v>638</v>
      </c>
    </row>
    <row r="143" spans="1:65" s="2" customFormat="1" ht="16.5" customHeight="1">
      <c r="A143" s="34"/>
      <c r="B143" s="144"/>
      <c r="C143" s="145" t="s">
        <v>431</v>
      </c>
      <c r="D143" s="145" t="s">
        <v>170</v>
      </c>
      <c r="E143" s="146" t="s">
        <v>2347</v>
      </c>
      <c r="F143" s="147" t="s">
        <v>917</v>
      </c>
      <c r="G143" s="148" t="s">
        <v>791</v>
      </c>
      <c r="H143" s="149">
        <v>25</v>
      </c>
      <c r="I143" s="150"/>
      <c r="J143" s="151">
        <f t="shared" si="20"/>
        <v>0</v>
      </c>
      <c r="K143" s="147" t="s">
        <v>3</v>
      </c>
      <c r="L143" s="35"/>
      <c r="M143" s="152" t="s">
        <v>3</v>
      </c>
      <c r="N143" s="153" t="s">
        <v>43</v>
      </c>
      <c r="O143" s="55"/>
      <c r="P143" s="154">
        <f t="shared" si="21"/>
        <v>0</v>
      </c>
      <c r="Q143" s="154">
        <v>0</v>
      </c>
      <c r="R143" s="154">
        <f t="shared" si="22"/>
        <v>0</v>
      </c>
      <c r="S143" s="154">
        <v>0</v>
      </c>
      <c r="T143" s="155">
        <f t="shared" si="2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6" t="s">
        <v>175</v>
      </c>
      <c r="AT143" s="156" t="s">
        <v>170</v>
      </c>
      <c r="AU143" s="156" t="s">
        <v>168</v>
      </c>
      <c r="AY143" s="19" t="s">
        <v>167</v>
      </c>
      <c r="BE143" s="157">
        <f t="shared" si="24"/>
        <v>0</v>
      </c>
      <c r="BF143" s="157">
        <f t="shared" si="25"/>
        <v>0</v>
      </c>
      <c r="BG143" s="157">
        <f t="shared" si="26"/>
        <v>0</v>
      </c>
      <c r="BH143" s="157">
        <f t="shared" si="27"/>
        <v>0</v>
      </c>
      <c r="BI143" s="157">
        <f t="shared" si="28"/>
        <v>0</v>
      </c>
      <c r="BJ143" s="19" t="s">
        <v>79</v>
      </c>
      <c r="BK143" s="157">
        <f t="shared" si="29"/>
        <v>0</v>
      </c>
      <c r="BL143" s="19" t="s">
        <v>175</v>
      </c>
      <c r="BM143" s="156" t="s">
        <v>647</v>
      </c>
    </row>
    <row r="144" spans="1:65" s="2" customFormat="1" ht="16.5" customHeight="1">
      <c r="A144" s="34"/>
      <c r="B144" s="144"/>
      <c r="C144" s="145" t="s">
        <v>436</v>
      </c>
      <c r="D144" s="145" t="s">
        <v>170</v>
      </c>
      <c r="E144" s="146" t="s">
        <v>2348</v>
      </c>
      <c r="F144" s="147" t="s">
        <v>923</v>
      </c>
      <c r="G144" s="148" t="s">
        <v>791</v>
      </c>
      <c r="H144" s="149">
        <v>10</v>
      </c>
      <c r="I144" s="150"/>
      <c r="J144" s="151">
        <f t="shared" si="20"/>
        <v>0</v>
      </c>
      <c r="K144" s="147" t="s">
        <v>3</v>
      </c>
      <c r="L144" s="35"/>
      <c r="M144" s="152" t="s">
        <v>3</v>
      </c>
      <c r="N144" s="153" t="s">
        <v>43</v>
      </c>
      <c r="O144" s="55"/>
      <c r="P144" s="154">
        <f t="shared" si="21"/>
        <v>0</v>
      </c>
      <c r="Q144" s="154">
        <v>0</v>
      </c>
      <c r="R144" s="154">
        <f t="shared" si="22"/>
        <v>0</v>
      </c>
      <c r="S144" s="154">
        <v>0</v>
      </c>
      <c r="T144" s="155">
        <f t="shared" si="2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6" t="s">
        <v>175</v>
      </c>
      <c r="AT144" s="156" t="s">
        <v>170</v>
      </c>
      <c r="AU144" s="156" t="s">
        <v>168</v>
      </c>
      <c r="AY144" s="19" t="s">
        <v>167</v>
      </c>
      <c r="BE144" s="157">
        <f t="shared" si="24"/>
        <v>0</v>
      </c>
      <c r="BF144" s="157">
        <f t="shared" si="25"/>
        <v>0</v>
      </c>
      <c r="BG144" s="157">
        <f t="shared" si="26"/>
        <v>0</v>
      </c>
      <c r="BH144" s="157">
        <f t="shared" si="27"/>
        <v>0</v>
      </c>
      <c r="BI144" s="157">
        <f t="shared" si="28"/>
        <v>0</v>
      </c>
      <c r="BJ144" s="19" t="s">
        <v>79</v>
      </c>
      <c r="BK144" s="157">
        <f t="shared" si="29"/>
        <v>0</v>
      </c>
      <c r="BL144" s="19" t="s">
        <v>175</v>
      </c>
      <c r="BM144" s="156" t="s">
        <v>659</v>
      </c>
    </row>
    <row r="145" spans="1:65" s="2" customFormat="1" ht="24.2" customHeight="1">
      <c r="A145" s="34"/>
      <c r="B145" s="144"/>
      <c r="C145" s="145" t="s">
        <v>441</v>
      </c>
      <c r="D145" s="145" t="s">
        <v>170</v>
      </c>
      <c r="E145" s="146" t="s">
        <v>2349</v>
      </c>
      <c r="F145" s="147" t="s">
        <v>2350</v>
      </c>
      <c r="G145" s="148" t="s">
        <v>791</v>
      </c>
      <c r="H145" s="149">
        <v>30</v>
      </c>
      <c r="I145" s="150"/>
      <c r="J145" s="151">
        <f t="shared" si="20"/>
        <v>0</v>
      </c>
      <c r="K145" s="147" t="s">
        <v>3</v>
      </c>
      <c r="L145" s="35"/>
      <c r="M145" s="152" t="s">
        <v>3</v>
      </c>
      <c r="N145" s="153" t="s">
        <v>43</v>
      </c>
      <c r="O145" s="55"/>
      <c r="P145" s="154">
        <f t="shared" si="21"/>
        <v>0</v>
      </c>
      <c r="Q145" s="154">
        <v>0</v>
      </c>
      <c r="R145" s="154">
        <f t="shared" si="22"/>
        <v>0</v>
      </c>
      <c r="S145" s="154">
        <v>0</v>
      </c>
      <c r="T145" s="155">
        <f t="shared" si="2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6" t="s">
        <v>175</v>
      </c>
      <c r="AT145" s="156" t="s">
        <v>170</v>
      </c>
      <c r="AU145" s="156" t="s">
        <v>168</v>
      </c>
      <c r="AY145" s="19" t="s">
        <v>167</v>
      </c>
      <c r="BE145" s="157">
        <f t="shared" si="24"/>
        <v>0</v>
      </c>
      <c r="BF145" s="157">
        <f t="shared" si="25"/>
        <v>0</v>
      </c>
      <c r="BG145" s="157">
        <f t="shared" si="26"/>
        <v>0</v>
      </c>
      <c r="BH145" s="157">
        <f t="shared" si="27"/>
        <v>0</v>
      </c>
      <c r="BI145" s="157">
        <f t="shared" si="28"/>
        <v>0</v>
      </c>
      <c r="BJ145" s="19" t="s">
        <v>79</v>
      </c>
      <c r="BK145" s="157">
        <f t="shared" si="29"/>
        <v>0</v>
      </c>
      <c r="BL145" s="19" t="s">
        <v>175</v>
      </c>
      <c r="BM145" s="156" t="s">
        <v>669</v>
      </c>
    </row>
    <row r="146" spans="1:65" s="2" customFormat="1" ht="16.5" customHeight="1">
      <c r="A146" s="34"/>
      <c r="B146" s="144"/>
      <c r="C146" s="145" t="s">
        <v>446</v>
      </c>
      <c r="D146" s="145" t="s">
        <v>170</v>
      </c>
      <c r="E146" s="146" t="s">
        <v>2351</v>
      </c>
      <c r="F146" s="147" t="s">
        <v>925</v>
      </c>
      <c r="G146" s="148" t="s">
        <v>791</v>
      </c>
      <c r="H146" s="149">
        <v>6</v>
      </c>
      <c r="I146" s="150"/>
      <c r="J146" s="151">
        <f t="shared" si="20"/>
        <v>0</v>
      </c>
      <c r="K146" s="147" t="s">
        <v>3</v>
      </c>
      <c r="L146" s="35"/>
      <c r="M146" s="152" t="s">
        <v>3</v>
      </c>
      <c r="N146" s="153" t="s">
        <v>43</v>
      </c>
      <c r="O146" s="55"/>
      <c r="P146" s="154">
        <f t="shared" si="21"/>
        <v>0</v>
      </c>
      <c r="Q146" s="154">
        <v>0</v>
      </c>
      <c r="R146" s="154">
        <f t="shared" si="22"/>
        <v>0</v>
      </c>
      <c r="S146" s="154">
        <v>0</v>
      </c>
      <c r="T146" s="155">
        <f t="shared" si="2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6" t="s">
        <v>175</v>
      </c>
      <c r="AT146" s="156" t="s">
        <v>170</v>
      </c>
      <c r="AU146" s="156" t="s">
        <v>168</v>
      </c>
      <c r="AY146" s="19" t="s">
        <v>167</v>
      </c>
      <c r="BE146" s="157">
        <f t="shared" si="24"/>
        <v>0</v>
      </c>
      <c r="BF146" s="157">
        <f t="shared" si="25"/>
        <v>0</v>
      </c>
      <c r="BG146" s="157">
        <f t="shared" si="26"/>
        <v>0</v>
      </c>
      <c r="BH146" s="157">
        <f t="shared" si="27"/>
        <v>0</v>
      </c>
      <c r="BI146" s="157">
        <f t="shared" si="28"/>
        <v>0</v>
      </c>
      <c r="BJ146" s="19" t="s">
        <v>79</v>
      </c>
      <c r="BK146" s="157">
        <f t="shared" si="29"/>
        <v>0</v>
      </c>
      <c r="BL146" s="19" t="s">
        <v>175</v>
      </c>
      <c r="BM146" s="156" t="s">
        <v>682</v>
      </c>
    </row>
    <row r="147" spans="1:65" s="2" customFormat="1" ht="16.5" customHeight="1">
      <c r="A147" s="34"/>
      <c r="B147" s="144"/>
      <c r="C147" s="145" t="s">
        <v>451</v>
      </c>
      <c r="D147" s="145" t="s">
        <v>170</v>
      </c>
      <c r="E147" s="146" t="s">
        <v>2352</v>
      </c>
      <c r="F147" s="147" t="s">
        <v>927</v>
      </c>
      <c r="G147" s="148" t="s">
        <v>791</v>
      </c>
      <c r="H147" s="149">
        <v>40</v>
      </c>
      <c r="I147" s="150"/>
      <c r="J147" s="151">
        <f t="shared" si="20"/>
        <v>0</v>
      </c>
      <c r="K147" s="147" t="s">
        <v>3</v>
      </c>
      <c r="L147" s="35"/>
      <c r="M147" s="152" t="s">
        <v>3</v>
      </c>
      <c r="N147" s="153" t="s">
        <v>43</v>
      </c>
      <c r="O147" s="55"/>
      <c r="P147" s="154">
        <f t="shared" si="21"/>
        <v>0</v>
      </c>
      <c r="Q147" s="154">
        <v>0</v>
      </c>
      <c r="R147" s="154">
        <f t="shared" si="22"/>
        <v>0</v>
      </c>
      <c r="S147" s="154">
        <v>0</v>
      </c>
      <c r="T147" s="155">
        <f t="shared" si="2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6" t="s">
        <v>175</v>
      </c>
      <c r="AT147" s="156" t="s">
        <v>170</v>
      </c>
      <c r="AU147" s="156" t="s">
        <v>168</v>
      </c>
      <c r="AY147" s="19" t="s">
        <v>167</v>
      </c>
      <c r="BE147" s="157">
        <f t="shared" si="24"/>
        <v>0</v>
      </c>
      <c r="BF147" s="157">
        <f t="shared" si="25"/>
        <v>0</v>
      </c>
      <c r="BG147" s="157">
        <f t="shared" si="26"/>
        <v>0</v>
      </c>
      <c r="BH147" s="157">
        <f t="shared" si="27"/>
        <v>0</v>
      </c>
      <c r="BI147" s="157">
        <f t="shared" si="28"/>
        <v>0</v>
      </c>
      <c r="BJ147" s="19" t="s">
        <v>79</v>
      </c>
      <c r="BK147" s="157">
        <f t="shared" si="29"/>
        <v>0</v>
      </c>
      <c r="BL147" s="19" t="s">
        <v>175</v>
      </c>
      <c r="BM147" s="156" t="s">
        <v>695</v>
      </c>
    </row>
    <row r="148" spans="1:65" s="2" customFormat="1" ht="24.2" customHeight="1">
      <c r="A148" s="34"/>
      <c r="B148" s="144"/>
      <c r="C148" s="145" t="s">
        <v>458</v>
      </c>
      <c r="D148" s="145" t="s">
        <v>170</v>
      </c>
      <c r="E148" s="146" t="s">
        <v>2353</v>
      </c>
      <c r="F148" s="147" t="s">
        <v>2354</v>
      </c>
      <c r="G148" s="148" t="s">
        <v>791</v>
      </c>
      <c r="H148" s="149">
        <v>25</v>
      </c>
      <c r="I148" s="150"/>
      <c r="J148" s="151">
        <f t="shared" si="20"/>
        <v>0</v>
      </c>
      <c r="K148" s="147" t="s">
        <v>3</v>
      </c>
      <c r="L148" s="35"/>
      <c r="M148" s="152" t="s">
        <v>3</v>
      </c>
      <c r="N148" s="153" t="s">
        <v>43</v>
      </c>
      <c r="O148" s="55"/>
      <c r="P148" s="154">
        <f t="shared" si="21"/>
        <v>0</v>
      </c>
      <c r="Q148" s="154">
        <v>0</v>
      </c>
      <c r="R148" s="154">
        <f t="shared" si="22"/>
        <v>0</v>
      </c>
      <c r="S148" s="154">
        <v>0</v>
      </c>
      <c r="T148" s="155">
        <f t="shared" si="2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6" t="s">
        <v>175</v>
      </c>
      <c r="AT148" s="156" t="s">
        <v>170</v>
      </c>
      <c r="AU148" s="156" t="s">
        <v>168</v>
      </c>
      <c r="AY148" s="19" t="s">
        <v>167</v>
      </c>
      <c r="BE148" s="157">
        <f t="shared" si="24"/>
        <v>0</v>
      </c>
      <c r="BF148" s="157">
        <f t="shared" si="25"/>
        <v>0</v>
      </c>
      <c r="BG148" s="157">
        <f t="shared" si="26"/>
        <v>0</v>
      </c>
      <c r="BH148" s="157">
        <f t="shared" si="27"/>
        <v>0</v>
      </c>
      <c r="BI148" s="157">
        <f t="shared" si="28"/>
        <v>0</v>
      </c>
      <c r="BJ148" s="19" t="s">
        <v>79</v>
      </c>
      <c r="BK148" s="157">
        <f t="shared" si="29"/>
        <v>0</v>
      </c>
      <c r="BL148" s="19" t="s">
        <v>175</v>
      </c>
      <c r="BM148" s="156" t="s">
        <v>707</v>
      </c>
    </row>
    <row r="149" spans="1:65" s="2" customFormat="1" ht="16.5" customHeight="1">
      <c r="A149" s="34"/>
      <c r="B149" s="144"/>
      <c r="C149" s="145" t="s">
        <v>463</v>
      </c>
      <c r="D149" s="145" t="s">
        <v>170</v>
      </c>
      <c r="E149" s="146" t="s">
        <v>2355</v>
      </c>
      <c r="F149" s="147" t="s">
        <v>933</v>
      </c>
      <c r="G149" s="148" t="s">
        <v>791</v>
      </c>
      <c r="H149" s="149">
        <v>4</v>
      </c>
      <c r="I149" s="150"/>
      <c r="J149" s="151">
        <f t="shared" si="20"/>
        <v>0</v>
      </c>
      <c r="K149" s="147" t="s">
        <v>3</v>
      </c>
      <c r="L149" s="35"/>
      <c r="M149" s="152" t="s">
        <v>3</v>
      </c>
      <c r="N149" s="153" t="s">
        <v>43</v>
      </c>
      <c r="O149" s="55"/>
      <c r="P149" s="154">
        <f t="shared" si="21"/>
        <v>0</v>
      </c>
      <c r="Q149" s="154">
        <v>0</v>
      </c>
      <c r="R149" s="154">
        <f t="shared" si="22"/>
        <v>0</v>
      </c>
      <c r="S149" s="154">
        <v>0</v>
      </c>
      <c r="T149" s="155">
        <f t="shared" si="2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56" t="s">
        <v>175</v>
      </c>
      <c r="AT149" s="156" t="s">
        <v>170</v>
      </c>
      <c r="AU149" s="156" t="s">
        <v>168</v>
      </c>
      <c r="AY149" s="19" t="s">
        <v>167</v>
      </c>
      <c r="BE149" s="157">
        <f t="shared" si="24"/>
        <v>0</v>
      </c>
      <c r="BF149" s="157">
        <f t="shared" si="25"/>
        <v>0</v>
      </c>
      <c r="BG149" s="157">
        <f t="shared" si="26"/>
        <v>0</v>
      </c>
      <c r="BH149" s="157">
        <f t="shared" si="27"/>
        <v>0</v>
      </c>
      <c r="BI149" s="157">
        <f t="shared" si="28"/>
        <v>0</v>
      </c>
      <c r="BJ149" s="19" t="s">
        <v>79</v>
      </c>
      <c r="BK149" s="157">
        <f t="shared" si="29"/>
        <v>0</v>
      </c>
      <c r="BL149" s="19" t="s">
        <v>175</v>
      </c>
      <c r="BM149" s="156" t="s">
        <v>718</v>
      </c>
    </row>
    <row r="150" spans="1:65" s="2" customFormat="1" ht="24.2" customHeight="1">
      <c r="A150" s="34"/>
      <c r="B150" s="144"/>
      <c r="C150" s="145" t="s">
        <v>469</v>
      </c>
      <c r="D150" s="145" t="s">
        <v>170</v>
      </c>
      <c r="E150" s="146" t="s">
        <v>2356</v>
      </c>
      <c r="F150" s="147" t="s">
        <v>936</v>
      </c>
      <c r="G150" s="148" t="s">
        <v>791</v>
      </c>
      <c r="H150" s="149">
        <v>38</v>
      </c>
      <c r="I150" s="150"/>
      <c r="J150" s="151">
        <f t="shared" si="20"/>
        <v>0</v>
      </c>
      <c r="K150" s="147" t="s">
        <v>3</v>
      </c>
      <c r="L150" s="35"/>
      <c r="M150" s="152" t="s">
        <v>3</v>
      </c>
      <c r="N150" s="153" t="s">
        <v>43</v>
      </c>
      <c r="O150" s="55"/>
      <c r="P150" s="154">
        <f t="shared" si="21"/>
        <v>0</v>
      </c>
      <c r="Q150" s="154">
        <v>0</v>
      </c>
      <c r="R150" s="154">
        <f t="shared" si="22"/>
        <v>0</v>
      </c>
      <c r="S150" s="154">
        <v>0</v>
      </c>
      <c r="T150" s="155">
        <f t="shared" si="2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6" t="s">
        <v>175</v>
      </c>
      <c r="AT150" s="156" t="s">
        <v>170</v>
      </c>
      <c r="AU150" s="156" t="s">
        <v>168</v>
      </c>
      <c r="AY150" s="19" t="s">
        <v>167</v>
      </c>
      <c r="BE150" s="157">
        <f t="shared" si="24"/>
        <v>0</v>
      </c>
      <c r="BF150" s="157">
        <f t="shared" si="25"/>
        <v>0</v>
      </c>
      <c r="BG150" s="157">
        <f t="shared" si="26"/>
        <v>0</v>
      </c>
      <c r="BH150" s="157">
        <f t="shared" si="27"/>
        <v>0</v>
      </c>
      <c r="BI150" s="157">
        <f t="shared" si="28"/>
        <v>0</v>
      </c>
      <c r="BJ150" s="19" t="s">
        <v>79</v>
      </c>
      <c r="BK150" s="157">
        <f t="shared" si="29"/>
        <v>0</v>
      </c>
      <c r="BL150" s="19" t="s">
        <v>175</v>
      </c>
      <c r="BM150" s="156" t="s">
        <v>729</v>
      </c>
    </row>
    <row r="151" spans="1:65" s="2" customFormat="1" ht="16.5" customHeight="1">
      <c r="A151" s="34"/>
      <c r="B151" s="144"/>
      <c r="C151" s="145" t="s">
        <v>474</v>
      </c>
      <c r="D151" s="145" t="s">
        <v>170</v>
      </c>
      <c r="E151" s="146" t="s">
        <v>2357</v>
      </c>
      <c r="F151" s="147" t="s">
        <v>939</v>
      </c>
      <c r="G151" s="148" t="s">
        <v>791</v>
      </c>
      <c r="H151" s="149">
        <v>40</v>
      </c>
      <c r="I151" s="150"/>
      <c r="J151" s="151">
        <f t="shared" si="20"/>
        <v>0</v>
      </c>
      <c r="K151" s="147" t="s">
        <v>3</v>
      </c>
      <c r="L151" s="35"/>
      <c r="M151" s="152" t="s">
        <v>3</v>
      </c>
      <c r="N151" s="153" t="s">
        <v>43</v>
      </c>
      <c r="O151" s="55"/>
      <c r="P151" s="154">
        <f t="shared" si="21"/>
        <v>0</v>
      </c>
      <c r="Q151" s="154">
        <v>0</v>
      </c>
      <c r="R151" s="154">
        <f t="shared" si="22"/>
        <v>0</v>
      </c>
      <c r="S151" s="154">
        <v>0</v>
      </c>
      <c r="T151" s="155">
        <f t="shared" si="2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6" t="s">
        <v>175</v>
      </c>
      <c r="AT151" s="156" t="s">
        <v>170</v>
      </c>
      <c r="AU151" s="156" t="s">
        <v>168</v>
      </c>
      <c r="AY151" s="19" t="s">
        <v>167</v>
      </c>
      <c r="BE151" s="157">
        <f t="shared" si="24"/>
        <v>0</v>
      </c>
      <c r="BF151" s="157">
        <f t="shared" si="25"/>
        <v>0</v>
      </c>
      <c r="BG151" s="157">
        <f t="shared" si="26"/>
        <v>0</v>
      </c>
      <c r="BH151" s="157">
        <f t="shared" si="27"/>
        <v>0</v>
      </c>
      <c r="BI151" s="157">
        <f t="shared" si="28"/>
        <v>0</v>
      </c>
      <c r="BJ151" s="19" t="s">
        <v>79</v>
      </c>
      <c r="BK151" s="157">
        <f t="shared" si="29"/>
        <v>0</v>
      </c>
      <c r="BL151" s="19" t="s">
        <v>175</v>
      </c>
      <c r="BM151" s="156" t="s">
        <v>740</v>
      </c>
    </row>
    <row r="152" spans="1:65" s="2" customFormat="1" ht="16.5" customHeight="1">
      <c r="A152" s="34"/>
      <c r="B152" s="144"/>
      <c r="C152" s="145" t="s">
        <v>480</v>
      </c>
      <c r="D152" s="145" t="s">
        <v>170</v>
      </c>
      <c r="E152" s="146" t="s">
        <v>2358</v>
      </c>
      <c r="F152" s="147" t="s">
        <v>942</v>
      </c>
      <c r="G152" s="148" t="s">
        <v>791</v>
      </c>
      <c r="H152" s="149">
        <v>25</v>
      </c>
      <c r="I152" s="150"/>
      <c r="J152" s="151">
        <f t="shared" si="20"/>
        <v>0</v>
      </c>
      <c r="K152" s="147" t="s">
        <v>3</v>
      </c>
      <c r="L152" s="35"/>
      <c r="M152" s="152" t="s">
        <v>3</v>
      </c>
      <c r="N152" s="153" t="s">
        <v>43</v>
      </c>
      <c r="O152" s="55"/>
      <c r="P152" s="154">
        <f t="shared" si="21"/>
        <v>0</v>
      </c>
      <c r="Q152" s="154">
        <v>0</v>
      </c>
      <c r="R152" s="154">
        <f t="shared" si="22"/>
        <v>0</v>
      </c>
      <c r="S152" s="154">
        <v>0</v>
      </c>
      <c r="T152" s="155">
        <f t="shared" si="2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6" t="s">
        <v>175</v>
      </c>
      <c r="AT152" s="156" t="s">
        <v>170</v>
      </c>
      <c r="AU152" s="156" t="s">
        <v>168</v>
      </c>
      <c r="AY152" s="19" t="s">
        <v>167</v>
      </c>
      <c r="BE152" s="157">
        <f t="shared" si="24"/>
        <v>0</v>
      </c>
      <c r="BF152" s="157">
        <f t="shared" si="25"/>
        <v>0</v>
      </c>
      <c r="BG152" s="157">
        <f t="shared" si="26"/>
        <v>0</v>
      </c>
      <c r="BH152" s="157">
        <f t="shared" si="27"/>
        <v>0</v>
      </c>
      <c r="BI152" s="157">
        <f t="shared" si="28"/>
        <v>0</v>
      </c>
      <c r="BJ152" s="19" t="s">
        <v>79</v>
      </c>
      <c r="BK152" s="157">
        <f t="shared" si="29"/>
        <v>0</v>
      </c>
      <c r="BL152" s="19" t="s">
        <v>175</v>
      </c>
      <c r="BM152" s="156" t="s">
        <v>752</v>
      </c>
    </row>
    <row r="153" spans="1:65" s="2" customFormat="1" ht="16.5" customHeight="1">
      <c r="A153" s="34"/>
      <c r="B153" s="144"/>
      <c r="C153" s="145" t="s">
        <v>485</v>
      </c>
      <c r="D153" s="145" t="s">
        <v>170</v>
      </c>
      <c r="E153" s="146" t="s">
        <v>2359</v>
      </c>
      <c r="F153" s="147" t="s">
        <v>945</v>
      </c>
      <c r="G153" s="148" t="s">
        <v>791</v>
      </c>
      <c r="H153" s="149">
        <v>20</v>
      </c>
      <c r="I153" s="150"/>
      <c r="J153" s="151">
        <f t="shared" si="20"/>
        <v>0</v>
      </c>
      <c r="K153" s="147" t="s">
        <v>3</v>
      </c>
      <c r="L153" s="35"/>
      <c r="M153" s="152" t="s">
        <v>3</v>
      </c>
      <c r="N153" s="153" t="s">
        <v>43</v>
      </c>
      <c r="O153" s="55"/>
      <c r="P153" s="154">
        <f t="shared" si="21"/>
        <v>0</v>
      </c>
      <c r="Q153" s="154">
        <v>0</v>
      </c>
      <c r="R153" s="154">
        <f t="shared" si="22"/>
        <v>0</v>
      </c>
      <c r="S153" s="154">
        <v>0</v>
      </c>
      <c r="T153" s="155">
        <f t="shared" si="2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6" t="s">
        <v>175</v>
      </c>
      <c r="AT153" s="156" t="s">
        <v>170</v>
      </c>
      <c r="AU153" s="156" t="s">
        <v>168</v>
      </c>
      <c r="AY153" s="19" t="s">
        <v>167</v>
      </c>
      <c r="BE153" s="157">
        <f t="shared" si="24"/>
        <v>0</v>
      </c>
      <c r="BF153" s="157">
        <f t="shared" si="25"/>
        <v>0</v>
      </c>
      <c r="BG153" s="157">
        <f t="shared" si="26"/>
        <v>0</v>
      </c>
      <c r="BH153" s="157">
        <f t="shared" si="27"/>
        <v>0</v>
      </c>
      <c r="BI153" s="157">
        <f t="shared" si="28"/>
        <v>0</v>
      </c>
      <c r="BJ153" s="19" t="s">
        <v>79</v>
      </c>
      <c r="BK153" s="157">
        <f t="shared" si="29"/>
        <v>0</v>
      </c>
      <c r="BL153" s="19" t="s">
        <v>175</v>
      </c>
      <c r="BM153" s="156" t="s">
        <v>775</v>
      </c>
    </row>
    <row r="154" spans="1:65" s="2" customFormat="1" ht="24.2" customHeight="1">
      <c r="A154" s="34"/>
      <c r="B154" s="144"/>
      <c r="C154" s="145" t="s">
        <v>491</v>
      </c>
      <c r="D154" s="145" t="s">
        <v>170</v>
      </c>
      <c r="E154" s="146" t="s">
        <v>2360</v>
      </c>
      <c r="F154" s="147" t="s">
        <v>948</v>
      </c>
      <c r="G154" s="148" t="s">
        <v>791</v>
      </c>
      <c r="H154" s="149">
        <v>45</v>
      </c>
      <c r="I154" s="150"/>
      <c r="J154" s="151">
        <f t="shared" si="20"/>
        <v>0</v>
      </c>
      <c r="K154" s="147" t="s">
        <v>3</v>
      </c>
      <c r="L154" s="35"/>
      <c r="M154" s="152" t="s">
        <v>3</v>
      </c>
      <c r="N154" s="153" t="s">
        <v>43</v>
      </c>
      <c r="O154" s="55"/>
      <c r="P154" s="154">
        <f t="shared" si="21"/>
        <v>0</v>
      </c>
      <c r="Q154" s="154">
        <v>0</v>
      </c>
      <c r="R154" s="154">
        <f t="shared" si="22"/>
        <v>0</v>
      </c>
      <c r="S154" s="154">
        <v>0</v>
      </c>
      <c r="T154" s="155">
        <f t="shared" si="2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6" t="s">
        <v>175</v>
      </c>
      <c r="AT154" s="156" t="s">
        <v>170</v>
      </c>
      <c r="AU154" s="156" t="s">
        <v>168</v>
      </c>
      <c r="AY154" s="19" t="s">
        <v>167</v>
      </c>
      <c r="BE154" s="157">
        <f t="shared" si="24"/>
        <v>0</v>
      </c>
      <c r="BF154" s="157">
        <f t="shared" si="25"/>
        <v>0</v>
      </c>
      <c r="BG154" s="157">
        <f t="shared" si="26"/>
        <v>0</v>
      </c>
      <c r="BH154" s="157">
        <f t="shared" si="27"/>
        <v>0</v>
      </c>
      <c r="BI154" s="157">
        <f t="shared" si="28"/>
        <v>0</v>
      </c>
      <c r="BJ154" s="19" t="s">
        <v>79</v>
      </c>
      <c r="BK154" s="157">
        <f t="shared" si="29"/>
        <v>0</v>
      </c>
      <c r="BL154" s="19" t="s">
        <v>175</v>
      </c>
      <c r="BM154" s="156" t="s">
        <v>788</v>
      </c>
    </row>
    <row r="155" spans="1:65" s="2" customFormat="1" ht="24.2" customHeight="1">
      <c r="A155" s="34"/>
      <c r="B155" s="144"/>
      <c r="C155" s="145" t="s">
        <v>497</v>
      </c>
      <c r="D155" s="145" t="s">
        <v>170</v>
      </c>
      <c r="E155" s="146" t="s">
        <v>2361</v>
      </c>
      <c r="F155" s="147" t="s">
        <v>951</v>
      </c>
      <c r="G155" s="148" t="s">
        <v>791</v>
      </c>
      <c r="H155" s="149">
        <v>45</v>
      </c>
      <c r="I155" s="150"/>
      <c r="J155" s="151">
        <f t="shared" si="20"/>
        <v>0</v>
      </c>
      <c r="K155" s="147" t="s">
        <v>3</v>
      </c>
      <c r="L155" s="35"/>
      <c r="M155" s="152" t="s">
        <v>3</v>
      </c>
      <c r="N155" s="153" t="s">
        <v>43</v>
      </c>
      <c r="O155" s="55"/>
      <c r="P155" s="154">
        <f t="shared" si="21"/>
        <v>0</v>
      </c>
      <c r="Q155" s="154">
        <v>0</v>
      </c>
      <c r="R155" s="154">
        <f t="shared" si="22"/>
        <v>0</v>
      </c>
      <c r="S155" s="154">
        <v>0</v>
      </c>
      <c r="T155" s="155">
        <f t="shared" si="2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6" t="s">
        <v>175</v>
      </c>
      <c r="AT155" s="156" t="s">
        <v>170</v>
      </c>
      <c r="AU155" s="156" t="s">
        <v>168</v>
      </c>
      <c r="AY155" s="19" t="s">
        <v>167</v>
      </c>
      <c r="BE155" s="157">
        <f t="shared" si="24"/>
        <v>0</v>
      </c>
      <c r="BF155" s="157">
        <f t="shared" si="25"/>
        <v>0</v>
      </c>
      <c r="BG155" s="157">
        <f t="shared" si="26"/>
        <v>0</v>
      </c>
      <c r="BH155" s="157">
        <f t="shared" si="27"/>
        <v>0</v>
      </c>
      <c r="BI155" s="157">
        <f t="shared" si="28"/>
        <v>0</v>
      </c>
      <c r="BJ155" s="19" t="s">
        <v>79</v>
      </c>
      <c r="BK155" s="157">
        <f t="shared" si="29"/>
        <v>0</v>
      </c>
      <c r="BL155" s="19" t="s">
        <v>175</v>
      </c>
      <c r="BM155" s="156" t="s">
        <v>934</v>
      </c>
    </row>
    <row r="156" spans="1:65" s="2" customFormat="1" ht="24.2" customHeight="1">
      <c r="A156" s="34"/>
      <c r="B156" s="144"/>
      <c r="C156" s="145" t="s">
        <v>502</v>
      </c>
      <c r="D156" s="145" t="s">
        <v>170</v>
      </c>
      <c r="E156" s="146" t="s">
        <v>2362</v>
      </c>
      <c r="F156" s="147" t="s">
        <v>954</v>
      </c>
      <c r="G156" s="148" t="s">
        <v>791</v>
      </c>
      <c r="H156" s="149">
        <v>24</v>
      </c>
      <c r="I156" s="150"/>
      <c r="J156" s="151">
        <f t="shared" si="20"/>
        <v>0</v>
      </c>
      <c r="K156" s="147" t="s">
        <v>3</v>
      </c>
      <c r="L156" s="35"/>
      <c r="M156" s="152" t="s">
        <v>3</v>
      </c>
      <c r="N156" s="153" t="s">
        <v>43</v>
      </c>
      <c r="O156" s="55"/>
      <c r="P156" s="154">
        <f t="shared" si="21"/>
        <v>0</v>
      </c>
      <c r="Q156" s="154">
        <v>0</v>
      </c>
      <c r="R156" s="154">
        <f t="shared" si="22"/>
        <v>0</v>
      </c>
      <c r="S156" s="154">
        <v>0</v>
      </c>
      <c r="T156" s="155">
        <f t="shared" si="2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6" t="s">
        <v>175</v>
      </c>
      <c r="AT156" s="156" t="s">
        <v>170</v>
      </c>
      <c r="AU156" s="156" t="s">
        <v>168</v>
      </c>
      <c r="AY156" s="19" t="s">
        <v>167</v>
      </c>
      <c r="BE156" s="157">
        <f t="shared" si="24"/>
        <v>0</v>
      </c>
      <c r="BF156" s="157">
        <f t="shared" si="25"/>
        <v>0</v>
      </c>
      <c r="BG156" s="157">
        <f t="shared" si="26"/>
        <v>0</v>
      </c>
      <c r="BH156" s="157">
        <f t="shared" si="27"/>
        <v>0</v>
      </c>
      <c r="BI156" s="157">
        <f t="shared" si="28"/>
        <v>0</v>
      </c>
      <c r="BJ156" s="19" t="s">
        <v>79</v>
      </c>
      <c r="BK156" s="157">
        <f t="shared" si="29"/>
        <v>0</v>
      </c>
      <c r="BL156" s="19" t="s">
        <v>175</v>
      </c>
      <c r="BM156" s="156" t="s">
        <v>937</v>
      </c>
    </row>
    <row r="157" spans="1:65" s="2" customFormat="1" ht="16.5" customHeight="1">
      <c r="A157" s="34"/>
      <c r="B157" s="144"/>
      <c r="C157" s="145" t="s">
        <v>508</v>
      </c>
      <c r="D157" s="145" t="s">
        <v>170</v>
      </c>
      <c r="E157" s="146" t="s">
        <v>908</v>
      </c>
      <c r="F157" s="147" t="s">
        <v>960</v>
      </c>
      <c r="G157" s="148" t="s">
        <v>348</v>
      </c>
      <c r="H157" s="149">
        <v>1</v>
      </c>
      <c r="I157" s="150"/>
      <c r="J157" s="151">
        <f t="shared" si="20"/>
        <v>0</v>
      </c>
      <c r="K157" s="147" t="s">
        <v>3</v>
      </c>
      <c r="L157" s="35"/>
      <c r="M157" s="203" t="s">
        <v>3</v>
      </c>
      <c r="N157" s="204" t="s">
        <v>43</v>
      </c>
      <c r="O157" s="205"/>
      <c r="P157" s="206">
        <f t="shared" si="21"/>
        <v>0</v>
      </c>
      <c r="Q157" s="206">
        <v>0</v>
      </c>
      <c r="R157" s="206">
        <f t="shared" si="22"/>
        <v>0</v>
      </c>
      <c r="S157" s="206">
        <v>0</v>
      </c>
      <c r="T157" s="207">
        <f t="shared" si="2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6" t="s">
        <v>175</v>
      </c>
      <c r="AT157" s="156" t="s">
        <v>170</v>
      </c>
      <c r="AU157" s="156" t="s">
        <v>168</v>
      </c>
      <c r="AY157" s="19" t="s">
        <v>167</v>
      </c>
      <c r="BE157" s="157">
        <f t="shared" si="24"/>
        <v>0</v>
      </c>
      <c r="BF157" s="157">
        <f t="shared" si="25"/>
        <v>0</v>
      </c>
      <c r="BG157" s="157">
        <f t="shared" si="26"/>
        <v>0</v>
      </c>
      <c r="BH157" s="157">
        <f t="shared" si="27"/>
        <v>0</v>
      </c>
      <c r="BI157" s="157">
        <f t="shared" si="28"/>
        <v>0</v>
      </c>
      <c r="BJ157" s="19" t="s">
        <v>79</v>
      </c>
      <c r="BK157" s="157">
        <f t="shared" si="29"/>
        <v>0</v>
      </c>
      <c r="BL157" s="19" t="s">
        <v>175</v>
      </c>
      <c r="BM157" s="156" t="s">
        <v>2363</v>
      </c>
    </row>
    <row r="158" spans="1:31" s="2" customFormat="1" ht="6.95" customHeight="1">
      <c r="A158" s="34"/>
      <c r="B158" s="44"/>
      <c r="C158" s="45"/>
      <c r="D158" s="45"/>
      <c r="E158" s="45"/>
      <c r="F158" s="45"/>
      <c r="G158" s="45"/>
      <c r="H158" s="45"/>
      <c r="I158" s="45"/>
      <c r="J158" s="45"/>
      <c r="K158" s="45"/>
      <c r="L158" s="35"/>
      <c r="M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</row>
  </sheetData>
  <autoFilter ref="C91:K157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3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1" t="s">
        <v>6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116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5" customHeight="1">
      <c r="B4" s="22"/>
      <c r="D4" s="23" t="s">
        <v>123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6" t="str">
        <f>'Rekapitulace stavby'!K6</f>
        <v>Pavilon E - Izolační boxy ARO - 2.NP a JIP - 3.NP</v>
      </c>
      <c r="F7" s="347"/>
      <c r="G7" s="347"/>
      <c r="H7" s="347"/>
      <c r="L7" s="22"/>
    </row>
    <row r="8" spans="2:12" s="1" customFormat="1" ht="12" customHeight="1">
      <c r="B8" s="22"/>
      <c r="D8" s="29" t="s">
        <v>124</v>
      </c>
      <c r="L8" s="22"/>
    </row>
    <row r="9" spans="1:31" s="2" customFormat="1" ht="16.5" customHeight="1">
      <c r="A9" s="34"/>
      <c r="B9" s="35"/>
      <c r="C9" s="34"/>
      <c r="D9" s="34"/>
      <c r="E9" s="346" t="s">
        <v>2134</v>
      </c>
      <c r="F9" s="348"/>
      <c r="G9" s="348"/>
      <c r="H9" s="348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126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9" t="s">
        <v>962</v>
      </c>
      <c r="F11" s="348"/>
      <c r="G11" s="348"/>
      <c r="H11" s="348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20</v>
      </c>
      <c r="G13" s="34"/>
      <c r="H13" s="34"/>
      <c r="I13" s="29" t="s">
        <v>21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22</v>
      </c>
      <c r="E14" s="34"/>
      <c r="F14" s="27" t="s">
        <v>23</v>
      </c>
      <c r="G14" s="34"/>
      <c r="H14" s="34"/>
      <c r="I14" s="29" t="s">
        <v>24</v>
      </c>
      <c r="J14" s="52" t="str">
        <f>'Rekapitulace stavby'!AN8</f>
        <v>17. 2. 2021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26</v>
      </c>
      <c r="E16" s="34"/>
      <c r="F16" s="34"/>
      <c r="G16" s="34"/>
      <c r="H16" s="34"/>
      <c r="I16" s="29" t="s">
        <v>27</v>
      </c>
      <c r="J16" s="27" t="str">
        <f>IF('Rekapitulace stavby'!AN10="","",'Rekapitulace stavby'!AN10)</f>
        <v/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tr">
        <f>IF('Rekapitulace stavby'!E11="","",'Rekapitulace stavby'!E11)</f>
        <v xml:space="preserve"> </v>
      </c>
      <c r="F17" s="34"/>
      <c r="G17" s="34"/>
      <c r="H17" s="34"/>
      <c r="I17" s="29" t="s">
        <v>29</v>
      </c>
      <c r="J17" s="27" t="str">
        <f>IF('Rekapitulace stavby'!AN11="","",'Rekapitulace stavby'!AN11)</f>
        <v/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30</v>
      </c>
      <c r="E19" s="34"/>
      <c r="F19" s="34"/>
      <c r="G19" s="34"/>
      <c r="H19" s="34"/>
      <c r="I19" s="29" t="s">
        <v>27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9" t="str">
        <f>'Rekapitulace stavby'!E14</f>
        <v>Vyplň údaj</v>
      </c>
      <c r="F20" s="315"/>
      <c r="G20" s="315"/>
      <c r="H20" s="315"/>
      <c r="I20" s="29" t="s">
        <v>29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32</v>
      </c>
      <c r="E22" s="34"/>
      <c r="F22" s="34"/>
      <c r="G22" s="34"/>
      <c r="H22" s="34"/>
      <c r="I22" s="29" t="s">
        <v>27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33</v>
      </c>
      <c r="F23" s="34"/>
      <c r="G23" s="34"/>
      <c r="H23" s="34"/>
      <c r="I23" s="29" t="s">
        <v>29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35</v>
      </c>
      <c r="E25" s="34"/>
      <c r="F25" s="34"/>
      <c r="G25" s="34"/>
      <c r="H25" s="34"/>
      <c r="I25" s="29" t="s">
        <v>27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29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36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71.25" customHeight="1">
      <c r="A29" s="97"/>
      <c r="B29" s="98"/>
      <c r="C29" s="97"/>
      <c r="D29" s="97"/>
      <c r="E29" s="320" t="s">
        <v>37</v>
      </c>
      <c r="F29" s="320"/>
      <c r="G29" s="320"/>
      <c r="H29" s="3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38</v>
      </c>
      <c r="E32" s="34"/>
      <c r="F32" s="34"/>
      <c r="G32" s="34"/>
      <c r="H32" s="34"/>
      <c r="I32" s="34"/>
      <c r="J32" s="68">
        <f>ROUND(J126,2)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40</v>
      </c>
      <c r="G34" s="34"/>
      <c r="H34" s="34"/>
      <c r="I34" s="38" t="s">
        <v>39</v>
      </c>
      <c r="J34" s="38" t="s">
        <v>41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42</v>
      </c>
      <c r="E35" s="29" t="s">
        <v>43</v>
      </c>
      <c r="F35" s="102">
        <f>ROUND((SUM(BE126:BE351)),2)</f>
        <v>0</v>
      </c>
      <c r="G35" s="34"/>
      <c r="H35" s="34"/>
      <c r="I35" s="103">
        <v>0.21</v>
      </c>
      <c r="J35" s="102">
        <f>ROUND(((SUM(BE126:BE351))*I35),2)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44</v>
      </c>
      <c r="F36" s="102">
        <f>ROUND((SUM(BF126:BF351)),2)</f>
        <v>0</v>
      </c>
      <c r="G36" s="34"/>
      <c r="H36" s="34"/>
      <c r="I36" s="103">
        <v>0.15</v>
      </c>
      <c r="J36" s="102">
        <f>ROUND(((SUM(BF126:BF351))*I36),2)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45</v>
      </c>
      <c r="F37" s="102">
        <f>ROUND((SUM(BG126:BG351)),2)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46</v>
      </c>
      <c r="F38" s="102">
        <f>ROUND((SUM(BH126:BH351)),2)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47</v>
      </c>
      <c r="F39" s="102">
        <f>ROUND((SUM(BI126:BI351)),2)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48</v>
      </c>
      <c r="E41" s="57"/>
      <c r="F41" s="57"/>
      <c r="G41" s="106" t="s">
        <v>49</v>
      </c>
      <c r="H41" s="107" t="s">
        <v>50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128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6" t="str">
        <f>E7</f>
        <v>Pavilon E - Izolační boxy ARO - 2.NP a JIP - 3.NP</v>
      </c>
      <c r="F50" s="347"/>
      <c r="G50" s="347"/>
      <c r="H50" s="347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124</v>
      </c>
      <c r="L51" s="22"/>
    </row>
    <row r="52" spans="1:31" s="2" customFormat="1" ht="16.5" customHeight="1">
      <c r="A52" s="34"/>
      <c r="B52" s="35"/>
      <c r="C52" s="34"/>
      <c r="D52" s="34"/>
      <c r="E52" s="346" t="s">
        <v>2134</v>
      </c>
      <c r="F52" s="348"/>
      <c r="G52" s="348"/>
      <c r="H52" s="348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126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9" t="str">
        <f>E11</f>
        <v>03 - elektroinstalace - slaboproud</v>
      </c>
      <c r="F54" s="348"/>
      <c r="G54" s="348"/>
      <c r="H54" s="348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22</v>
      </c>
      <c r="D56" s="34"/>
      <c r="E56" s="34"/>
      <c r="F56" s="27" t="str">
        <f>F14</f>
        <v>Jindřichův Hradec</v>
      </c>
      <c r="G56" s="34"/>
      <c r="H56" s="34"/>
      <c r="I56" s="29" t="s">
        <v>24</v>
      </c>
      <c r="J56" s="52" t="str">
        <f>IF(J14="","",J14)</f>
        <v>17. 2. 2021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25.7" customHeight="1">
      <c r="A58" s="34"/>
      <c r="B58" s="35"/>
      <c r="C58" s="29" t="s">
        <v>26</v>
      </c>
      <c r="D58" s="34"/>
      <c r="E58" s="34"/>
      <c r="F58" s="27" t="str">
        <f>E17</f>
        <v xml:space="preserve"> </v>
      </c>
      <c r="G58" s="34"/>
      <c r="H58" s="34"/>
      <c r="I58" s="29" t="s">
        <v>32</v>
      </c>
      <c r="J58" s="32" t="str">
        <f>E23</f>
        <v>ATELIER G+G s.r.o., Jindřichův Hradec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30</v>
      </c>
      <c r="D59" s="34"/>
      <c r="E59" s="34"/>
      <c r="F59" s="27" t="str">
        <f>IF(E20="","",E20)</f>
        <v>Vyplň údaj</v>
      </c>
      <c r="G59" s="34"/>
      <c r="H59" s="34"/>
      <c r="I59" s="29" t="s">
        <v>35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129</v>
      </c>
      <c r="D61" s="104"/>
      <c r="E61" s="104"/>
      <c r="F61" s="104"/>
      <c r="G61" s="104"/>
      <c r="H61" s="104"/>
      <c r="I61" s="104"/>
      <c r="J61" s="111" t="s">
        <v>130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70</v>
      </c>
      <c r="D63" s="34"/>
      <c r="E63" s="34"/>
      <c r="F63" s="34"/>
      <c r="G63" s="34"/>
      <c r="H63" s="34"/>
      <c r="I63" s="34"/>
      <c r="J63" s="68">
        <f>J126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131</v>
      </c>
    </row>
    <row r="64" spans="2:12" s="9" customFormat="1" ht="24.95" customHeight="1">
      <c r="B64" s="113"/>
      <c r="D64" s="114" t="s">
        <v>138</v>
      </c>
      <c r="E64" s="115"/>
      <c r="F64" s="115"/>
      <c r="G64" s="115"/>
      <c r="H64" s="115"/>
      <c r="I64" s="115"/>
      <c r="J64" s="116">
        <f>J127</f>
        <v>0</v>
      </c>
      <c r="L64" s="113"/>
    </row>
    <row r="65" spans="2:12" s="10" customFormat="1" ht="19.9" customHeight="1">
      <c r="B65" s="117"/>
      <c r="D65" s="118" t="s">
        <v>963</v>
      </c>
      <c r="E65" s="119"/>
      <c r="F65" s="119"/>
      <c r="G65" s="119"/>
      <c r="H65" s="119"/>
      <c r="I65" s="119"/>
      <c r="J65" s="120">
        <f>J128</f>
        <v>0</v>
      </c>
      <c r="L65" s="117"/>
    </row>
    <row r="66" spans="2:12" s="10" customFormat="1" ht="14.85" customHeight="1">
      <c r="B66" s="117"/>
      <c r="D66" s="118" t="s">
        <v>964</v>
      </c>
      <c r="E66" s="119"/>
      <c r="F66" s="119"/>
      <c r="G66" s="119"/>
      <c r="H66" s="119"/>
      <c r="I66" s="119"/>
      <c r="J66" s="120">
        <f>J129</f>
        <v>0</v>
      </c>
      <c r="L66" s="117"/>
    </row>
    <row r="67" spans="2:12" s="10" customFormat="1" ht="21.75" customHeight="1">
      <c r="B67" s="117"/>
      <c r="D67" s="118" t="s">
        <v>965</v>
      </c>
      <c r="E67" s="119"/>
      <c r="F67" s="119"/>
      <c r="G67" s="119"/>
      <c r="H67" s="119"/>
      <c r="I67" s="119"/>
      <c r="J67" s="120">
        <f>J130</f>
        <v>0</v>
      </c>
      <c r="L67" s="117"/>
    </row>
    <row r="68" spans="2:12" s="10" customFormat="1" ht="21.75" customHeight="1">
      <c r="B68" s="117"/>
      <c r="D68" s="118" t="s">
        <v>966</v>
      </c>
      <c r="E68" s="119"/>
      <c r="F68" s="119"/>
      <c r="G68" s="119"/>
      <c r="H68" s="119"/>
      <c r="I68" s="119"/>
      <c r="J68" s="120">
        <f>J142</f>
        <v>0</v>
      </c>
      <c r="L68" s="117"/>
    </row>
    <row r="69" spans="2:12" s="10" customFormat="1" ht="21.75" customHeight="1">
      <c r="B69" s="117"/>
      <c r="D69" s="118" t="s">
        <v>967</v>
      </c>
      <c r="E69" s="119"/>
      <c r="F69" s="119"/>
      <c r="G69" s="119"/>
      <c r="H69" s="119"/>
      <c r="I69" s="119"/>
      <c r="J69" s="120">
        <f>J152</f>
        <v>0</v>
      </c>
      <c r="L69" s="117"/>
    </row>
    <row r="70" spans="2:12" s="10" customFormat="1" ht="21.75" customHeight="1">
      <c r="B70" s="117"/>
      <c r="D70" s="118" t="s">
        <v>968</v>
      </c>
      <c r="E70" s="119"/>
      <c r="F70" s="119"/>
      <c r="G70" s="119"/>
      <c r="H70" s="119"/>
      <c r="I70" s="119"/>
      <c r="J70" s="120">
        <f>J161</f>
        <v>0</v>
      </c>
      <c r="L70" s="117"/>
    </row>
    <row r="71" spans="2:12" s="10" customFormat="1" ht="21.75" customHeight="1">
      <c r="B71" s="117"/>
      <c r="D71" s="118" t="s">
        <v>969</v>
      </c>
      <c r="E71" s="119"/>
      <c r="F71" s="119"/>
      <c r="G71" s="119"/>
      <c r="H71" s="119"/>
      <c r="I71" s="119"/>
      <c r="J71" s="120">
        <f>J169</f>
        <v>0</v>
      </c>
      <c r="L71" s="117"/>
    </row>
    <row r="72" spans="2:12" s="10" customFormat="1" ht="14.85" customHeight="1">
      <c r="B72" s="117"/>
      <c r="D72" s="118" t="s">
        <v>970</v>
      </c>
      <c r="E72" s="119"/>
      <c r="F72" s="119"/>
      <c r="G72" s="119"/>
      <c r="H72" s="119"/>
      <c r="I72" s="119"/>
      <c r="J72" s="120">
        <f>J177</f>
        <v>0</v>
      </c>
      <c r="L72" s="117"/>
    </row>
    <row r="73" spans="2:12" s="10" customFormat="1" ht="21.75" customHeight="1">
      <c r="B73" s="117"/>
      <c r="D73" s="118" t="s">
        <v>971</v>
      </c>
      <c r="E73" s="119"/>
      <c r="F73" s="119"/>
      <c r="G73" s="119"/>
      <c r="H73" s="119"/>
      <c r="I73" s="119"/>
      <c r="J73" s="120">
        <f>J178</f>
        <v>0</v>
      </c>
      <c r="L73" s="117"/>
    </row>
    <row r="74" spans="2:12" s="10" customFormat="1" ht="21.75" customHeight="1">
      <c r="B74" s="117"/>
      <c r="D74" s="118" t="s">
        <v>972</v>
      </c>
      <c r="E74" s="119"/>
      <c r="F74" s="119"/>
      <c r="G74" s="119"/>
      <c r="H74" s="119"/>
      <c r="I74" s="119"/>
      <c r="J74" s="120">
        <f>J180</f>
        <v>0</v>
      </c>
      <c r="L74" s="117"/>
    </row>
    <row r="75" spans="2:12" s="10" customFormat="1" ht="21.75" customHeight="1">
      <c r="B75" s="117"/>
      <c r="D75" s="118" t="s">
        <v>973</v>
      </c>
      <c r="E75" s="119"/>
      <c r="F75" s="119"/>
      <c r="G75" s="119"/>
      <c r="H75" s="119"/>
      <c r="I75" s="119"/>
      <c r="J75" s="120">
        <f>J184</f>
        <v>0</v>
      </c>
      <c r="L75" s="117"/>
    </row>
    <row r="76" spans="2:12" s="10" customFormat="1" ht="21.75" customHeight="1">
      <c r="B76" s="117"/>
      <c r="D76" s="118" t="s">
        <v>974</v>
      </c>
      <c r="E76" s="119"/>
      <c r="F76" s="119"/>
      <c r="G76" s="119"/>
      <c r="H76" s="119"/>
      <c r="I76" s="119"/>
      <c r="J76" s="120">
        <f>J189</f>
        <v>0</v>
      </c>
      <c r="L76" s="117"/>
    </row>
    <row r="77" spans="2:12" s="10" customFormat="1" ht="21.75" customHeight="1">
      <c r="B77" s="117"/>
      <c r="D77" s="118" t="s">
        <v>975</v>
      </c>
      <c r="E77" s="119"/>
      <c r="F77" s="119"/>
      <c r="G77" s="119"/>
      <c r="H77" s="119"/>
      <c r="I77" s="119"/>
      <c r="J77" s="120">
        <f>J196</f>
        <v>0</v>
      </c>
      <c r="L77" s="117"/>
    </row>
    <row r="78" spans="2:12" s="10" customFormat="1" ht="21.75" customHeight="1">
      <c r="B78" s="117"/>
      <c r="D78" s="118" t="s">
        <v>976</v>
      </c>
      <c r="E78" s="119"/>
      <c r="F78" s="119"/>
      <c r="G78" s="119"/>
      <c r="H78" s="119"/>
      <c r="I78" s="119"/>
      <c r="J78" s="120">
        <f>J198</f>
        <v>0</v>
      </c>
      <c r="L78" s="117"/>
    </row>
    <row r="79" spans="2:12" s="10" customFormat="1" ht="21.75" customHeight="1">
      <c r="B79" s="117"/>
      <c r="D79" s="118" t="s">
        <v>977</v>
      </c>
      <c r="E79" s="119"/>
      <c r="F79" s="119"/>
      <c r="G79" s="119"/>
      <c r="H79" s="119"/>
      <c r="I79" s="119"/>
      <c r="J79" s="120">
        <f>J200</f>
        <v>0</v>
      </c>
      <c r="L79" s="117"/>
    </row>
    <row r="80" spans="2:12" s="10" customFormat="1" ht="14.85" customHeight="1">
      <c r="B80" s="117"/>
      <c r="D80" s="118" t="s">
        <v>978</v>
      </c>
      <c r="E80" s="119"/>
      <c r="F80" s="119"/>
      <c r="G80" s="119"/>
      <c r="H80" s="119"/>
      <c r="I80" s="119"/>
      <c r="J80" s="120">
        <f>J206</f>
        <v>0</v>
      </c>
      <c r="L80" s="117"/>
    </row>
    <row r="81" spans="2:12" s="10" customFormat="1" ht="21.75" customHeight="1">
      <c r="B81" s="117"/>
      <c r="D81" s="118" t="s">
        <v>979</v>
      </c>
      <c r="E81" s="119"/>
      <c r="F81" s="119"/>
      <c r="G81" s="119"/>
      <c r="H81" s="119"/>
      <c r="I81" s="119"/>
      <c r="J81" s="120">
        <f>J207</f>
        <v>0</v>
      </c>
      <c r="L81" s="117"/>
    </row>
    <row r="82" spans="2:12" s="10" customFormat="1" ht="21.75" customHeight="1">
      <c r="B82" s="117"/>
      <c r="D82" s="118" t="s">
        <v>980</v>
      </c>
      <c r="E82" s="119"/>
      <c r="F82" s="119"/>
      <c r="G82" s="119"/>
      <c r="H82" s="119"/>
      <c r="I82" s="119"/>
      <c r="J82" s="120">
        <f>J222</f>
        <v>0</v>
      </c>
      <c r="L82" s="117"/>
    </row>
    <row r="83" spans="2:12" s="10" customFormat="1" ht="21.75" customHeight="1">
      <c r="B83" s="117"/>
      <c r="D83" s="118" t="s">
        <v>981</v>
      </c>
      <c r="E83" s="119"/>
      <c r="F83" s="119"/>
      <c r="G83" s="119"/>
      <c r="H83" s="119"/>
      <c r="I83" s="119"/>
      <c r="J83" s="120">
        <f>J233</f>
        <v>0</v>
      </c>
      <c r="L83" s="117"/>
    </row>
    <row r="84" spans="2:12" s="10" customFormat="1" ht="21.75" customHeight="1">
      <c r="B84" s="117"/>
      <c r="D84" s="118" t="s">
        <v>982</v>
      </c>
      <c r="E84" s="119"/>
      <c r="F84" s="119"/>
      <c r="G84" s="119"/>
      <c r="H84" s="119"/>
      <c r="I84" s="119"/>
      <c r="J84" s="120">
        <f>J235</f>
        <v>0</v>
      </c>
      <c r="L84" s="117"/>
    </row>
    <row r="85" spans="2:12" s="10" customFormat="1" ht="21.75" customHeight="1">
      <c r="B85" s="117"/>
      <c r="D85" s="118" t="s">
        <v>983</v>
      </c>
      <c r="E85" s="119"/>
      <c r="F85" s="119"/>
      <c r="G85" s="119"/>
      <c r="H85" s="119"/>
      <c r="I85" s="119"/>
      <c r="J85" s="120">
        <f>J243</f>
        <v>0</v>
      </c>
      <c r="L85" s="117"/>
    </row>
    <row r="86" spans="2:12" s="10" customFormat="1" ht="21.75" customHeight="1">
      <c r="B86" s="117"/>
      <c r="D86" s="118" t="s">
        <v>984</v>
      </c>
      <c r="E86" s="119"/>
      <c r="F86" s="119"/>
      <c r="G86" s="119"/>
      <c r="H86" s="119"/>
      <c r="I86" s="119"/>
      <c r="J86" s="120">
        <f>J252</f>
        <v>0</v>
      </c>
      <c r="L86" s="117"/>
    </row>
    <row r="87" spans="2:12" s="10" customFormat="1" ht="21.75" customHeight="1">
      <c r="B87" s="117"/>
      <c r="D87" s="118" t="s">
        <v>985</v>
      </c>
      <c r="E87" s="119"/>
      <c r="F87" s="119"/>
      <c r="G87" s="119"/>
      <c r="H87" s="119"/>
      <c r="I87" s="119"/>
      <c r="J87" s="120">
        <f>J254</f>
        <v>0</v>
      </c>
      <c r="L87" s="117"/>
    </row>
    <row r="88" spans="2:12" s="10" customFormat="1" ht="14.85" customHeight="1">
      <c r="B88" s="117"/>
      <c r="D88" s="118" t="s">
        <v>986</v>
      </c>
      <c r="E88" s="119"/>
      <c r="F88" s="119"/>
      <c r="G88" s="119"/>
      <c r="H88" s="119"/>
      <c r="I88" s="119"/>
      <c r="J88" s="120">
        <f>J259</f>
        <v>0</v>
      </c>
      <c r="L88" s="117"/>
    </row>
    <row r="89" spans="2:12" s="10" customFormat="1" ht="21.75" customHeight="1">
      <c r="B89" s="117"/>
      <c r="D89" s="118" t="s">
        <v>987</v>
      </c>
      <c r="E89" s="119"/>
      <c r="F89" s="119"/>
      <c r="G89" s="119"/>
      <c r="H89" s="119"/>
      <c r="I89" s="119"/>
      <c r="J89" s="120">
        <f>J260</f>
        <v>0</v>
      </c>
      <c r="L89" s="117"/>
    </row>
    <row r="90" spans="2:12" s="10" customFormat="1" ht="21.75" customHeight="1">
      <c r="B90" s="117"/>
      <c r="D90" s="118" t="s">
        <v>988</v>
      </c>
      <c r="E90" s="119"/>
      <c r="F90" s="119"/>
      <c r="G90" s="119"/>
      <c r="H90" s="119"/>
      <c r="I90" s="119"/>
      <c r="J90" s="120">
        <f>J265</f>
        <v>0</v>
      </c>
      <c r="L90" s="117"/>
    </row>
    <row r="91" spans="2:12" s="10" customFormat="1" ht="21.75" customHeight="1">
      <c r="B91" s="117"/>
      <c r="D91" s="118" t="s">
        <v>989</v>
      </c>
      <c r="E91" s="119"/>
      <c r="F91" s="119"/>
      <c r="G91" s="119"/>
      <c r="H91" s="119"/>
      <c r="I91" s="119"/>
      <c r="J91" s="120">
        <f>J270</f>
        <v>0</v>
      </c>
      <c r="L91" s="117"/>
    </row>
    <row r="92" spans="2:12" s="10" customFormat="1" ht="21.75" customHeight="1">
      <c r="B92" s="117"/>
      <c r="D92" s="118" t="s">
        <v>990</v>
      </c>
      <c r="E92" s="119"/>
      <c r="F92" s="119"/>
      <c r="G92" s="119"/>
      <c r="H92" s="119"/>
      <c r="I92" s="119"/>
      <c r="J92" s="120">
        <f>J272</f>
        <v>0</v>
      </c>
      <c r="L92" s="117"/>
    </row>
    <row r="93" spans="2:12" s="10" customFormat="1" ht="21.75" customHeight="1">
      <c r="B93" s="117"/>
      <c r="D93" s="118" t="s">
        <v>991</v>
      </c>
      <c r="E93" s="119"/>
      <c r="F93" s="119"/>
      <c r="G93" s="119"/>
      <c r="H93" s="119"/>
      <c r="I93" s="119"/>
      <c r="J93" s="120">
        <f>J277</f>
        <v>0</v>
      </c>
      <c r="L93" s="117"/>
    </row>
    <row r="94" spans="2:12" s="10" customFormat="1" ht="21.75" customHeight="1">
      <c r="B94" s="117"/>
      <c r="D94" s="118" t="s">
        <v>992</v>
      </c>
      <c r="E94" s="119"/>
      <c r="F94" s="119"/>
      <c r="G94" s="119"/>
      <c r="H94" s="119"/>
      <c r="I94" s="119"/>
      <c r="J94" s="120">
        <f>J283</f>
        <v>0</v>
      </c>
      <c r="L94" s="117"/>
    </row>
    <row r="95" spans="2:12" s="10" customFormat="1" ht="21.75" customHeight="1">
      <c r="B95" s="117"/>
      <c r="D95" s="118" t="s">
        <v>993</v>
      </c>
      <c r="E95" s="119"/>
      <c r="F95" s="119"/>
      <c r="G95" s="119"/>
      <c r="H95" s="119"/>
      <c r="I95" s="119"/>
      <c r="J95" s="120">
        <f>J285</f>
        <v>0</v>
      </c>
      <c r="L95" s="117"/>
    </row>
    <row r="96" spans="2:12" s="10" customFormat="1" ht="14.85" customHeight="1">
      <c r="B96" s="117"/>
      <c r="D96" s="118" t="s">
        <v>2364</v>
      </c>
      <c r="E96" s="119"/>
      <c r="F96" s="119"/>
      <c r="G96" s="119"/>
      <c r="H96" s="119"/>
      <c r="I96" s="119"/>
      <c r="J96" s="120">
        <f>J290</f>
        <v>0</v>
      </c>
      <c r="L96" s="117"/>
    </row>
    <row r="97" spans="2:12" s="10" customFormat="1" ht="21.75" customHeight="1">
      <c r="B97" s="117"/>
      <c r="D97" s="118" t="s">
        <v>2365</v>
      </c>
      <c r="E97" s="119"/>
      <c r="F97" s="119"/>
      <c r="G97" s="119"/>
      <c r="H97" s="119"/>
      <c r="I97" s="119"/>
      <c r="J97" s="120">
        <f>J291</f>
        <v>0</v>
      </c>
      <c r="L97" s="117"/>
    </row>
    <row r="98" spans="2:12" s="10" customFormat="1" ht="21.75" customHeight="1">
      <c r="B98" s="117"/>
      <c r="D98" s="118" t="s">
        <v>2366</v>
      </c>
      <c r="E98" s="119"/>
      <c r="F98" s="119"/>
      <c r="G98" s="119"/>
      <c r="H98" s="119"/>
      <c r="I98" s="119"/>
      <c r="J98" s="120">
        <f>J302</f>
        <v>0</v>
      </c>
      <c r="L98" s="117"/>
    </row>
    <row r="99" spans="2:12" s="10" customFormat="1" ht="21.75" customHeight="1">
      <c r="B99" s="117"/>
      <c r="D99" s="118" t="s">
        <v>2367</v>
      </c>
      <c r="E99" s="119"/>
      <c r="F99" s="119"/>
      <c r="G99" s="119"/>
      <c r="H99" s="119"/>
      <c r="I99" s="119"/>
      <c r="J99" s="120">
        <f>J313</f>
        <v>0</v>
      </c>
      <c r="L99" s="117"/>
    </row>
    <row r="100" spans="2:12" s="10" customFormat="1" ht="21.75" customHeight="1">
      <c r="B100" s="117"/>
      <c r="D100" s="118" t="s">
        <v>2368</v>
      </c>
      <c r="E100" s="119"/>
      <c r="F100" s="119"/>
      <c r="G100" s="119"/>
      <c r="H100" s="119"/>
      <c r="I100" s="119"/>
      <c r="J100" s="120">
        <f>J316</f>
        <v>0</v>
      </c>
      <c r="L100" s="117"/>
    </row>
    <row r="101" spans="2:12" s="10" customFormat="1" ht="21.75" customHeight="1">
      <c r="B101" s="117"/>
      <c r="D101" s="118" t="s">
        <v>2369</v>
      </c>
      <c r="E101" s="119"/>
      <c r="F101" s="119"/>
      <c r="G101" s="119"/>
      <c r="H101" s="119"/>
      <c r="I101" s="119"/>
      <c r="J101" s="120">
        <f>J327</f>
        <v>0</v>
      </c>
      <c r="L101" s="117"/>
    </row>
    <row r="102" spans="2:12" s="10" customFormat="1" ht="21.75" customHeight="1">
      <c r="B102" s="117"/>
      <c r="D102" s="118" t="s">
        <v>2370</v>
      </c>
      <c r="E102" s="119"/>
      <c r="F102" s="119"/>
      <c r="G102" s="119"/>
      <c r="H102" s="119"/>
      <c r="I102" s="119"/>
      <c r="J102" s="120">
        <f>J339</f>
        <v>0</v>
      </c>
      <c r="L102" s="117"/>
    </row>
    <row r="103" spans="2:12" s="10" customFormat="1" ht="21.75" customHeight="1">
      <c r="B103" s="117"/>
      <c r="D103" s="118" t="s">
        <v>2371</v>
      </c>
      <c r="E103" s="119"/>
      <c r="F103" s="119"/>
      <c r="G103" s="119"/>
      <c r="H103" s="119"/>
      <c r="I103" s="119"/>
      <c r="J103" s="120">
        <f>J342</f>
        <v>0</v>
      </c>
      <c r="L103" s="117"/>
    </row>
    <row r="104" spans="2:12" s="9" customFormat="1" ht="24.95" customHeight="1">
      <c r="B104" s="113"/>
      <c r="D104" s="114" t="s">
        <v>994</v>
      </c>
      <c r="E104" s="115"/>
      <c r="F104" s="115"/>
      <c r="G104" s="115"/>
      <c r="H104" s="115"/>
      <c r="I104" s="115"/>
      <c r="J104" s="116">
        <f>J350</f>
        <v>0</v>
      </c>
      <c r="L104" s="113"/>
    </row>
    <row r="105" spans="1:31" s="2" customFormat="1" ht="21.75" customHeight="1">
      <c r="A105" s="34"/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9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9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9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152</v>
      </c>
      <c r="D111" s="34"/>
      <c r="E111" s="34"/>
      <c r="F111" s="34"/>
      <c r="G111" s="34"/>
      <c r="H111" s="34"/>
      <c r="I111" s="34"/>
      <c r="J111" s="34"/>
      <c r="K111" s="34"/>
      <c r="L111" s="9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9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17</v>
      </c>
      <c r="D113" s="34"/>
      <c r="E113" s="34"/>
      <c r="F113" s="34"/>
      <c r="G113" s="34"/>
      <c r="H113" s="34"/>
      <c r="I113" s="34"/>
      <c r="J113" s="34"/>
      <c r="K113" s="34"/>
      <c r="L113" s="9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4"/>
      <c r="D114" s="34"/>
      <c r="E114" s="346" t="str">
        <f>E7</f>
        <v>Pavilon E - Izolační boxy ARO - 2.NP a JIP - 3.NP</v>
      </c>
      <c r="F114" s="347"/>
      <c r="G114" s="347"/>
      <c r="H114" s="347"/>
      <c r="I114" s="34"/>
      <c r="J114" s="34"/>
      <c r="K114" s="34"/>
      <c r="L114" s="9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2:12" s="1" customFormat="1" ht="12" customHeight="1">
      <c r="B115" s="22"/>
      <c r="C115" s="29" t="s">
        <v>124</v>
      </c>
      <c r="L115" s="22"/>
    </row>
    <row r="116" spans="1:31" s="2" customFormat="1" ht="16.5" customHeight="1">
      <c r="A116" s="34"/>
      <c r="B116" s="35"/>
      <c r="C116" s="34"/>
      <c r="D116" s="34"/>
      <c r="E116" s="346" t="s">
        <v>2134</v>
      </c>
      <c r="F116" s="348"/>
      <c r="G116" s="348"/>
      <c r="H116" s="348"/>
      <c r="I116" s="34"/>
      <c r="J116" s="34"/>
      <c r="K116" s="34"/>
      <c r="L116" s="9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126</v>
      </c>
      <c r="D117" s="34"/>
      <c r="E117" s="34"/>
      <c r="F117" s="34"/>
      <c r="G117" s="34"/>
      <c r="H117" s="34"/>
      <c r="I117" s="34"/>
      <c r="J117" s="34"/>
      <c r="K117" s="34"/>
      <c r="L117" s="9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4"/>
      <c r="D118" s="34"/>
      <c r="E118" s="309" t="str">
        <f>E11</f>
        <v>03 - elektroinstalace - slaboproud</v>
      </c>
      <c r="F118" s="348"/>
      <c r="G118" s="348"/>
      <c r="H118" s="348"/>
      <c r="I118" s="34"/>
      <c r="J118" s="34"/>
      <c r="K118" s="34"/>
      <c r="L118" s="9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9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22</v>
      </c>
      <c r="D120" s="34"/>
      <c r="E120" s="34"/>
      <c r="F120" s="27" t="str">
        <f>F14</f>
        <v>Jindřichův Hradec</v>
      </c>
      <c r="G120" s="34"/>
      <c r="H120" s="34"/>
      <c r="I120" s="29" t="s">
        <v>24</v>
      </c>
      <c r="J120" s="52" t="str">
        <f>IF(J14="","",J14)</f>
        <v>17. 2. 2021</v>
      </c>
      <c r="K120" s="34"/>
      <c r="L120" s="9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9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5.7" customHeight="1">
      <c r="A122" s="34"/>
      <c r="B122" s="35"/>
      <c r="C122" s="29" t="s">
        <v>26</v>
      </c>
      <c r="D122" s="34"/>
      <c r="E122" s="34"/>
      <c r="F122" s="27" t="str">
        <f>E17</f>
        <v xml:space="preserve"> </v>
      </c>
      <c r="G122" s="34"/>
      <c r="H122" s="34"/>
      <c r="I122" s="29" t="s">
        <v>32</v>
      </c>
      <c r="J122" s="32" t="str">
        <f>E23</f>
        <v>ATELIER G+G s.r.o., Jindřichův Hradec</v>
      </c>
      <c r="K122" s="34"/>
      <c r="L122" s="9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30</v>
      </c>
      <c r="D123" s="34"/>
      <c r="E123" s="34"/>
      <c r="F123" s="27" t="str">
        <f>IF(E20="","",E20)</f>
        <v>Vyplň údaj</v>
      </c>
      <c r="G123" s="34"/>
      <c r="H123" s="34"/>
      <c r="I123" s="29" t="s">
        <v>35</v>
      </c>
      <c r="J123" s="32" t="str">
        <f>E26</f>
        <v xml:space="preserve"> </v>
      </c>
      <c r="K123" s="34"/>
      <c r="L123" s="9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9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21"/>
      <c r="B125" s="122"/>
      <c r="C125" s="123" t="s">
        <v>153</v>
      </c>
      <c r="D125" s="124" t="s">
        <v>57</v>
      </c>
      <c r="E125" s="124" t="s">
        <v>53</v>
      </c>
      <c r="F125" s="124" t="s">
        <v>54</v>
      </c>
      <c r="G125" s="124" t="s">
        <v>154</v>
      </c>
      <c r="H125" s="124" t="s">
        <v>155</v>
      </c>
      <c r="I125" s="124" t="s">
        <v>156</v>
      </c>
      <c r="J125" s="124" t="s">
        <v>130</v>
      </c>
      <c r="K125" s="125" t="s">
        <v>157</v>
      </c>
      <c r="L125" s="126"/>
      <c r="M125" s="59" t="s">
        <v>3</v>
      </c>
      <c r="N125" s="60" t="s">
        <v>42</v>
      </c>
      <c r="O125" s="60" t="s">
        <v>158</v>
      </c>
      <c r="P125" s="60" t="s">
        <v>159</v>
      </c>
      <c r="Q125" s="60" t="s">
        <v>160</v>
      </c>
      <c r="R125" s="60" t="s">
        <v>161</v>
      </c>
      <c r="S125" s="60" t="s">
        <v>162</v>
      </c>
      <c r="T125" s="61" t="s">
        <v>163</v>
      </c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</row>
    <row r="126" spans="1:63" s="2" customFormat="1" ht="22.9" customHeight="1">
      <c r="A126" s="34"/>
      <c r="B126" s="35"/>
      <c r="C126" s="66" t="s">
        <v>164</v>
      </c>
      <c r="D126" s="34"/>
      <c r="E126" s="34"/>
      <c r="F126" s="34"/>
      <c r="G126" s="34"/>
      <c r="H126" s="34"/>
      <c r="I126" s="34"/>
      <c r="J126" s="127">
        <f>BK126</f>
        <v>0</v>
      </c>
      <c r="K126" s="34"/>
      <c r="L126" s="35"/>
      <c r="M126" s="62"/>
      <c r="N126" s="53"/>
      <c r="O126" s="63"/>
      <c r="P126" s="128">
        <f>P127+P350</f>
        <v>0</v>
      </c>
      <c r="Q126" s="63"/>
      <c r="R126" s="128">
        <f>R127+R350</f>
        <v>0</v>
      </c>
      <c r="S126" s="63"/>
      <c r="T126" s="129">
        <f>T127+T350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9" t="s">
        <v>71</v>
      </c>
      <c r="AU126" s="19" t="s">
        <v>131</v>
      </c>
      <c r="BK126" s="130">
        <f>BK127+BK350</f>
        <v>0</v>
      </c>
    </row>
    <row r="127" spans="2:63" s="12" customFormat="1" ht="25.9" customHeight="1">
      <c r="B127" s="131"/>
      <c r="D127" s="132" t="s">
        <v>71</v>
      </c>
      <c r="E127" s="133" t="s">
        <v>335</v>
      </c>
      <c r="F127" s="133" t="s">
        <v>336</v>
      </c>
      <c r="I127" s="134"/>
      <c r="J127" s="135">
        <f>BK127</f>
        <v>0</v>
      </c>
      <c r="L127" s="131"/>
      <c r="M127" s="136"/>
      <c r="N127" s="137"/>
      <c r="O127" s="137"/>
      <c r="P127" s="138">
        <f>P128</f>
        <v>0</v>
      </c>
      <c r="Q127" s="137"/>
      <c r="R127" s="138">
        <f>R128</f>
        <v>0</v>
      </c>
      <c r="S127" s="137"/>
      <c r="T127" s="139">
        <f>T128</f>
        <v>0</v>
      </c>
      <c r="AR127" s="132" t="s">
        <v>79</v>
      </c>
      <c r="AT127" s="140" t="s">
        <v>71</v>
      </c>
      <c r="AU127" s="140" t="s">
        <v>72</v>
      </c>
      <c r="AY127" s="132" t="s">
        <v>167</v>
      </c>
      <c r="BK127" s="141">
        <f>BK128</f>
        <v>0</v>
      </c>
    </row>
    <row r="128" spans="2:63" s="12" customFormat="1" ht="22.9" customHeight="1">
      <c r="B128" s="131"/>
      <c r="D128" s="132" t="s">
        <v>71</v>
      </c>
      <c r="E128" s="142" t="s">
        <v>995</v>
      </c>
      <c r="F128" s="142" t="s">
        <v>996</v>
      </c>
      <c r="I128" s="134"/>
      <c r="J128" s="143">
        <f>BK128</f>
        <v>0</v>
      </c>
      <c r="L128" s="131"/>
      <c r="M128" s="136"/>
      <c r="N128" s="137"/>
      <c r="O128" s="137"/>
      <c r="P128" s="138">
        <f>P129+P177+P206+P259+P290</f>
        <v>0</v>
      </c>
      <c r="Q128" s="137"/>
      <c r="R128" s="138">
        <f>R129+R177+R206+R259+R290</f>
        <v>0</v>
      </c>
      <c r="S128" s="137"/>
      <c r="T128" s="139">
        <f>T129+T177+T206+T259+T290</f>
        <v>0</v>
      </c>
      <c r="AR128" s="132" t="s">
        <v>79</v>
      </c>
      <c r="AT128" s="140" t="s">
        <v>71</v>
      </c>
      <c r="AU128" s="140" t="s">
        <v>79</v>
      </c>
      <c r="AY128" s="132" t="s">
        <v>167</v>
      </c>
      <c r="BK128" s="141">
        <f>BK129+BK177+BK206+BK259+BK290</f>
        <v>0</v>
      </c>
    </row>
    <row r="129" spans="2:63" s="12" customFormat="1" ht="20.85" customHeight="1">
      <c r="B129" s="131"/>
      <c r="D129" s="132" t="s">
        <v>71</v>
      </c>
      <c r="E129" s="142" t="s">
        <v>997</v>
      </c>
      <c r="F129" s="142" t="s">
        <v>998</v>
      </c>
      <c r="I129" s="134"/>
      <c r="J129" s="143">
        <f>BK129</f>
        <v>0</v>
      </c>
      <c r="L129" s="131"/>
      <c r="M129" s="136"/>
      <c r="N129" s="137"/>
      <c r="O129" s="137"/>
      <c r="P129" s="138">
        <f>P130+P142+P152+P161+P169</f>
        <v>0</v>
      </c>
      <c r="Q129" s="137"/>
      <c r="R129" s="138">
        <f>R130+R142+R152+R161+R169</f>
        <v>0</v>
      </c>
      <c r="S129" s="137"/>
      <c r="T129" s="139">
        <f>T130+T142+T152+T161+T169</f>
        <v>0</v>
      </c>
      <c r="AR129" s="132" t="s">
        <v>79</v>
      </c>
      <c r="AT129" s="140" t="s">
        <v>71</v>
      </c>
      <c r="AU129" s="140" t="s">
        <v>81</v>
      </c>
      <c r="AY129" s="132" t="s">
        <v>167</v>
      </c>
      <c r="BK129" s="141">
        <f>BK130+BK142+BK152+BK161+BK169</f>
        <v>0</v>
      </c>
    </row>
    <row r="130" spans="2:63" s="16" customFormat="1" ht="20.85" customHeight="1">
      <c r="B130" s="208"/>
      <c r="D130" s="209" t="s">
        <v>71</v>
      </c>
      <c r="E130" s="209" t="s">
        <v>999</v>
      </c>
      <c r="F130" s="209" t="s">
        <v>1000</v>
      </c>
      <c r="I130" s="210"/>
      <c r="J130" s="211">
        <f>BK130</f>
        <v>0</v>
      </c>
      <c r="L130" s="208"/>
      <c r="M130" s="212"/>
      <c r="N130" s="213"/>
      <c r="O130" s="213"/>
      <c r="P130" s="214">
        <f>SUM(P131:P141)</f>
        <v>0</v>
      </c>
      <c r="Q130" s="213"/>
      <c r="R130" s="214">
        <f>SUM(R131:R141)</f>
        <v>0</v>
      </c>
      <c r="S130" s="213"/>
      <c r="T130" s="215">
        <f>SUM(T131:T141)</f>
        <v>0</v>
      </c>
      <c r="AR130" s="209" t="s">
        <v>79</v>
      </c>
      <c r="AT130" s="216" t="s">
        <v>71</v>
      </c>
      <c r="AU130" s="216" t="s">
        <v>168</v>
      </c>
      <c r="AY130" s="209" t="s">
        <v>167</v>
      </c>
      <c r="BK130" s="217">
        <f>SUM(BK131:BK141)</f>
        <v>0</v>
      </c>
    </row>
    <row r="131" spans="1:65" s="2" customFormat="1" ht="24.2" customHeight="1">
      <c r="A131" s="34"/>
      <c r="B131" s="144"/>
      <c r="C131" s="145" t="s">
        <v>79</v>
      </c>
      <c r="D131" s="145" t="s">
        <v>170</v>
      </c>
      <c r="E131" s="146" t="s">
        <v>1721</v>
      </c>
      <c r="F131" s="147" t="s">
        <v>2372</v>
      </c>
      <c r="G131" s="148" t="s">
        <v>847</v>
      </c>
      <c r="H131" s="149">
        <v>0</v>
      </c>
      <c r="I131" s="150"/>
      <c r="J131" s="151">
        <f aca="true" t="shared" si="0" ref="J131:J141">ROUND(I131*H131,2)</f>
        <v>0</v>
      </c>
      <c r="K131" s="147" t="s">
        <v>3</v>
      </c>
      <c r="L131" s="35"/>
      <c r="M131" s="152" t="s">
        <v>3</v>
      </c>
      <c r="N131" s="153" t="s">
        <v>43</v>
      </c>
      <c r="O131" s="55"/>
      <c r="P131" s="154">
        <f aca="true" t="shared" si="1" ref="P131:P141">O131*H131</f>
        <v>0</v>
      </c>
      <c r="Q131" s="154">
        <v>0</v>
      </c>
      <c r="R131" s="154">
        <f aca="true" t="shared" si="2" ref="R131:R141">Q131*H131</f>
        <v>0</v>
      </c>
      <c r="S131" s="154">
        <v>0</v>
      </c>
      <c r="T131" s="155">
        <f aca="true" t="shared" si="3" ref="T131:T141"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6" t="s">
        <v>175</v>
      </c>
      <c r="AT131" s="156" t="s">
        <v>170</v>
      </c>
      <c r="AU131" s="156" t="s">
        <v>175</v>
      </c>
      <c r="AY131" s="19" t="s">
        <v>167</v>
      </c>
      <c r="BE131" s="157">
        <f aca="true" t="shared" si="4" ref="BE131:BE141">IF(N131="základní",J131,0)</f>
        <v>0</v>
      </c>
      <c r="BF131" s="157">
        <f aca="true" t="shared" si="5" ref="BF131:BF141">IF(N131="snížená",J131,0)</f>
        <v>0</v>
      </c>
      <c r="BG131" s="157">
        <f aca="true" t="shared" si="6" ref="BG131:BG141">IF(N131="zákl. přenesená",J131,0)</f>
        <v>0</v>
      </c>
      <c r="BH131" s="157">
        <f aca="true" t="shared" si="7" ref="BH131:BH141">IF(N131="sníž. přenesená",J131,0)</f>
        <v>0</v>
      </c>
      <c r="BI131" s="157">
        <f aca="true" t="shared" si="8" ref="BI131:BI141">IF(N131="nulová",J131,0)</f>
        <v>0</v>
      </c>
      <c r="BJ131" s="19" t="s">
        <v>79</v>
      </c>
      <c r="BK131" s="157">
        <f aca="true" t="shared" si="9" ref="BK131:BK141">ROUND(I131*H131,2)</f>
        <v>0</v>
      </c>
      <c r="BL131" s="19" t="s">
        <v>175</v>
      </c>
      <c r="BM131" s="156" t="s">
        <v>2373</v>
      </c>
    </row>
    <row r="132" spans="1:65" s="2" customFormat="1" ht="24.2" customHeight="1">
      <c r="A132" s="34"/>
      <c r="B132" s="144"/>
      <c r="C132" s="145" t="s">
        <v>81</v>
      </c>
      <c r="D132" s="145" t="s">
        <v>170</v>
      </c>
      <c r="E132" s="146" t="s">
        <v>1723</v>
      </c>
      <c r="F132" s="147" t="s">
        <v>2374</v>
      </c>
      <c r="G132" s="148" t="s">
        <v>847</v>
      </c>
      <c r="H132" s="149">
        <v>0</v>
      </c>
      <c r="I132" s="150"/>
      <c r="J132" s="151">
        <f t="shared" si="0"/>
        <v>0</v>
      </c>
      <c r="K132" s="147" t="s">
        <v>3</v>
      </c>
      <c r="L132" s="35"/>
      <c r="M132" s="152" t="s">
        <v>3</v>
      </c>
      <c r="N132" s="153" t="s">
        <v>43</v>
      </c>
      <c r="O132" s="55"/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6" t="s">
        <v>175</v>
      </c>
      <c r="AT132" s="156" t="s">
        <v>170</v>
      </c>
      <c r="AU132" s="156" t="s">
        <v>175</v>
      </c>
      <c r="AY132" s="19" t="s">
        <v>167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9" t="s">
        <v>79</v>
      </c>
      <c r="BK132" s="157">
        <f t="shared" si="9"/>
        <v>0</v>
      </c>
      <c r="BL132" s="19" t="s">
        <v>175</v>
      </c>
      <c r="BM132" s="156" t="s">
        <v>2375</v>
      </c>
    </row>
    <row r="133" spans="1:65" s="2" customFormat="1" ht="16.5" customHeight="1">
      <c r="A133" s="34"/>
      <c r="B133" s="144"/>
      <c r="C133" s="145" t="s">
        <v>175</v>
      </c>
      <c r="D133" s="145" t="s">
        <v>170</v>
      </c>
      <c r="E133" s="146" t="s">
        <v>1725</v>
      </c>
      <c r="F133" s="147" t="s">
        <v>2376</v>
      </c>
      <c r="G133" s="148" t="s">
        <v>847</v>
      </c>
      <c r="H133" s="149">
        <v>1</v>
      </c>
      <c r="I133" s="150"/>
      <c r="J133" s="151">
        <f t="shared" si="0"/>
        <v>0</v>
      </c>
      <c r="K133" s="147" t="s">
        <v>3</v>
      </c>
      <c r="L133" s="35"/>
      <c r="M133" s="152" t="s">
        <v>3</v>
      </c>
      <c r="N133" s="153" t="s">
        <v>43</v>
      </c>
      <c r="O133" s="55"/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6" t="s">
        <v>175</v>
      </c>
      <c r="AT133" s="156" t="s">
        <v>170</v>
      </c>
      <c r="AU133" s="156" t="s">
        <v>175</v>
      </c>
      <c r="AY133" s="19" t="s">
        <v>167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9" t="s">
        <v>79</v>
      </c>
      <c r="BK133" s="157">
        <f t="shared" si="9"/>
        <v>0</v>
      </c>
      <c r="BL133" s="19" t="s">
        <v>175</v>
      </c>
      <c r="BM133" s="156" t="s">
        <v>2377</v>
      </c>
    </row>
    <row r="134" spans="1:65" s="2" customFormat="1" ht="16.5" customHeight="1">
      <c r="A134" s="34"/>
      <c r="B134" s="144"/>
      <c r="C134" s="145" t="s">
        <v>168</v>
      </c>
      <c r="D134" s="145" t="s">
        <v>170</v>
      </c>
      <c r="E134" s="146" t="s">
        <v>1007</v>
      </c>
      <c r="F134" s="147" t="s">
        <v>1008</v>
      </c>
      <c r="G134" s="148" t="s">
        <v>847</v>
      </c>
      <c r="H134" s="149">
        <v>24</v>
      </c>
      <c r="I134" s="150"/>
      <c r="J134" s="151">
        <f t="shared" si="0"/>
        <v>0</v>
      </c>
      <c r="K134" s="147" t="s">
        <v>3</v>
      </c>
      <c r="L134" s="35"/>
      <c r="M134" s="152" t="s">
        <v>3</v>
      </c>
      <c r="N134" s="153" t="s">
        <v>43</v>
      </c>
      <c r="O134" s="55"/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6" t="s">
        <v>175</v>
      </c>
      <c r="AT134" s="156" t="s">
        <v>170</v>
      </c>
      <c r="AU134" s="156" t="s">
        <v>175</v>
      </c>
      <c r="AY134" s="19" t="s">
        <v>167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9" t="s">
        <v>79</v>
      </c>
      <c r="BK134" s="157">
        <f t="shared" si="9"/>
        <v>0</v>
      </c>
      <c r="BL134" s="19" t="s">
        <v>175</v>
      </c>
      <c r="BM134" s="156" t="s">
        <v>2378</v>
      </c>
    </row>
    <row r="135" spans="1:65" s="2" customFormat="1" ht="16.5" customHeight="1">
      <c r="A135" s="34"/>
      <c r="B135" s="144"/>
      <c r="C135" s="145" t="s">
        <v>197</v>
      </c>
      <c r="D135" s="145" t="s">
        <v>170</v>
      </c>
      <c r="E135" s="146" t="s">
        <v>1010</v>
      </c>
      <c r="F135" s="147" t="s">
        <v>1011</v>
      </c>
      <c r="G135" s="148" t="s">
        <v>847</v>
      </c>
      <c r="H135" s="149">
        <v>25</v>
      </c>
      <c r="I135" s="150"/>
      <c r="J135" s="151">
        <f t="shared" si="0"/>
        <v>0</v>
      </c>
      <c r="K135" s="147" t="s">
        <v>3</v>
      </c>
      <c r="L135" s="35"/>
      <c r="M135" s="152" t="s">
        <v>3</v>
      </c>
      <c r="N135" s="153" t="s">
        <v>43</v>
      </c>
      <c r="O135" s="55"/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6" t="s">
        <v>175</v>
      </c>
      <c r="AT135" s="156" t="s">
        <v>170</v>
      </c>
      <c r="AU135" s="156" t="s">
        <v>175</v>
      </c>
      <c r="AY135" s="19" t="s">
        <v>167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9" t="s">
        <v>79</v>
      </c>
      <c r="BK135" s="157">
        <f t="shared" si="9"/>
        <v>0</v>
      </c>
      <c r="BL135" s="19" t="s">
        <v>175</v>
      </c>
      <c r="BM135" s="156" t="s">
        <v>2379</v>
      </c>
    </row>
    <row r="136" spans="1:65" s="2" customFormat="1" ht="21.75" customHeight="1">
      <c r="A136" s="34"/>
      <c r="B136" s="144"/>
      <c r="C136" s="145" t="s">
        <v>187</v>
      </c>
      <c r="D136" s="145" t="s">
        <v>170</v>
      </c>
      <c r="E136" s="146" t="s">
        <v>1013</v>
      </c>
      <c r="F136" s="147" t="s">
        <v>1014</v>
      </c>
      <c r="G136" s="148" t="s">
        <v>847</v>
      </c>
      <c r="H136" s="149">
        <v>1</v>
      </c>
      <c r="I136" s="150"/>
      <c r="J136" s="151">
        <f t="shared" si="0"/>
        <v>0</v>
      </c>
      <c r="K136" s="147" t="s">
        <v>3</v>
      </c>
      <c r="L136" s="35"/>
      <c r="M136" s="152" t="s">
        <v>3</v>
      </c>
      <c r="N136" s="153" t="s">
        <v>43</v>
      </c>
      <c r="O136" s="55"/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6" t="s">
        <v>175</v>
      </c>
      <c r="AT136" s="156" t="s">
        <v>170</v>
      </c>
      <c r="AU136" s="156" t="s">
        <v>175</v>
      </c>
      <c r="AY136" s="19" t="s">
        <v>167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9" t="s">
        <v>79</v>
      </c>
      <c r="BK136" s="157">
        <f t="shared" si="9"/>
        <v>0</v>
      </c>
      <c r="BL136" s="19" t="s">
        <v>175</v>
      </c>
      <c r="BM136" s="156" t="s">
        <v>2380</v>
      </c>
    </row>
    <row r="137" spans="1:65" s="2" customFormat="1" ht="16.5" customHeight="1">
      <c r="A137" s="34"/>
      <c r="B137" s="144"/>
      <c r="C137" s="145" t="s">
        <v>208</v>
      </c>
      <c r="D137" s="145" t="s">
        <v>170</v>
      </c>
      <c r="E137" s="146" t="s">
        <v>1016</v>
      </c>
      <c r="F137" s="147" t="s">
        <v>1017</v>
      </c>
      <c r="G137" s="148" t="s">
        <v>847</v>
      </c>
      <c r="H137" s="149">
        <v>1</v>
      </c>
      <c r="I137" s="150"/>
      <c r="J137" s="151">
        <f t="shared" si="0"/>
        <v>0</v>
      </c>
      <c r="K137" s="147" t="s">
        <v>3</v>
      </c>
      <c r="L137" s="35"/>
      <c r="M137" s="152" t="s">
        <v>3</v>
      </c>
      <c r="N137" s="153" t="s">
        <v>43</v>
      </c>
      <c r="O137" s="55"/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6" t="s">
        <v>175</v>
      </c>
      <c r="AT137" s="156" t="s">
        <v>170</v>
      </c>
      <c r="AU137" s="156" t="s">
        <v>175</v>
      </c>
      <c r="AY137" s="19" t="s">
        <v>167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9" t="s">
        <v>79</v>
      </c>
      <c r="BK137" s="157">
        <f t="shared" si="9"/>
        <v>0</v>
      </c>
      <c r="BL137" s="19" t="s">
        <v>175</v>
      </c>
      <c r="BM137" s="156" t="s">
        <v>2381</v>
      </c>
    </row>
    <row r="138" spans="1:65" s="2" customFormat="1" ht="16.5" customHeight="1">
      <c r="A138" s="34"/>
      <c r="B138" s="144"/>
      <c r="C138" s="145" t="s">
        <v>218</v>
      </c>
      <c r="D138" s="145" t="s">
        <v>170</v>
      </c>
      <c r="E138" s="146" t="s">
        <v>1019</v>
      </c>
      <c r="F138" s="147" t="s">
        <v>1020</v>
      </c>
      <c r="G138" s="148" t="s">
        <v>847</v>
      </c>
      <c r="H138" s="149">
        <v>1</v>
      </c>
      <c r="I138" s="150"/>
      <c r="J138" s="151">
        <f t="shared" si="0"/>
        <v>0</v>
      </c>
      <c r="K138" s="147" t="s">
        <v>3</v>
      </c>
      <c r="L138" s="35"/>
      <c r="M138" s="152" t="s">
        <v>3</v>
      </c>
      <c r="N138" s="153" t="s">
        <v>43</v>
      </c>
      <c r="O138" s="55"/>
      <c r="P138" s="154">
        <f t="shared" si="1"/>
        <v>0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6" t="s">
        <v>175</v>
      </c>
      <c r="AT138" s="156" t="s">
        <v>170</v>
      </c>
      <c r="AU138" s="156" t="s">
        <v>175</v>
      </c>
      <c r="AY138" s="19" t="s">
        <v>167</v>
      </c>
      <c r="BE138" s="157">
        <f t="shared" si="4"/>
        <v>0</v>
      </c>
      <c r="BF138" s="157">
        <f t="shared" si="5"/>
        <v>0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9" t="s">
        <v>79</v>
      </c>
      <c r="BK138" s="157">
        <f t="shared" si="9"/>
        <v>0</v>
      </c>
      <c r="BL138" s="19" t="s">
        <v>175</v>
      </c>
      <c r="BM138" s="156" t="s">
        <v>2382</v>
      </c>
    </row>
    <row r="139" spans="1:65" s="2" customFormat="1" ht="16.5" customHeight="1">
      <c r="A139" s="34"/>
      <c r="B139" s="144"/>
      <c r="C139" s="145" t="s">
        <v>223</v>
      </c>
      <c r="D139" s="145" t="s">
        <v>170</v>
      </c>
      <c r="E139" s="146" t="s">
        <v>1028</v>
      </c>
      <c r="F139" s="147" t="s">
        <v>1029</v>
      </c>
      <c r="G139" s="148" t="s">
        <v>847</v>
      </c>
      <c r="H139" s="149">
        <v>1</v>
      </c>
      <c r="I139" s="150"/>
      <c r="J139" s="151">
        <f t="shared" si="0"/>
        <v>0</v>
      </c>
      <c r="K139" s="147" t="s">
        <v>3</v>
      </c>
      <c r="L139" s="35"/>
      <c r="M139" s="152" t="s">
        <v>3</v>
      </c>
      <c r="N139" s="153" t="s">
        <v>43</v>
      </c>
      <c r="O139" s="55"/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6" t="s">
        <v>175</v>
      </c>
      <c r="AT139" s="156" t="s">
        <v>170</v>
      </c>
      <c r="AU139" s="156" t="s">
        <v>175</v>
      </c>
      <c r="AY139" s="19" t="s">
        <v>167</v>
      </c>
      <c r="BE139" s="157">
        <f t="shared" si="4"/>
        <v>0</v>
      </c>
      <c r="BF139" s="157">
        <f t="shared" si="5"/>
        <v>0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9" t="s">
        <v>79</v>
      </c>
      <c r="BK139" s="157">
        <f t="shared" si="9"/>
        <v>0</v>
      </c>
      <c r="BL139" s="19" t="s">
        <v>175</v>
      </c>
      <c r="BM139" s="156" t="s">
        <v>2383</v>
      </c>
    </row>
    <row r="140" spans="1:65" s="2" customFormat="1" ht="16.5" customHeight="1">
      <c r="A140" s="34"/>
      <c r="B140" s="144"/>
      <c r="C140" s="145" t="s">
        <v>231</v>
      </c>
      <c r="D140" s="145" t="s">
        <v>170</v>
      </c>
      <c r="E140" s="146" t="s">
        <v>1031</v>
      </c>
      <c r="F140" s="147" t="s">
        <v>1032</v>
      </c>
      <c r="G140" s="148" t="s">
        <v>847</v>
      </c>
      <c r="H140" s="149">
        <v>1</v>
      </c>
      <c r="I140" s="150"/>
      <c r="J140" s="151">
        <f t="shared" si="0"/>
        <v>0</v>
      </c>
      <c r="K140" s="147" t="s">
        <v>3</v>
      </c>
      <c r="L140" s="35"/>
      <c r="M140" s="152" t="s">
        <v>3</v>
      </c>
      <c r="N140" s="153" t="s">
        <v>43</v>
      </c>
      <c r="O140" s="55"/>
      <c r="P140" s="154">
        <f t="shared" si="1"/>
        <v>0</v>
      </c>
      <c r="Q140" s="154">
        <v>0</v>
      </c>
      <c r="R140" s="154">
        <f t="shared" si="2"/>
        <v>0</v>
      </c>
      <c r="S140" s="154">
        <v>0</v>
      </c>
      <c r="T140" s="155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6" t="s">
        <v>175</v>
      </c>
      <c r="AT140" s="156" t="s">
        <v>170</v>
      </c>
      <c r="AU140" s="156" t="s">
        <v>175</v>
      </c>
      <c r="AY140" s="19" t="s">
        <v>167</v>
      </c>
      <c r="BE140" s="157">
        <f t="shared" si="4"/>
        <v>0</v>
      </c>
      <c r="BF140" s="157">
        <f t="shared" si="5"/>
        <v>0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9" t="s">
        <v>79</v>
      </c>
      <c r="BK140" s="157">
        <f t="shared" si="9"/>
        <v>0</v>
      </c>
      <c r="BL140" s="19" t="s">
        <v>175</v>
      </c>
      <c r="BM140" s="156" t="s">
        <v>2384</v>
      </c>
    </row>
    <row r="141" spans="1:65" s="2" customFormat="1" ht="16.5" customHeight="1">
      <c r="A141" s="34"/>
      <c r="B141" s="144"/>
      <c r="C141" s="145" t="s">
        <v>238</v>
      </c>
      <c r="D141" s="145" t="s">
        <v>170</v>
      </c>
      <c r="E141" s="146" t="s">
        <v>1034</v>
      </c>
      <c r="F141" s="147" t="s">
        <v>1035</v>
      </c>
      <c r="G141" s="148" t="s">
        <v>847</v>
      </c>
      <c r="H141" s="149">
        <v>1</v>
      </c>
      <c r="I141" s="150"/>
      <c r="J141" s="151">
        <f t="shared" si="0"/>
        <v>0</v>
      </c>
      <c r="K141" s="147" t="s">
        <v>3</v>
      </c>
      <c r="L141" s="35"/>
      <c r="M141" s="152" t="s">
        <v>3</v>
      </c>
      <c r="N141" s="153" t="s">
        <v>43</v>
      </c>
      <c r="O141" s="55"/>
      <c r="P141" s="154">
        <f t="shared" si="1"/>
        <v>0</v>
      </c>
      <c r="Q141" s="154">
        <v>0</v>
      </c>
      <c r="R141" s="154">
        <f t="shared" si="2"/>
        <v>0</v>
      </c>
      <c r="S141" s="154">
        <v>0</v>
      </c>
      <c r="T141" s="155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6" t="s">
        <v>175</v>
      </c>
      <c r="AT141" s="156" t="s">
        <v>170</v>
      </c>
      <c r="AU141" s="156" t="s">
        <v>175</v>
      </c>
      <c r="AY141" s="19" t="s">
        <v>167</v>
      </c>
      <c r="BE141" s="157">
        <f t="shared" si="4"/>
        <v>0</v>
      </c>
      <c r="BF141" s="157">
        <f t="shared" si="5"/>
        <v>0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9" t="s">
        <v>79</v>
      </c>
      <c r="BK141" s="157">
        <f t="shared" si="9"/>
        <v>0</v>
      </c>
      <c r="BL141" s="19" t="s">
        <v>175</v>
      </c>
      <c r="BM141" s="156" t="s">
        <v>2385</v>
      </c>
    </row>
    <row r="142" spans="2:63" s="16" customFormat="1" ht="20.85" customHeight="1">
      <c r="B142" s="208"/>
      <c r="D142" s="209" t="s">
        <v>71</v>
      </c>
      <c r="E142" s="209" t="s">
        <v>872</v>
      </c>
      <c r="F142" s="209" t="s">
        <v>1037</v>
      </c>
      <c r="I142" s="210"/>
      <c r="J142" s="211">
        <f>BK142</f>
        <v>0</v>
      </c>
      <c r="L142" s="208"/>
      <c r="M142" s="212"/>
      <c r="N142" s="213"/>
      <c r="O142" s="213"/>
      <c r="P142" s="214">
        <f>SUM(P143:P151)</f>
        <v>0</v>
      </c>
      <c r="Q142" s="213"/>
      <c r="R142" s="214">
        <f>SUM(R143:R151)</f>
        <v>0</v>
      </c>
      <c r="S142" s="213"/>
      <c r="T142" s="215">
        <f>SUM(T143:T151)</f>
        <v>0</v>
      </c>
      <c r="AR142" s="209" t="s">
        <v>79</v>
      </c>
      <c r="AT142" s="216" t="s">
        <v>71</v>
      </c>
      <c r="AU142" s="216" t="s">
        <v>168</v>
      </c>
      <c r="AY142" s="209" t="s">
        <v>167</v>
      </c>
      <c r="BK142" s="217">
        <f>SUM(BK143:BK151)</f>
        <v>0</v>
      </c>
    </row>
    <row r="143" spans="1:65" s="2" customFormat="1" ht="16.5" customHeight="1">
      <c r="A143" s="34"/>
      <c r="B143" s="144"/>
      <c r="C143" s="145" t="s">
        <v>243</v>
      </c>
      <c r="D143" s="145" t="s">
        <v>170</v>
      </c>
      <c r="E143" s="146" t="s">
        <v>1038</v>
      </c>
      <c r="F143" s="147" t="s">
        <v>1039</v>
      </c>
      <c r="G143" s="148" t="s">
        <v>1040</v>
      </c>
      <c r="H143" s="149">
        <v>1</v>
      </c>
      <c r="I143" s="150"/>
      <c r="J143" s="151">
        <f aca="true" t="shared" si="10" ref="J143:J151">ROUND(I143*H143,2)</f>
        <v>0</v>
      </c>
      <c r="K143" s="147" t="s">
        <v>3</v>
      </c>
      <c r="L143" s="35"/>
      <c r="M143" s="152" t="s">
        <v>3</v>
      </c>
      <c r="N143" s="153" t="s">
        <v>43</v>
      </c>
      <c r="O143" s="55"/>
      <c r="P143" s="154">
        <f aca="true" t="shared" si="11" ref="P143:P151">O143*H143</f>
        <v>0</v>
      </c>
      <c r="Q143" s="154">
        <v>0</v>
      </c>
      <c r="R143" s="154">
        <f aca="true" t="shared" si="12" ref="R143:R151">Q143*H143</f>
        <v>0</v>
      </c>
      <c r="S143" s="154">
        <v>0</v>
      </c>
      <c r="T143" s="155">
        <f aca="true" t="shared" si="13" ref="T143:T151"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6" t="s">
        <v>175</v>
      </c>
      <c r="AT143" s="156" t="s">
        <v>170</v>
      </c>
      <c r="AU143" s="156" t="s">
        <v>175</v>
      </c>
      <c r="AY143" s="19" t="s">
        <v>167</v>
      </c>
      <c r="BE143" s="157">
        <f aca="true" t="shared" si="14" ref="BE143:BE151">IF(N143="základní",J143,0)</f>
        <v>0</v>
      </c>
      <c r="BF143" s="157">
        <f aca="true" t="shared" si="15" ref="BF143:BF151">IF(N143="snížená",J143,0)</f>
        <v>0</v>
      </c>
      <c r="BG143" s="157">
        <f aca="true" t="shared" si="16" ref="BG143:BG151">IF(N143="zákl. přenesená",J143,0)</f>
        <v>0</v>
      </c>
      <c r="BH143" s="157">
        <f aca="true" t="shared" si="17" ref="BH143:BH151">IF(N143="sníž. přenesená",J143,0)</f>
        <v>0</v>
      </c>
      <c r="BI143" s="157">
        <f aca="true" t="shared" si="18" ref="BI143:BI151">IF(N143="nulová",J143,0)</f>
        <v>0</v>
      </c>
      <c r="BJ143" s="19" t="s">
        <v>79</v>
      </c>
      <c r="BK143" s="157">
        <f aca="true" t="shared" si="19" ref="BK143:BK151">ROUND(I143*H143,2)</f>
        <v>0</v>
      </c>
      <c r="BL143" s="19" t="s">
        <v>175</v>
      </c>
      <c r="BM143" s="156" t="s">
        <v>2386</v>
      </c>
    </row>
    <row r="144" spans="1:65" s="2" customFormat="1" ht="16.5" customHeight="1">
      <c r="A144" s="34"/>
      <c r="B144" s="144"/>
      <c r="C144" s="145" t="s">
        <v>249</v>
      </c>
      <c r="D144" s="145" t="s">
        <v>170</v>
      </c>
      <c r="E144" s="146" t="s">
        <v>1042</v>
      </c>
      <c r="F144" s="147" t="s">
        <v>1043</v>
      </c>
      <c r="G144" s="148" t="s">
        <v>847</v>
      </c>
      <c r="H144" s="149">
        <v>25</v>
      </c>
      <c r="I144" s="150"/>
      <c r="J144" s="151">
        <f t="shared" si="10"/>
        <v>0</v>
      </c>
      <c r="K144" s="147" t="s">
        <v>3</v>
      </c>
      <c r="L144" s="35"/>
      <c r="M144" s="152" t="s">
        <v>3</v>
      </c>
      <c r="N144" s="153" t="s">
        <v>43</v>
      </c>
      <c r="O144" s="55"/>
      <c r="P144" s="154">
        <f t="shared" si="11"/>
        <v>0</v>
      </c>
      <c r="Q144" s="154">
        <v>0</v>
      </c>
      <c r="R144" s="154">
        <f t="shared" si="12"/>
        <v>0</v>
      </c>
      <c r="S144" s="154">
        <v>0</v>
      </c>
      <c r="T144" s="155">
        <f t="shared" si="1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6" t="s">
        <v>175</v>
      </c>
      <c r="AT144" s="156" t="s">
        <v>170</v>
      </c>
      <c r="AU144" s="156" t="s">
        <v>175</v>
      </c>
      <c r="AY144" s="19" t="s">
        <v>167</v>
      </c>
      <c r="BE144" s="157">
        <f t="shared" si="14"/>
        <v>0</v>
      </c>
      <c r="BF144" s="157">
        <f t="shared" si="15"/>
        <v>0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9" t="s">
        <v>79</v>
      </c>
      <c r="BK144" s="157">
        <f t="shared" si="19"/>
        <v>0</v>
      </c>
      <c r="BL144" s="19" t="s">
        <v>175</v>
      </c>
      <c r="BM144" s="156" t="s">
        <v>2387</v>
      </c>
    </row>
    <row r="145" spans="1:65" s="2" customFormat="1" ht="16.5" customHeight="1">
      <c r="A145" s="34"/>
      <c r="B145" s="144"/>
      <c r="C145" s="145" t="s">
        <v>255</v>
      </c>
      <c r="D145" s="145" t="s">
        <v>170</v>
      </c>
      <c r="E145" s="146" t="s">
        <v>1045</v>
      </c>
      <c r="F145" s="147" t="s">
        <v>1046</v>
      </c>
      <c r="G145" s="148" t="s">
        <v>847</v>
      </c>
      <c r="H145" s="149">
        <v>25</v>
      </c>
      <c r="I145" s="150"/>
      <c r="J145" s="151">
        <f t="shared" si="10"/>
        <v>0</v>
      </c>
      <c r="K145" s="147" t="s">
        <v>3</v>
      </c>
      <c r="L145" s="35"/>
      <c r="M145" s="152" t="s">
        <v>3</v>
      </c>
      <c r="N145" s="153" t="s">
        <v>43</v>
      </c>
      <c r="O145" s="55"/>
      <c r="P145" s="154">
        <f t="shared" si="11"/>
        <v>0</v>
      </c>
      <c r="Q145" s="154">
        <v>0</v>
      </c>
      <c r="R145" s="154">
        <f t="shared" si="12"/>
        <v>0</v>
      </c>
      <c r="S145" s="154">
        <v>0</v>
      </c>
      <c r="T145" s="155">
        <f t="shared" si="1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6" t="s">
        <v>175</v>
      </c>
      <c r="AT145" s="156" t="s">
        <v>170</v>
      </c>
      <c r="AU145" s="156" t="s">
        <v>175</v>
      </c>
      <c r="AY145" s="19" t="s">
        <v>167</v>
      </c>
      <c r="BE145" s="157">
        <f t="shared" si="14"/>
        <v>0</v>
      </c>
      <c r="BF145" s="157">
        <f t="shared" si="15"/>
        <v>0</v>
      </c>
      <c r="BG145" s="157">
        <f t="shared" si="16"/>
        <v>0</v>
      </c>
      <c r="BH145" s="157">
        <f t="shared" si="17"/>
        <v>0</v>
      </c>
      <c r="BI145" s="157">
        <f t="shared" si="18"/>
        <v>0</v>
      </c>
      <c r="BJ145" s="19" t="s">
        <v>79</v>
      </c>
      <c r="BK145" s="157">
        <f t="shared" si="19"/>
        <v>0</v>
      </c>
      <c r="BL145" s="19" t="s">
        <v>175</v>
      </c>
      <c r="BM145" s="156" t="s">
        <v>2388</v>
      </c>
    </row>
    <row r="146" spans="1:65" s="2" customFormat="1" ht="16.5" customHeight="1">
      <c r="A146" s="34"/>
      <c r="B146" s="144"/>
      <c r="C146" s="145" t="s">
        <v>9</v>
      </c>
      <c r="D146" s="145" t="s">
        <v>170</v>
      </c>
      <c r="E146" s="146" t="s">
        <v>1048</v>
      </c>
      <c r="F146" s="147" t="s">
        <v>1049</v>
      </c>
      <c r="G146" s="148" t="s">
        <v>847</v>
      </c>
      <c r="H146" s="149">
        <v>25</v>
      </c>
      <c r="I146" s="150"/>
      <c r="J146" s="151">
        <f t="shared" si="10"/>
        <v>0</v>
      </c>
      <c r="K146" s="147" t="s">
        <v>3</v>
      </c>
      <c r="L146" s="35"/>
      <c r="M146" s="152" t="s">
        <v>3</v>
      </c>
      <c r="N146" s="153" t="s">
        <v>43</v>
      </c>
      <c r="O146" s="55"/>
      <c r="P146" s="154">
        <f t="shared" si="11"/>
        <v>0</v>
      </c>
      <c r="Q146" s="154">
        <v>0</v>
      </c>
      <c r="R146" s="154">
        <f t="shared" si="12"/>
        <v>0</v>
      </c>
      <c r="S146" s="154">
        <v>0</v>
      </c>
      <c r="T146" s="155">
        <f t="shared" si="1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6" t="s">
        <v>175</v>
      </c>
      <c r="AT146" s="156" t="s">
        <v>170</v>
      </c>
      <c r="AU146" s="156" t="s">
        <v>175</v>
      </c>
      <c r="AY146" s="19" t="s">
        <v>167</v>
      </c>
      <c r="BE146" s="157">
        <f t="shared" si="14"/>
        <v>0</v>
      </c>
      <c r="BF146" s="157">
        <f t="shared" si="15"/>
        <v>0</v>
      </c>
      <c r="BG146" s="157">
        <f t="shared" si="16"/>
        <v>0</v>
      </c>
      <c r="BH146" s="157">
        <f t="shared" si="17"/>
        <v>0</v>
      </c>
      <c r="BI146" s="157">
        <f t="shared" si="18"/>
        <v>0</v>
      </c>
      <c r="BJ146" s="19" t="s">
        <v>79</v>
      </c>
      <c r="BK146" s="157">
        <f t="shared" si="19"/>
        <v>0</v>
      </c>
      <c r="BL146" s="19" t="s">
        <v>175</v>
      </c>
      <c r="BM146" s="156" t="s">
        <v>2389</v>
      </c>
    </row>
    <row r="147" spans="1:65" s="2" customFormat="1" ht="16.5" customHeight="1">
      <c r="A147" s="34"/>
      <c r="B147" s="144"/>
      <c r="C147" s="145" t="s">
        <v>227</v>
      </c>
      <c r="D147" s="145" t="s">
        <v>170</v>
      </c>
      <c r="E147" s="146" t="s">
        <v>1051</v>
      </c>
      <c r="F147" s="147" t="s">
        <v>1052</v>
      </c>
      <c r="G147" s="148" t="s">
        <v>847</v>
      </c>
      <c r="H147" s="149">
        <v>1</v>
      </c>
      <c r="I147" s="150"/>
      <c r="J147" s="151">
        <f t="shared" si="10"/>
        <v>0</v>
      </c>
      <c r="K147" s="147" t="s">
        <v>3</v>
      </c>
      <c r="L147" s="35"/>
      <c r="M147" s="152" t="s">
        <v>3</v>
      </c>
      <c r="N147" s="153" t="s">
        <v>43</v>
      </c>
      <c r="O147" s="55"/>
      <c r="P147" s="154">
        <f t="shared" si="11"/>
        <v>0</v>
      </c>
      <c r="Q147" s="154">
        <v>0</v>
      </c>
      <c r="R147" s="154">
        <f t="shared" si="12"/>
        <v>0</v>
      </c>
      <c r="S147" s="154">
        <v>0</v>
      </c>
      <c r="T147" s="155">
        <f t="shared" si="1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6" t="s">
        <v>175</v>
      </c>
      <c r="AT147" s="156" t="s">
        <v>170</v>
      </c>
      <c r="AU147" s="156" t="s">
        <v>175</v>
      </c>
      <c r="AY147" s="19" t="s">
        <v>167</v>
      </c>
      <c r="BE147" s="157">
        <f t="shared" si="14"/>
        <v>0</v>
      </c>
      <c r="BF147" s="157">
        <f t="shared" si="15"/>
        <v>0</v>
      </c>
      <c r="BG147" s="157">
        <f t="shared" si="16"/>
        <v>0</v>
      </c>
      <c r="BH147" s="157">
        <f t="shared" si="17"/>
        <v>0</v>
      </c>
      <c r="BI147" s="157">
        <f t="shared" si="18"/>
        <v>0</v>
      </c>
      <c r="BJ147" s="19" t="s">
        <v>79</v>
      </c>
      <c r="BK147" s="157">
        <f t="shared" si="19"/>
        <v>0</v>
      </c>
      <c r="BL147" s="19" t="s">
        <v>175</v>
      </c>
      <c r="BM147" s="156" t="s">
        <v>2390</v>
      </c>
    </row>
    <row r="148" spans="1:65" s="2" customFormat="1" ht="16.5" customHeight="1">
      <c r="A148" s="34"/>
      <c r="B148" s="144"/>
      <c r="C148" s="145" t="s">
        <v>271</v>
      </c>
      <c r="D148" s="145" t="s">
        <v>170</v>
      </c>
      <c r="E148" s="146" t="s">
        <v>1054</v>
      </c>
      <c r="F148" s="147" t="s">
        <v>1049</v>
      </c>
      <c r="G148" s="148" t="s">
        <v>847</v>
      </c>
      <c r="H148" s="149">
        <v>1</v>
      </c>
      <c r="I148" s="150"/>
      <c r="J148" s="151">
        <f t="shared" si="10"/>
        <v>0</v>
      </c>
      <c r="K148" s="147" t="s">
        <v>3</v>
      </c>
      <c r="L148" s="35"/>
      <c r="M148" s="152" t="s">
        <v>3</v>
      </c>
      <c r="N148" s="153" t="s">
        <v>43</v>
      </c>
      <c r="O148" s="55"/>
      <c r="P148" s="154">
        <f t="shared" si="11"/>
        <v>0</v>
      </c>
      <c r="Q148" s="154">
        <v>0</v>
      </c>
      <c r="R148" s="154">
        <f t="shared" si="12"/>
        <v>0</v>
      </c>
      <c r="S148" s="154">
        <v>0</v>
      </c>
      <c r="T148" s="155">
        <f t="shared" si="1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6" t="s">
        <v>175</v>
      </c>
      <c r="AT148" s="156" t="s">
        <v>170</v>
      </c>
      <c r="AU148" s="156" t="s">
        <v>175</v>
      </c>
      <c r="AY148" s="19" t="s">
        <v>167</v>
      </c>
      <c r="BE148" s="157">
        <f t="shared" si="14"/>
        <v>0</v>
      </c>
      <c r="BF148" s="157">
        <f t="shared" si="15"/>
        <v>0</v>
      </c>
      <c r="BG148" s="157">
        <f t="shared" si="16"/>
        <v>0</v>
      </c>
      <c r="BH148" s="157">
        <f t="shared" si="17"/>
        <v>0</v>
      </c>
      <c r="BI148" s="157">
        <f t="shared" si="18"/>
        <v>0</v>
      </c>
      <c r="BJ148" s="19" t="s">
        <v>79</v>
      </c>
      <c r="BK148" s="157">
        <f t="shared" si="19"/>
        <v>0</v>
      </c>
      <c r="BL148" s="19" t="s">
        <v>175</v>
      </c>
      <c r="BM148" s="156" t="s">
        <v>2391</v>
      </c>
    </row>
    <row r="149" spans="1:65" s="2" customFormat="1" ht="16.5" customHeight="1">
      <c r="A149" s="34"/>
      <c r="B149" s="144"/>
      <c r="C149" s="145" t="s">
        <v>277</v>
      </c>
      <c r="D149" s="145" t="s">
        <v>170</v>
      </c>
      <c r="E149" s="146" t="s">
        <v>1056</v>
      </c>
      <c r="F149" s="147" t="s">
        <v>1057</v>
      </c>
      <c r="G149" s="148" t="s">
        <v>847</v>
      </c>
      <c r="H149" s="149">
        <v>1</v>
      </c>
      <c r="I149" s="150"/>
      <c r="J149" s="151">
        <f t="shared" si="10"/>
        <v>0</v>
      </c>
      <c r="K149" s="147" t="s">
        <v>3</v>
      </c>
      <c r="L149" s="35"/>
      <c r="M149" s="152" t="s">
        <v>3</v>
      </c>
      <c r="N149" s="153" t="s">
        <v>43</v>
      </c>
      <c r="O149" s="55"/>
      <c r="P149" s="154">
        <f t="shared" si="11"/>
        <v>0</v>
      </c>
      <c r="Q149" s="154">
        <v>0</v>
      </c>
      <c r="R149" s="154">
        <f t="shared" si="12"/>
        <v>0</v>
      </c>
      <c r="S149" s="154">
        <v>0</v>
      </c>
      <c r="T149" s="155">
        <f t="shared" si="1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56" t="s">
        <v>175</v>
      </c>
      <c r="AT149" s="156" t="s">
        <v>170</v>
      </c>
      <c r="AU149" s="156" t="s">
        <v>175</v>
      </c>
      <c r="AY149" s="19" t="s">
        <v>167</v>
      </c>
      <c r="BE149" s="157">
        <f t="shared" si="14"/>
        <v>0</v>
      </c>
      <c r="BF149" s="157">
        <f t="shared" si="15"/>
        <v>0</v>
      </c>
      <c r="BG149" s="157">
        <f t="shared" si="16"/>
        <v>0</v>
      </c>
      <c r="BH149" s="157">
        <f t="shared" si="17"/>
        <v>0</v>
      </c>
      <c r="BI149" s="157">
        <f t="shared" si="18"/>
        <v>0</v>
      </c>
      <c r="BJ149" s="19" t="s">
        <v>79</v>
      </c>
      <c r="BK149" s="157">
        <f t="shared" si="19"/>
        <v>0</v>
      </c>
      <c r="BL149" s="19" t="s">
        <v>175</v>
      </c>
      <c r="BM149" s="156" t="s">
        <v>2392</v>
      </c>
    </row>
    <row r="150" spans="1:65" s="2" customFormat="1" ht="16.5" customHeight="1">
      <c r="A150" s="34"/>
      <c r="B150" s="144"/>
      <c r="C150" s="145" t="s">
        <v>285</v>
      </c>
      <c r="D150" s="145" t="s">
        <v>170</v>
      </c>
      <c r="E150" s="146" t="s">
        <v>1059</v>
      </c>
      <c r="F150" s="147" t="s">
        <v>1049</v>
      </c>
      <c r="G150" s="148" t="s">
        <v>847</v>
      </c>
      <c r="H150" s="149">
        <v>1</v>
      </c>
      <c r="I150" s="150"/>
      <c r="J150" s="151">
        <f t="shared" si="10"/>
        <v>0</v>
      </c>
      <c r="K150" s="147" t="s">
        <v>3</v>
      </c>
      <c r="L150" s="35"/>
      <c r="M150" s="152" t="s">
        <v>3</v>
      </c>
      <c r="N150" s="153" t="s">
        <v>43</v>
      </c>
      <c r="O150" s="55"/>
      <c r="P150" s="154">
        <f t="shared" si="11"/>
        <v>0</v>
      </c>
      <c r="Q150" s="154">
        <v>0</v>
      </c>
      <c r="R150" s="154">
        <f t="shared" si="12"/>
        <v>0</v>
      </c>
      <c r="S150" s="154">
        <v>0</v>
      </c>
      <c r="T150" s="155">
        <f t="shared" si="1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6" t="s">
        <v>175</v>
      </c>
      <c r="AT150" s="156" t="s">
        <v>170</v>
      </c>
      <c r="AU150" s="156" t="s">
        <v>175</v>
      </c>
      <c r="AY150" s="19" t="s">
        <v>167</v>
      </c>
      <c r="BE150" s="157">
        <f t="shared" si="14"/>
        <v>0</v>
      </c>
      <c r="BF150" s="157">
        <f t="shared" si="15"/>
        <v>0</v>
      </c>
      <c r="BG150" s="157">
        <f t="shared" si="16"/>
        <v>0</v>
      </c>
      <c r="BH150" s="157">
        <f t="shared" si="17"/>
        <v>0</v>
      </c>
      <c r="BI150" s="157">
        <f t="shared" si="18"/>
        <v>0</v>
      </c>
      <c r="BJ150" s="19" t="s">
        <v>79</v>
      </c>
      <c r="BK150" s="157">
        <f t="shared" si="19"/>
        <v>0</v>
      </c>
      <c r="BL150" s="19" t="s">
        <v>175</v>
      </c>
      <c r="BM150" s="156" t="s">
        <v>2393</v>
      </c>
    </row>
    <row r="151" spans="1:65" s="2" customFormat="1" ht="16.5" customHeight="1">
      <c r="A151" s="34"/>
      <c r="B151" s="144"/>
      <c r="C151" s="145" t="s">
        <v>290</v>
      </c>
      <c r="D151" s="145" t="s">
        <v>170</v>
      </c>
      <c r="E151" s="146" t="s">
        <v>1064</v>
      </c>
      <c r="F151" s="147" t="s">
        <v>1065</v>
      </c>
      <c r="G151" s="148" t="s">
        <v>847</v>
      </c>
      <c r="H151" s="149">
        <v>25</v>
      </c>
      <c r="I151" s="150"/>
      <c r="J151" s="151">
        <f t="shared" si="10"/>
        <v>0</v>
      </c>
      <c r="K151" s="147" t="s">
        <v>3</v>
      </c>
      <c r="L151" s="35"/>
      <c r="M151" s="152" t="s">
        <v>3</v>
      </c>
      <c r="N151" s="153" t="s">
        <v>43</v>
      </c>
      <c r="O151" s="55"/>
      <c r="P151" s="154">
        <f t="shared" si="11"/>
        <v>0</v>
      </c>
      <c r="Q151" s="154">
        <v>0</v>
      </c>
      <c r="R151" s="154">
        <f t="shared" si="12"/>
        <v>0</v>
      </c>
      <c r="S151" s="154">
        <v>0</v>
      </c>
      <c r="T151" s="155">
        <f t="shared" si="1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6" t="s">
        <v>175</v>
      </c>
      <c r="AT151" s="156" t="s">
        <v>170</v>
      </c>
      <c r="AU151" s="156" t="s">
        <v>175</v>
      </c>
      <c r="AY151" s="19" t="s">
        <v>167</v>
      </c>
      <c r="BE151" s="157">
        <f t="shared" si="14"/>
        <v>0</v>
      </c>
      <c r="BF151" s="157">
        <f t="shared" si="15"/>
        <v>0</v>
      </c>
      <c r="BG151" s="157">
        <f t="shared" si="16"/>
        <v>0</v>
      </c>
      <c r="BH151" s="157">
        <f t="shared" si="17"/>
        <v>0</v>
      </c>
      <c r="BI151" s="157">
        <f t="shared" si="18"/>
        <v>0</v>
      </c>
      <c r="BJ151" s="19" t="s">
        <v>79</v>
      </c>
      <c r="BK151" s="157">
        <f t="shared" si="19"/>
        <v>0</v>
      </c>
      <c r="BL151" s="19" t="s">
        <v>175</v>
      </c>
      <c r="BM151" s="156" t="s">
        <v>2394</v>
      </c>
    </row>
    <row r="152" spans="2:63" s="16" customFormat="1" ht="20.85" customHeight="1">
      <c r="B152" s="208"/>
      <c r="D152" s="209" t="s">
        <v>71</v>
      </c>
      <c r="E152" s="209" t="s">
        <v>876</v>
      </c>
      <c r="F152" s="209" t="s">
        <v>1067</v>
      </c>
      <c r="I152" s="210"/>
      <c r="J152" s="211">
        <f>BK152</f>
        <v>0</v>
      </c>
      <c r="L152" s="208"/>
      <c r="M152" s="212"/>
      <c r="N152" s="213"/>
      <c r="O152" s="213"/>
      <c r="P152" s="214">
        <f>SUM(P153:P160)</f>
        <v>0</v>
      </c>
      <c r="Q152" s="213"/>
      <c r="R152" s="214">
        <f>SUM(R153:R160)</f>
        <v>0</v>
      </c>
      <c r="S152" s="213"/>
      <c r="T152" s="215">
        <f>SUM(T153:T160)</f>
        <v>0</v>
      </c>
      <c r="AR152" s="209" t="s">
        <v>79</v>
      </c>
      <c r="AT152" s="216" t="s">
        <v>71</v>
      </c>
      <c r="AU152" s="216" t="s">
        <v>168</v>
      </c>
      <c r="AY152" s="209" t="s">
        <v>167</v>
      </c>
      <c r="BK152" s="217">
        <f>SUM(BK153:BK160)</f>
        <v>0</v>
      </c>
    </row>
    <row r="153" spans="1:65" s="2" customFormat="1" ht="16.5" customHeight="1">
      <c r="A153" s="34"/>
      <c r="B153" s="144"/>
      <c r="C153" s="145" t="s">
        <v>323</v>
      </c>
      <c r="D153" s="145" t="s">
        <v>170</v>
      </c>
      <c r="E153" s="146" t="s">
        <v>1775</v>
      </c>
      <c r="F153" s="147" t="s">
        <v>1084</v>
      </c>
      <c r="G153" s="148" t="s">
        <v>1040</v>
      </c>
      <c r="H153" s="149">
        <v>1</v>
      </c>
      <c r="I153" s="150"/>
      <c r="J153" s="151">
        <f aca="true" t="shared" si="20" ref="J153:J160">ROUND(I153*H153,2)</f>
        <v>0</v>
      </c>
      <c r="K153" s="147" t="s">
        <v>3</v>
      </c>
      <c r="L153" s="35"/>
      <c r="M153" s="152" t="s">
        <v>3</v>
      </c>
      <c r="N153" s="153" t="s">
        <v>43</v>
      </c>
      <c r="O153" s="55"/>
      <c r="P153" s="154">
        <f aca="true" t="shared" si="21" ref="P153:P160">O153*H153</f>
        <v>0</v>
      </c>
      <c r="Q153" s="154">
        <v>0</v>
      </c>
      <c r="R153" s="154">
        <f aca="true" t="shared" si="22" ref="R153:R160">Q153*H153</f>
        <v>0</v>
      </c>
      <c r="S153" s="154">
        <v>0</v>
      </c>
      <c r="T153" s="155">
        <f aca="true" t="shared" si="23" ref="T153:T160"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6" t="s">
        <v>175</v>
      </c>
      <c r="AT153" s="156" t="s">
        <v>170</v>
      </c>
      <c r="AU153" s="156" t="s">
        <v>175</v>
      </c>
      <c r="AY153" s="19" t="s">
        <v>167</v>
      </c>
      <c r="BE153" s="157">
        <f aca="true" t="shared" si="24" ref="BE153:BE160">IF(N153="základní",J153,0)</f>
        <v>0</v>
      </c>
      <c r="BF153" s="157">
        <f aca="true" t="shared" si="25" ref="BF153:BF160">IF(N153="snížená",J153,0)</f>
        <v>0</v>
      </c>
      <c r="BG153" s="157">
        <f aca="true" t="shared" si="26" ref="BG153:BG160">IF(N153="zákl. přenesená",J153,0)</f>
        <v>0</v>
      </c>
      <c r="BH153" s="157">
        <f aca="true" t="shared" si="27" ref="BH153:BH160">IF(N153="sníž. přenesená",J153,0)</f>
        <v>0</v>
      </c>
      <c r="BI153" s="157">
        <f aca="true" t="shared" si="28" ref="BI153:BI160">IF(N153="nulová",J153,0)</f>
        <v>0</v>
      </c>
      <c r="BJ153" s="19" t="s">
        <v>79</v>
      </c>
      <c r="BK153" s="157">
        <f aca="true" t="shared" si="29" ref="BK153:BK160">ROUND(I153*H153,2)</f>
        <v>0</v>
      </c>
      <c r="BL153" s="19" t="s">
        <v>175</v>
      </c>
      <c r="BM153" s="156" t="s">
        <v>2395</v>
      </c>
    </row>
    <row r="154" spans="1:65" s="2" customFormat="1" ht="16.5" customHeight="1">
      <c r="A154" s="34"/>
      <c r="B154" s="144"/>
      <c r="C154" s="145" t="s">
        <v>330</v>
      </c>
      <c r="D154" s="145" t="s">
        <v>170</v>
      </c>
      <c r="E154" s="146" t="s">
        <v>1777</v>
      </c>
      <c r="F154" s="147" t="s">
        <v>1087</v>
      </c>
      <c r="G154" s="148" t="s">
        <v>1088</v>
      </c>
      <c r="H154" s="149">
        <v>1</v>
      </c>
      <c r="I154" s="150"/>
      <c r="J154" s="151">
        <f t="shared" si="20"/>
        <v>0</v>
      </c>
      <c r="K154" s="147" t="s">
        <v>3</v>
      </c>
      <c r="L154" s="35"/>
      <c r="M154" s="152" t="s">
        <v>3</v>
      </c>
      <c r="N154" s="153" t="s">
        <v>43</v>
      </c>
      <c r="O154" s="55"/>
      <c r="P154" s="154">
        <f t="shared" si="21"/>
        <v>0</v>
      </c>
      <c r="Q154" s="154">
        <v>0</v>
      </c>
      <c r="R154" s="154">
        <f t="shared" si="22"/>
        <v>0</v>
      </c>
      <c r="S154" s="154">
        <v>0</v>
      </c>
      <c r="T154" s="155">
        <f t="shared" si="2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6" t="s">
        <v>175</v>
      </c>
      <c r="AT154" s="156" t="s">
        <v>170</v>
      </c>
      <c r="AU154" s="156" t="s">
        <v>175</v>
      </c>
      <c r="AY154" s="19" t="s">
        <v>167</v>
      </c>
      <c r="BE154" s="157">
        <f t="shared" si="24"/>
        <v>0</v>
      </c>
      <c r="BF154" s="157">
        <f t="shared" si="25"/>
        <v>0</v>
      </c>
      <c r="BG154" s="157">
        <f t="shared" si="26"/>
        <v>0</v>
      </c>
      <c r="BH154" s="157">
        <f t="shared" si="27"/>
        <v>0</v>
      </c>
      <c r="BI154" s="157">
        <f t="shared" si="28"/>
        <v>0</v>
      </c>
      <c r="BJ154" s="19" t="s">
        <v>79</v>
      </c>
      <c r="BK154" s="157">
        <f t="shared" si="29"/>
        <v>0</v>
      </c>
      <c r="BL154" s="19" t="s">
        <v>175</v>
      </c>
      <c r="BM154" s="156" t="s">
        <v>2396</v>
      </c>
    </row>
    <row r="155" spans="1:65" s="2" customFormat="1" ht="16.5" customHeight="1">
      <c r="A155" s="34"/>
      <c r="B155" s="144"/>
      <c r="C155" s="145" t="s">
        <v>8</v>
      </c>
      <c r="D155" s="145" t="s">
        <v>170</v>
      </c>
      <c r="E155" s="146" t="s">
        <v>1068</v>
      </c>
      <c r="F155" s="147" t="s">
        <v>1069</v>
      </c>
      <c r="G155" s="148" t="s">
        <v>226</v>
      </c>
      <c r="H155" s="149">
        <v>90</v>
      </c>
      <c r="I155" s="150"/>
      <c r="J155" s="151">
        <f t="shared" si="20"/>
        <v>0</v>
      </c>
      <c r="K155" s="147" t="s">
        <v>3</v>
      </c>
      <c r="L155" s="35"/>
      <c r="M155" s="152" t="s">
        <v>3</v>
      </c>
      <c r="N155" s="153" t="s">
        <v>43</v>
      </c>
      <c r="O155" s="55"/>
      <c r="P155" s="154">
        <f t="shared" si="21"/>
        <v>0</v>
      </c>
      <c r="Q155" s="154">
        <v>0</v>
      </c>
      <c r="R155" s="154">
        <f t="shared" si="22"/>
        <v>0</v>
      </c>
      <c r="S155" s="154">
        <v>0</v>
      </c>
      <c r="T155" s="155">
        <f t="shared" si="2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6" t="s">
        <v>175</v>
      </c>
      <c r="AT155" s="156" t="s">
        <v>170</v>
      </c>
      <c r="AU155" s="156" t="s">
        <v>175</v>
      </c>
      <c r="AY155" s="19" t="s">
        <v>167</v>
      </c>
      <c r="BE155" s="157">
        <f t="shared" si="24"/>
        <v>0</v>
      </c>
      <c r="BF155" s="157">
        <f t="shared" si="25"/>
        <v>0</v>
      </c>
      <c r="BG155" s="157">
        <f t="shared" si="26"/>
        <v>0</v>
      </c>
      <c r="BH155" s="157">
        <f t="shared" si="27"/>
        <v>0</v>
      </c>
      <c r="BI155" s="157">
        <f t="shared" si="28"/>
        <v>0</v>
      </c>
      <c r="BJ155" s="19" t="s">
        <v>79</v>
      </c>
      <c r="BK155" s="157">
        <f t="shared" si="29"/>
        <v>0</v>
      </c>
      <c r="BL155" s="19" t="s">
        <v>175</v>
      </c>
      <c r="BM155" s="156" t="s">
        <v>2397</v>
      </c>
    </row>
    <row r="156" spans="1:65" s="2" customFormat="1" ht="16.5" customHeight="1">
      <c r="A156" s="34"/>
      <c r="B156" s="144"/>
      <c r="C156" s="145" t="s">
        <v>300</v>
      </c>
      <c r="D156" s="145" t="s">
        <v>170</v>
      </c>
      <c r="E156" s="146" t="s">
        <v>1071</v>
      </c>
      <c r="F156" s="147" t="s">
        <v>1072</v>
      </c>
      <c r="G156" s="148" t="s">
        <v>847</v>
      </c>
      <c r="H156" s="149">
        <v>180</v>
      </c>
      <c r="I156" s="150"/>
      <c r="J156" s="151">
        <f t="shared" si="20"/>
        <v>0</v>
      </c>
      <c r="K156" s="147" t="s">
        <v>3</v>
      </c>
      <c r="L156" s="35"/>
      <c r="M156" s="152" t="s">
        <v>3</v>
      </c>
      <c r="N156" s="153" t="s">
        <v>43</v>
      </c>
      <c r="O156" s="55"/>
      <c r="P156" s="154">
        <f t="shared" si="21"/>
        <v>0</v>
      </c>
      <c r="Q156" s="154">
        <v>0</v>
      </c>
      <c r="R156" s="154">
        <f t="shared" si="22"/>
        <v>0</v>
      </c>
      <c r="S156" s="154">
        <v>0</v>
      </c>
      <c r="T156" s="155">
        <f t="shared" si="2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6" t="s">
        <v>175</v>
      </c>
      <c r="AT156" s="156" t="s">
        <v>170</v>
      </c>
      <c r="AU156" s="156" t="s">
        <v>175</v>
      </c>
      <c r="AY156" s="19" t="s">
        <v>167</v>
      </c>
      <c r="BE156" s="157">
        <f t="shared" si="24"/>
        <v>0</v>
      </c>
      <c r="BF156" s="157">
        <f t="shared" si="25"/>
        <v>0</v>
      </c>
      <c r="BG156" s="157">
        <f t="shared" si="26"/>
        <v>0</v>
      </c>
      <c r="BH156" s="157">
        <f t="shared" si="27"/>
        <v>0</v>
      </c>
      <c r="BI156" s="157">
        <f t="shared" si="28"/>
        <v>0</v>
      </c>
      <c r="BJ156" s="19" t="s">
        <v>79</v>
      </c>
      <c r="BK156" s="157">
        <f t="shared" si="29"/>
        <v>0</v>
      </c>
      <c r="BL156" s="19" t="s">
        <v>175</v>
      </c>
      <c r="BM156" s="156" t="s">
        <v>2398</v>
      </c>
    </row>
    <row r="157" spans="1:65" s="2" customFormat="1" ht="21.75" customHeight="1">
      <c r="A157" s="34"/>
      <c r="B157" s="144"/>
      <c r="C157" s="145" t="s">
        <v>306</v>
      </c>
      <c r="D157" s="145" t="s">
        <v>170</v>
      </c>
      <c r="E157" s="146" t="s">
        <v>1074</v>
      </c>
      <c r="F157" s="147" t="s">
        <v>1075</v>
      </c>
      <c r="G157" s="148" t="s">
        <v>226</v>
      </c>
      <c r="H157" s="149">
        <v>70</v>
      </c>
      <c r="I157" s="150"/>
      <c r="J157" s="151">
        <f t="shared" si="20"/>
        <v>0</v>
      </c>
      <c r="K157" s="147" t="s">
        <v>3</v>
      </c>
      <c r="L157" s="35"/>
      <c r="M157" s="152" t="s">
        <v>3</v>
      </c>
      <c r="N157" s="153" t="s">
        <v>43</v>
      </c>
      <c r="O157" s="55"/>
      <c r="P157" s="154">
        <f t="shared" si="21"/>
        <v>0</v>
      </c>
      <c r="Q157" s="154">
        <v>0</v>
      </c>
      <c r="R157" s="154">
        <f t="shared" si="22"/>
        <v>0</v>
      </c>
      <c r="S157" s="154">
        <v>0</v>
      </c>
      <c r="T157" s="155">
        <f t="shared" si="2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6" t="s">
        <v>175</v>
      </c>
      <c r="AT157" s="156" t="s">
        <v>170</v>
      </c>
      <c r="AU157" s="156" t="s">
        <v>175</v>
      </c>
      <c r="AY157" s="19" t="s">
        <v>167</v>
      </c>
      <c r="BE157" s="157">
        <f t="shared" si="24"/>
        <v>0</v>
      </c>
      <c r="BF157" s="157">
        <f t="shared" si="25"/>
        <v>0</v>
      </c>
      <c r="BG157" s="157">
        <f t="shared" si="26"/>
        <v>0</v>
      </c>
      <c r="BH157" s="157">
        <f t="shared" si="27"/>
        <v>0</v>
      </c>
      <c r="BI157" s="157">
        <f t="shared" si="28"/>
        <v>0</v>
      </c>
      <c r="BJ157" s="19" t="s">
        <v>79</v>
      </c>
      <c r="BK157" s="157">
        <f t="shared" si="29"/>
        <v>0</v>
      </c>
      <c r="BL157" s="19" t="s">
        <v>175</v>
      </c>
      <c r="BM157" s="156" t="s">
        <v>2399</v>
      </c>
    </row>
    <row r="158" spans="1:65" s="2" customFormat="1" ht="16.5" customHeight="1">
      <c r="A158" s="34"/>
      <c r="B158" s="144"/>
      <c r="C158" s="145" t="s">
        <v>312</v>
      </c>
      <c r="D158" s="145" t="s">
        <v>170</v>
      </c>
      <c r="E158" s="146" t="s">
        <v>1077</v>
      </c>
      <c r="F158" s="147" t="s">
        <v>1078</v>
      </c>
      <c r="G158" s="148" t="s">
        <v>226</v>
      </c>
      <c r="H158" s="149">
        <v>180</v>
      </c>
      <c r="I158" s="150"/>
      <c r="J158" s="151">
        <f t="shared" si="20"/>
        <v>0</v>
      </c>
      <c r="K158" s="147" t="s">
        <v>3</v>
      </c>
      <c r="L158" s="35"/>
      <c r="M158" s="152" t="s">
        <v>3</v>
      </c>
      <c r="N158" s="153" t="s">
        <v>43</v>
      </c>
      <c r="O158" s="55"/>
      <c r="P158" s="154">
        <f t="shared" si="21"/>
        <v>0</v>
      </c>
      <c r="Q158" s="154">
        <v>0</v>
      </c>
      <c r="R158" s="154">
        <f t="shared" si="22"/>
        <v>0</v>
      </c>
      <c r="S158" s="154">
        <v>0</v>
      </c>
      <c r="T158" s="155">
        <f t="shared" si="2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6" t="s">
        <v>175</v>
      </c>
      <c r="AT158" s="156" t="s">
        <v>170</v>
      </c>
      <c r="AU158" s="156" t="s">
        <v>175</v>
      </c>
      <c r="AY158" s="19" t="s">
        <v>167</v>
      </c>
      <c r="BE158" s="157">
        <f t="shared" si="24"/>
        <v>0</v>
      </c>
      <c r="BF158" s="157">
        <f t="shared" si="25"/>
        <v>0</v>
      </c>
      <c r="BG158" s="157">
        <f t="shared" si="26"/>
        <v>0</v>
      </c>
      <c r="BH158" s="157">
        <f t="shared" si="27"/>
        <v>0</v>
      </c>
      <c r="BI158" s="157">
        <f t="shared" si="28"/>
        <v>0</v>
      </c>
      <c r="BJ158" s="19" t="s">
        <v>79</v>
      </c>
      <c r="BK158" s="157">
        <f t="shared" si="29"/>
        <v>0</v>
      </c>
      <c r="BL158" s="19" t="s">
        <v>175</v>
      </c>
      <c r="BM158" s="156" t="s">
        <v>2400</v>
      </c>
    </row>
    <row r="159" spans="1:65" s="2" customFormat="1" ht="21.75" customHeight="1">
      <c r="A159" s="34"/>
      <c r="B159" s="144"/>
      <c r="C159" s="145" t="s">
        <v>318</v>
      </c>
      <c r="D159" s="145" t="s">
        <v>170</v>
      </c>
      <c r="E159" s="146" t="s">
        <v>1080</v>
      </c>
      <c r="F159" s="147" t="s">
        <v>1081</v>
      </c>
      <c r="G159" s="148" t="s">
        <v>226</v>
      </c>
      <c r="H159" s="149">
        <v>70</v>
      </c>
      <c r="I159" s="150"/>
      <c r="J159" s="151">
        <f t="shared" si="20"/>
        <v>0</v>
      </c>
      <c r="K159" s="147" t="s">
        <v>3</v>
      </c>
      <c r="L159" s="35"/>
      <c r="M159" s="152" t="s">
        <v>3</v>
      </c>
      <c r="N159" s="153" t="s">
        <v>43</v>
      </c>
      <c r="O159" s="55"/>
      <c r="P159" s="154">
        <f t="shared" si="21"/>
        <v>0</v>
      </c>
      <c r="Q159" s="154">
        <v>0</v>
      </c>
      <c r="R159" s="154">
        <f t="shared" si="22"/>
        <v>0</v>
      </c>
      <c r="S159" s="154">
        <v>0</v>
      </c>
      <c r="T159" s="155">
        <f t="shared" si="2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6" t="s">
        <v>175</v>
      </c>
      <c r="AT159" s="156" t="s">
        <v>170</v>
      </c>
      <c r="AU159" s="156" t="s">
        <v>175</v>
      </c>
      <c r="AY159" s="19" t="s">
        <v>167</v>
      </c>
      <c r="BE159" s="157">
        <f t="shared" si="24"/>
        <v>0</v>
      </c>
      <c r="BF159" s="157">
        <f t="shared" si="25"/>
        <v>0</v>
      </c>
      <c r="BG159" s="157">
        <f t="shared" si="26"/>
        <v>0</v>
      </c>
      <c r="BH159" s="157">
        <f t="shared" si="27"/>
        <v>0</v>
      </c>
      <c r="BI159" s="157">
        <f t="shared" si="28"/>
        <v>0</v>
      </c>
      <c r="BJ159" s="19" t="s">
        <v>79</v>
      </c>
      <c r="BK159" s="157">
        <f t="shared" si="29"/>
        <v>0</v>
      </c>
      <c r="BL159" s="19" t="s">
        <v>175</v>
      </c>
      <c r="BM159" s="156" t="s">
        <v>2401</v>
      </c>
    </row>
    <row r="160" spans="1:65" s="2" customFormat="1" ht="16.5" customHeight="1">
      <c r="A160" s="34"/>
      <c r="B160" s="144"/>
      <c r="C160" s="145" t="s">
        <v>339</v>
      </c>
      <c r="D160" s="145" t="s">
        <v>170</v>
      </c>
      <c r="E160" s="146" t="s">
        <v>1090</v>
      </c>
      <c r="F160" s="147" t="s">
        <v>1091</v>
      </c>
      <c r="G160" s="148" t="s">
        <v>226</v>
      </c>
      <c r="H160" s="149">
        <v>40</v>
      </c>
      <c r="I160" s="150"/>
      <c r="J160" s="151">
        <f t="shared" si="20"/>
        <v>0</v>
      </c>
      <c r="K160" s="147" t="s">
        <v>3</v>
      </c>
      <c r="L160" s="35"/>
      <c r="M160" s="152" t="s">
        <v>3</v>
      </c>
      <c r="N160" s="153" t="s">
        <v>43</v>
      </c>
      <c r="O160" s="55"/>
      <c r="P160" s="154">
        <f t="shared" si="21"/>
        <v>0</v>
      </c>
      <c r="Q160" s="154">
        <v>0</v>
      </c>
      <c r="R160" s="154">
        <f t="shared" si="22"/>
        <v>0</v>
      </c>
      <c r="S160" s="154">
        <v>0</v>
      </c>
      <c r="T160" s="155">
        <f t="shared" si="2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6" t="s">
        <v>175</v>
      </c>
      <c r="AT160" s="156" t="s">
        <v>170</v>
      </c>
      <c r="AU160" s="156" t="s">
        <v>175</v>
      </c>
      <c r="AY160" s="19" t="s">
        <v>167</v>
      </c>
      <c r="BE160" s="157">
        <f t="shared" si="24"/>
        <v>0</v>
      </c>
      <c r="BF160" s="157">
        <f t="shared" si="25"/>
        <v>0</v>
      </c>
      <c r="BG160" s="157">
        <f t="shared" si="26"/>
        <v>0</v>
      </c>
      <c r="BH160" s="157">
        <f t="shared" si="27"/>
        <v>0</v>
      </c>
      <c r="BI160" s="157">
        <f t="shared" si="28"/>
        <v>0</v>
      </c>
      <c r="BJ160" s="19" t="s">
        <v>79</v>
      </c>
      <c r="BK160" s="157">
        <f t="shared" si="29"/>
        <v>0</v>
      </c>
      <c r="BL160" s="19" t="s">
        <v>175</v>
      </c>
      <c r="BM160" s="156" t="s">
        <v>2402</v>
      </c>
    </row>
    <row r="161" spans="2:63" s="16" customFormat="1" ht="20.85" customHeight="1">
      <c r="B161" s="208"/>
      <c r="D161" s="209" t="s">
        <v>71</v>
      </c>
      <c r="E161" s="209" t="s">
        <v>886</v>
      </c>
      <c r="F161" s="209" t="s">
        <v>1093</v>
      </c>
      <c r="I161" s="210"/>
      <c r="J161" s="211">
        <f>BK161</f>
        <v>0</v>
      </c>
      <c r="L161" s="208"/>
      <c r="M161" s="212"/>
      <c r="N161" s="213"/>
      <c r="O161" s="213"/>
      <c r="P161" s="214">
        <f>SUM(P162:P168)</f>
        <v>0</v>
      </c>
      <c r="Q161" s="213"/>
      <c r="R161" s="214">
        <f>SUM(R162:R168)</f>
        <v>0</v>
      </c>
      <c r="S161" s="213"/>
      <c r="T161" s="215">
        <f>SUM(T162:T168)</f>
        <v>0</v>
      </c>
      <c r="AR161" s="209" t="s">
        <v>79</v>
      </c>
      <c r="AT161" s="216" t="s">
        <v>71</v>
      </c>
      <c r="AU161" s="216" t="s">
        <v>168</v>
      </c>
      <c r="AY161" s="209" t="s">
        <v>167</v>
      </c>
      <c r="BK161" s="217">
        <f>SUM(BK162:BK168)</f>
        <v>0</v>
      </c>
    </row>
    <row r="162" spans="1:65" s="2" customFormat="1" ht="16.5" customHeight="1">
      <c r="A162" s="34"/>
      <c r="B162" s="144"/>
      <c r="C162" s="145" t="s">
        <v>345</v>
      </c>
      <c r="D162" s="145" t="s">
        <v>170</v>
      </c>
      <c r="E162" s="146" t="s">
        <v>1094</v>
      </c>
      <c r="F162" s="147" t="s">
        <v>1095</v>
      </c>
      <c r="G162" s="148" t="s">
        <v>226</v>
      </c>
      <c r="H162" s="149">
        <v>250</v>
      </c>
      <c r="I162" s="150"/>
      <c r="J162" s="151">
        <f aca="true" t="shared" si="30" ref="J162:J167">ROUND(I162*H162,2)</f>
        <v>0</v>
      </c>
      <c r="K162" s="147" t="s">
        <v>3</v>
      </c>
      <c r="L162" s="35"/>
      <c r="M162" s="152" t="s">
        <v>3</v>
      </c>
      <c r="N162" s="153" t="s">
        <v>43</v>
      </c>
      <c r="O162" s="55"/>
      <c r="P162" s="154">
        <f aca="true" t="shared" si="31" ref="P162:P167">O162*H162</f>
        <v>0</v>
      </c>
      <c r="Q162" s="154">
        <v>0</v>
      </c>
      <c r="R162" s="154">
        <f aca="true" t="shared" si="32" ref="R162:R167">Q162*H162</f>
        <v>0</v>
      </c>
      <c r="S162" s="154">
        <v>0</v>
      </c>
      <c r="T162" s="155">
        <f aca="true" t="shared" si="33" ref="T162:T167"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56" t="s">
        <v>175</v>
      </c>
      <c r="AT162" s="156" t="s">
        <v>170</v>
      </c>
      <c r="AU162" s="156" t="s">
        <v>175</v>
      </c>
      <c r="AY162" s="19" t="s">
        <v>167</v>
      </c>
      <c r="BE162" s="157">
        <f aca="true" t="shared" si="34" ref="BE162:BE167">IF(N162="základní",J162,0)</f>
        <v>0</v>
      </c>
      <c r="BF162" s="157">
        <f aca="true" t="shared" si="35" ref="BF162:BF167">IF(N162="snížená",J162,0)</f>
        <v>0</v>
      </c>
      <c r="BG162" s="157">
        <f aca="true" t="shared" si="36" ref="BG162:BG167">IF(N162="zákl. přenesená",J162,0)</f>
        <v>0</v>
      </c>
      <c r="BH162" s="157">
        <f aca="true" t="shared" si="37" ref="BH162:BH167">IF(N162="sníž. přenesená",J162,0)</f>
        <v>0</v>
      </c>
      <c r="BI162" s="157">
        <f aca="true" t="shared" si="38" ref="BI162:BI167">IF(N162="nulová",J162,0)</f>
        <v>0</v>
      </c>
      <c r="BJ162" s="19" t="s">
        <v>79</v>
      </c>
      <c r="BK162" s="157">
        <f aca="true" t="shared" si="39" ref="BK162:BK167">ROUND(I162*H162,2)</f>
        <v>0</v>
      </c>
      <c r="BL162" s="19" t="s">
        <v>175</v>
      </c>
      <c r="BM162" s="156" t="s">
        <v>2403</v>
      </c>
    </row>
    <row r="163" spans="1:65" s="2" customFormat="1" ht="16.5" customHeight="1">
      <c r="A163" s="34"/>
      <c r="B163" s="144"/>
      <c r="C163" s="145" t="s">
        <v>350</v>
      </c>
      <c r="D163" s="145" t="s">
        <v>170</v>
      </c>
      <c r="E163" s="146" t="s">
        <v>1097</v>
      </c>
      <c r="F163" s="147" t="s">
        <v>1098</v>
      </c>
      <c r="G163" s="148" t="s">
        <v>226</v>
      </c>
      <c r="H163" s="149">
        <v>250</v>
      </c>
      <c r="I163" s="150"/>
      <c r="J163" s="151">
        <f t="shared" si="30"/>
        <v>0</v>
      </c>
      <c r="K163" s="147" t="s">
        <v>3</v>
      </c>
      <c r="L163" s="35"/>
      <c r="M163" s="152" t="s">
        <v>3</v>
      </c>
      <c r="N163" s="153" t="s">
        <v>43</v>
      </c>
      <c r="O163" s="55"/>
      <c r="P163" s="154">
        <f t="shared" si="31"/>
        <v>0</v>
      </c>
      <c r="Q163" s="154">
        <v>0</v>
      </c>
      <c r="R163" s="154">
        <f t="shared" si="32"/>
        <v>0</v>
      </c>
      <c r="S163" s="154">
        <v>0</v>
      </c>
      <c r="T163" s="155">
        <f t="shared" si="3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6" t="s">
        <v>175</v>
      </c>
      <c r="AT163" s="156" t="s">
        <v>170</v>
      </c>
      <c r="AU163" s="156" t="s">
        <v>175</v>
      </c>
      <c r="AY163" s="19" t="s">
        <v>167</v>
      </c>
      <c r="BE163" s="157">
        <f t="shared" si="34"/>
        <v>0</v>
      </c>
      <c r="BF163" s="157">
        <f t="shared" si="35"/>
        <v>0</v>
      </c>
      <c r="BG163" s="157">
        <f t="shared" si="36"/>
        <v>0</v>
      </c>
      <c r="BH163" s="157">
        <f t="shared" si="37"/>
        <v>0</v>
      </c>
      <c r="BI163" s="157">
        <f t="shared" si="38"/>
        <v>0</v>
      </c>
      <c r="BJ163" s="19" t="s">
        <v>79</v>
      </c>
      <c r="BK163" s="157">
        <f t="shared" si="39"/>
        <v>0</v>
      </c>
      <c r="BL163" s="19" t="s">
        <v>175</v>
      </c>
      <c r="BM163" s="156" t="s">
        <v>2404</v>
      </c>
    </row>
    <row r="164" spans="1:65" s="2" customFormat="1" ht="16.5" customHeight="1">
      <c r="A164" s="34"/>
      <c r="B164" s="144"/>
      <c r="C164" s="145" t="s">
        <v>354</v>
      </c>
      <c r="D164" s="145" t="s">
        <v>170</v>
      </c>
      <c r="E164" s="146" t="s">
        <v>1100</v>
      </c>
      <c r="F164" s="147" t="s">
        <v>1101</v>
      </c>
      <c r="G164" s="148" t="s">
        <v>226</v>
      </c>
      <c r="H164" s="149">
        <v>250</v>
      </c>
      <c r="I164" s="150"/>
      <c r="J164" s="151">
        <f t="shared" si="30"/>
        <v>0</v>
      </c>
      <c r="K164" s="147" t="s">
        <v>3</v>
      </c>
      <c r="L164" s="35"/>
      <c r="M164" s="152" t="s">
        <v>3</v>
      </c>
      <c r="N164" s="153" t="s">
        <v>43</v>
      </c>
      <c r="O164" s="55"/>
      <c r="P164" s="154">
        <f t="shared" si="31"/>
        <v>0</v>
      </c>
      <c r="Q164" s="154">
        <v>0</v>
      </c>
      <c r="R164" s="154">
        <f t="shared" si="32"/>
        <v>0</v>
      </c>
      <c r="S164" s="154">
        <v>0</v>
      </c>
      <c r="T164" s="155">
        <f t="shared" si="3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56" t="s">
        <v>175</v>
      </c>
      <c r="AT164" s="156" t="s">
        <v>170</v>
      </c>
      <c r="AU164" s="156" t="s">
        <v>175</v>
      </c>
      <c r="AY164" s="19" t="s">
        <v>167</v>
      </c>
      <c r="BE164" s="157">
        <f t="shared" si="34"/>
        <v>0</v>
      </c>
      <c r="BF164" s="157">
        <f t="shared" si="35"/>
        <v>0</v>
      </c>
      <c r="BG164" s="157">
        <f t="shared" si="36"/>
        <v>0</v>
      </c>
      <c r="BH164" s="157">
        <f t="shared" si="37"/>
        <v>0</v>
      </c>
      <c r="BI164" s="157">
        <f t="shared" si="38"/>
        <v>0</v>
      </c>
      <c r="BJ164" s="19" t="s">
        <v>79</v>
      </c>
      <c r="BK164" s="157">
        <f t="shared" si="39"/>
        <v>0</v>
      </c>
      <c r="BL164" s="19" t="s">
        <v>175</v>
      </c>
      <c r="BM164" s="156" t="s">
        <v>2405</v>
      </c>
    </row>
    <row r="165" spans="1:65" s="2" customFormat="1" ht="16.5" customHeight="1">
      <c r="A165" s="34"/>
      <c r="B165" s="144"/>
      <c r="C165" s="145" t="s">
        <v>360</v>
      </c>
      <c r="D165" s="145" t="s">
        <v>170</v>
      </c>
      <c r="E165" s="146" t="s">
        <v>1103</v>
      </c>
      <c r="F165" s="147" t="s">
        <v>1104</v>
      </c>
      <c r="G165" s="148" t="s">
        <v>847</v>
      </c>
      <c r="H165" s="149">
        <v>9</v>
      </c>
      <c r="I165" s="150"/>
      <c r="J165" s="151">
        <f t="shared" si="30"/>
        <v>0</v>
      </c>
      <c r="K165" s="147" t="s">
        <v>3</v>
      </c>
      <c r="L165" s="35"/>
      <c r="M165" s="152" t="s">
        <v>3</v>
      </c>
      <c r="N165" s="153" t="s">
        <v>43</v>
      </c>
      <c r="O165" s="55"/>
      <c r="P165" s="154">
        <f t="shared" si="31"/>
        <v>0</v>
      </c>
      <c r="Q165" s="154">
        <v>0</v>
      </c>
      <c r="R165" s="154">
        <f t="shared" si="32"/>
        <v>0</v>
      </c>
      <c r="S165" s="154">
        <v>0</v>
      </c>
      <c r="T165" s="155">
        <f t="shared" si="3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56" t="s">
        <v>175</v>
      </c>
      <c r="AT165" s="156" t="s">
        <v>170</v>
      </c>
      <c r="AU165" s="156" t="s">
        <v>175</v>
      </c>
      <c r="AY165" s="19" t="s">
        <v>167</v>
      </c>
      <c r="BE165" s="157">
        <f t="shared" si="34"/>
        <v>0</v>
      </c>
      <c r="BF165" s="157">
        <f t="shared" si="35"/>
        <v>0</v>
      </c>
      <c r="BG165" s="157">
        <f t="shared" si="36"/>
        <v>0</v>
      </c>
      <c r="BH165" s="157">
        <f t="shared" si="37"/>
        <v>0</v>
      </c>
      <c r="BI165" s="157">
        <f t="shared" si="38"/>
        <v>0</v>
      </c>
      <c r="BJ165" s="19" t="s">
        <v>79</v>
      </c>
      <c r="BK165" s="157">
        <f t="shared" si="39"/>
        <v>0</v>
      </c>
      <c r="BL165" s="19" t="s">
        <v>175</v>
      </c>
      <c r="BM165" s="156" t="s">
        <v>2406</v>
      </c>
    </row>
    <row r="166" spans="1:65" s="2" customFormat="1" ht="16.5" customHeight="1">
      <c r="A166" s="34"/>
      <c r="B166" s="144"/>
      <c r="C166" s="145" t="s">
        <v>365</v>
      </c>
      <c r="D166" s="145" t="s">
        <v>170</v>
      </c>
      <c r="E166" s="146" t="s">
        <v>1106</v>
      </c>
      <c r="F166" s="147" t="s">
        <v>1107</v>
      </c>
      <c r="G166" s="148" t="s">
        <v>847</v>
      </c>
      <c r="H166" s="149">
        <v>5</v>
      </c>
      <c r="I166" s="150"/>
      <c r="J166" s="151">
        <f t="shared" si="30"/>
        <v>0</v>
      </c>
      <c r="K166" s="147" t="s">
        <v>3</v>
      </c>
      <c r="L166" s="35"/>
      <c r="M166" s="152" t="s">
        <v>3</v>
      </c>
      <c r="N166" s="153" t="s">
        <v>43</v>
      </c>
      <c r="O166" s="55"/>
      <c r="P166" s="154">
        <f t="shared" si="31"/>
        <v>0</v>
      </c>
      <c r="Q166" s="154">
        <v>0</v>
      </c>
      <c r="R166" s="154">
        <f t="shared" si="32"/>
        <v>0</v>
      </c>
      <c r="S166" s="154">
        <v>0</v>
      </c>
      <c r="T166" s="155">
        <f t="shared" si="3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6" t="s">
        <v>175</v>
      </c>
      <c r="AT166" s="156" t="s">
        <v>170</v>
      </c>
      <c r="AU166" s="156" t="s">
        <v>175</v>
      </c>
      <c r="AY166" s="19" t="s">
        <v>167</v>
      </c>
      <c r="BE166" s="157">
        <f t="shared" si="34"/>
        <v>0</v>
      </c>
      <c r="BF166" s="157">
        <f t="shared" si="35"/>
        <v>0</v>
      </c>
      <c r="BG166" s="157">
        <f t="shared" si="36"/>
        <v>0</v>
      </c>
      <c r="BH166" s="157">
        <f t="shared" si="37"/>
        <v>0</v>
      </c>
      <c r="BI166" s="157">
        <f t="shared" si="38"/>
        <v>0</v>
      </c>
      <c r="BJ166" s="19" t="s">
        <v>79</v>
      </c>
      <c r="BK166" s="157">
        <f t="shared" si="39"/>
        <v>0</v>
      </c>
      <c r="BL166" s="19" t="s">
        <v>175</v>
      </c>
      <c r="BM166" s="156" t="s">
        <v>2407</v>
      </c>
    </row>
    <row r="167" spans="1:65" s="2" customFormat="1" ht="21.75" customHeight="1">
      <c r="A167" s="34"/>
      <c r="B167" s="144"/>
      <c r="C167" s="145" t="s">
        <v>370</v>
      </c>
      <c r="D167" s="145" t="s">
        <v>170</v>
      </c>
      <c r="E167" s="146" t="s">
        <v>1109</v>
      </c>
      <c r="F167" s="147" t="s">
        <v>1110</v>
      </c>
      <c r="G167" s="148" t="s">
        <v>226</v>
      </c>
      <c r="H167" s="149">
        <v>40</v>
      </c>
      <c r="I167" s="150"/>
      <c r="J167" s="151">
        <f t="shared" si="30"/>
        <v>0</v>
      </c>
      <c r="K167" s="147" t="s">
        <v>3</v>
      </c>
      <c r="L167" s="35"/>
      <c r="M167" s="152" t="s">
        <v>3</v>
      </c>
      <c r="N167" s="153" t="s">
        <v>43</v>
      </c>
      <c r="O167" s="55"/>
      <c r="P167" s="154">
        <f t="shared" si="31"/>
        <v>0</v>
      </c>
      <c r="Q167" s="154">
        <v>0</v>
      </c>
      <c r="R167" s="154">
        <f t="shared" si="32"/>
        <v>0</v>
      </c>
      <c r="S167" s="154">
        <v>0</v>
      </c>
      <c r="T167" s="155">
        <f t="shared" si="3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6" t="s">
        <v>175</v>
      </c>
      <c r="AT167" s="156" t="s">
        <v>170</v>
      </c>
      <c r="AU167" s="156" t="s">
        <v>175</v>
      </c>
      <c r="AY167" s="19" t="s">
        <v>167</v>
      </c>
      <c r="BE167" s="157">
        <f t="shared" si="34"/>
        <v>0</v>
      </c>
      <c r="BF167" s="157">
        <f t="shared" si="35"/>
        <v>0</v>
      </c>
      <c r="BG167" s="157">
        <f t="shared" si="36"/>
        <v>0</v>
      </c>
      <c r="BH167" s="157">
        <f t="shared" si="37"/>
        <v>0</v>
      </c>
      <c r="BI167" s="157">
        <f t="shared" si="38"/>
        <v>0</v>
      </c>
      <c r="BJ167" s="19" t="s">
        <v>79</v>
      </c>
      <c r="BK167" s="157">
        <f t="shared" si="39"/>
        <v>0</v>
      </c>
      <c r="BL167" s="19" t="s">
        <v>175</v>
      </c>
      <c r="BM167" s="156" t="s">
        <v>2408</v>
      </c>
    </row>
    <row r="168" spans="1:47" s="2" customFormat="1" ht="19.5">
      <c r="A168" s="34"/>
      <c r="B168" s="35"/>
      <c r="C168" s="34"/>
      <c r="D168" s="164" t="s">
        <v>422</v>
      </c>
      <c r="E168" s="34"/>
      <c r="F168" s="180" t="s">
        <v>2409</v>
      </c>
      <c r="G168" s="34"/>
      <c r="H168" s="34"/>
      <c r="I168" s="160"/>
      <c r="J168" s="34"/>
      <c r="K168" s="34"/>
      <c r="L168" s="35"/>
      <c r="M168" s="161"/>
      <c r="N168" s="162"/>
      <c r="O168" s="55"/>
      <c r="P168" s="55"/>
      <c r="Q168" s="55"/>
      <c r="R168" s="55"/>
      <c r="S168" s="55"/>
      <c r="T168" s="56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9" t="s">
        <v>422</v>
      </c>
      <c r="AU168" s="19" t="s">
        <v>175</v>
      </c>
    </row>
    <row r="169" spans="2:63" s="16" customFormat="1" ht="20.85" customHeight="1">
      <c r="B169" s="208"/>
      <c r="D169" s="209" t="s">
        <v>71</v>
      </c>
      <c r="E169" s="209" t="s">
        <v>906</v>
      </c>
      <c r="F169" s="209" t="s">
        <v>1112</v>
      </c>
      <c r="I169" s="210"/>
      <c r="J169" s="211">
        <f>BK169</f>
        <v>0</v>
      </c>
      <c r="L169" s="208"/>
      <c r="M169" s="212"/>
      <c r="N169" s="213"/>
      <c r="O169" s="213"/>
      <c r="P169" s="214">
        <f>SUM(P170:P176)</f>
        <v>0</v>
      </c>
      <c r="Q169" s="213"/>
      <c r="R169" s="214">
        <f>SUM(R170:R176)</f>
        <v>0</v>
      </c>
      <c r="S169" s="213"/>
      <c r="T169" s="215">
        <f>SUM(T170:T176)</f>
        <v>0</v>
      </c>
      <c r="AR169" s="209" t="s">
        <v>79</v>
      </c>
      <c r="AT169" s="216" t="s">
        <v>71</v>
      </c>
      <c r="AU169" s="216" t="s">
        <v>168</v>
      </c>
      <c r="AY169" s="209" t="s">
        <v>167</v>
      </c>
      <c r="BK169" s="217">
        <f>SUM(BK170:BK176)</f>
        <v>0</v>
      </c>
    </row>
    <row r="170" spans="1:65" s="2" customFormat="1" ht="16.5" customHeight="1">
      <c r="A170" s="34"/>
      <c r="B170" s="144"/>
      <c r="C170" s="145" t="s">
        <v>377</v>
      </c>
      <c r="D170" s="145" t="s">
        <v>170</v>
      </c>
      <c r="E170" s="146" t="s">
        <v>1779</v>
      </c>
      <c r="F170" s="147" t="s">
        <v>2410</v>
      </c>
      <c r="G170" s="148" t="s">
        <v>847</v>
      </c>
      <c r="H170" s="149">
        <v>1</v>
      </c>
      <c r="I170" s="150"/>
      <c r="J170" s="151">
        <f aca="true" t="shared" si="40" ref="J170:J176">ROUND(I170*H170,2)</f>
        <v>0</v>
      </c>
      <c r="K170" s="147" t="s">
        <v>3</v>
      </c>
      <c r="L170" s="35"/>
      <c r="M170" s="152" t="s">
        <v>3</v>
      </c>
      <c r="N170" s="153" t="s">
        <v>43</v>
      </c>
      <c r="O170" s="55"/>
      <c r="P170" s="154">
        <f aca="true" t="shared" si="41" ref="P170:P176">O170*H170</f>
        <v>0</v>
      </c>
      <c r="Q170" s="154">
        <v>0</v>
      </c>
      <c r="R170" s="154">
        <f aca="true" t="shared" si="42" ref="R170:R176">Q170*H170</f>
        <v>0</v>
      </c>
      <c r="S170" s="154">
        <v>0</v>
      </c>
      <c r="T170" s="155">
        <f aca="true" t="shared" si="43" ref="T170:T176"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6" t="s">
        <v>175</v>
      </c>
      <c r="AT170" s="156" t="s">
        <v>170</v>
      </c>
      <c r="AU170" s="156" t="s">
        <v>175</v>
      </c>
      <c r="AY170" s="19" t="s">
        <v>167</v>
      </c>
      <c r="BE170" s="157">
        <f aca="true" t="shared" si="44" ref="BE170:BE176">IF(N170="základní",J170,0)</f>
        <v>0</v>
      </c>
      <c r="BF170" s="157">
        <f aca="true" t="shared" si="45" ref="BF170:BF176">IF(N170="snížená",J170,0)</f>
        <v>0</v>
      </c>
      <c r="BG170" s="157">
        <f aca="true" t="shared" si="46" ref="BG170:BG176">IF(N170="zákl. přenesená",J170,0)</f>
        <v>0</v>
      </c>
      <c r="BH170" s="157">
        <f aca="true" t="shared" si="47" ref="BH170:BH176">IF(N170="sníž. přenesená",J170,0)</f>
        <v>0</v>
      </c>
      <c r="BI170" s="157">
        <f aca="true" t="shared" si="48" ref="BI170:BI176">IF(N170="nulová",J170,0)</f>
        <v>0</v>
      </c>
      <c r="BJ170" s="19" t="s">
        <v>79</v>
      </c>
      <c r="BK170" s="157">
        <f aca="true" t="shared" si="49" ref="BK170:BK176">ROUND(I170*H170,2)</f>
        <v>0</v>
      </c>
      <c r="BL170" s="19" t="s">
        <v>175</v>
      </c>
      <c r="BM170" s="156" t="s">
        <v>2411</v>
      </c>
    </row>
    <row r="171" spans="1:65" s="2" customFormat="1" ht="24.2" customHeight="1">
      <c r="A171" s="34"/>
      <c r="B171" s="144"/>
      <c r="C171" s="145" t="s">
        <v>383</v>
      </c>
      <c r="D171" s="145" t="s">
        <v>170</v>
      </c>
      <c r="E171" s="146" t="s">
        <v>1781</v>
      </c>
      <c r="F171" s="147" t="s">
        <v>1117</v>
      </c>
      <c r="G171" s="148" t="s">
        <v>847</v>
      </c>
      <c r="H171" s="149">
        <v>1</v>
      </c>
      <c r="I171" s="150"/>
      <c r="J171" s="151">
        <f t="shared" si="40"/>
        <v>0</v>
      </c>
      <c r="K171" s="147" t="s">
        <v>3</v>
      </c>
      <c r="L171" s="35"/>
      <c r="M171" s="152" t="s">
        <v>3</v>
      </c>
      <c r="N171" s="153" t="s">
        <v>43</v>
      </c>
      <c r="O171" s="55"/>
      <c r="P171" s="154">
        <f t="shared" si="41"/>
        <v>0</v>
      </c>
      <c r="Q171" s="154">
        <v>0</v>
      </c>
      <c r="R171" s="154">
        <f t="shared" si="42"/>
        <v>0</v>
      </c>
      <c r="S171" s="154">
        <v>0</v>
      </c>
      <c r="T171" s="155">
        <f t="shared" si="4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56" t="s">
        <v>175</v>
      </c>
      <c r="AT171" s="156" t="s">
        <v>170</v>
      </c>
      <c r="AU171" s="156" t="s">
        <v>175</v>
      </c>
      <c r="AY171" s="19" t="s">
        <v>167</v>
      </c>
      <c r="BE171" s="157">
        <f t="shared" si="44"/>
        <v>0</v>
      </c>
      <c r="BF171" s="157">
        <f t="shared" si="45"/>
        <v>0</v>
      </c>
      <c r="BG171" s="157">
        <f t="shared" si="46"/>
        <v>0</v>
      </c>
      <c r="BH171" s="157">
        <f t="shared" si="47"/>
        <v>0</v>
      </c>
      <c r="BI171" s="157">
        <f t="shared" si="48"/>
        <v>0</v>
      </c>
      <c r="BJ171" s="19" t="s">
        <v>79</v>
      </c>
      <c r="BK171" s="157">
        <f t="shared" si="49"/>
        <v>0</v>
      </c>
      <c r="BL171" s="19" t="s">
        <v>175</v>
      </c>
      <c r="BM171" s="156" t="s">
        <v>2412</v>
      </c>
    </row>
    <row r="172" spans="1:65" s="2" customFormat="1" ht="16.5" customHeight="1">
      <c r="A172" s="34"/>
      <c r="B172" s="144"/>
      <c r="C172" s="145" t="s">
        <v>388</v>
      </c>
      <c r="D172" s="145" t="s">
        <v>170</v>
      </c>
      <c r="E172" s="146" t="s">
        <v>1119</v>
      </c>
      <c r="F172" s="147" t="s">
        <v>1120</v>
      </c>
      <c r="G172" s="148" t="s">
        <v>847</v>
      </c>
      <c r="H172" s="149">
        <v>1</v>
      </c>
      <c r="I172" s="150"/>
      <c r="J172" s="151">
        <f t="shared" si="40"/>
        <v>0</v>
      </c>
      <c r="K172" s="147" t="s">
        <v>3</v>
      </c>
      <c r="L172" s="35"/>
      <c r="M172" s="152" t="s">
        <v>3</v>
      </c>
      <c r="N172" s="153" t="s">
        <v>43</v>
      </c>
      <c r="O172" s="55"/>
      <c r="P172" s="154">
        <f t="shared" si="41"/>
        <v>0</v>
      </c>
      <c r="Q172" s="154">
        <v>0</v>
      </c>
      <c r="R172" s="154">
        <f t="shared" si="42"/>
        <v>0</v>
      </c>
      <c r="S172" s="154">
        <v>0</v>
      </c>
      <c r="T172" s="155">
        <f t="shared" si="4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56" t="s">
        <v>175</v>
      </c>
      <c r="AT172" s="156" t="s">
        <v>170</v>
      </c>
      <c r="AU172" s="156" t="s">
        <v>175</v>
      </c>
      <c r="AY172" s="19" t="s">
        <v>167</v>
      </c>
      <c r="BE172" s="157">
        <f t="shared" si="44"/>
        <v>0</v>
      </c>
      <c r="BF172" s="157">
        <f t="shared" si="45"/>
        <v>0</v>
      </c>
      <c r="BG172" s="157">
        <f t="shared" si="46"/>
        <v>0</v>
      </c>
      <c r="BH172" s="157">
        <f t="shared" si="47"/>
        <v>0</v>
      </c>
      <c r="BI172" s="157">
        <f t="shared" si="48"/>
        <v>0</v>
      </c>
      <c r="BJ172" s="19" t="s">
        <v>79</v>
      </c>
      <c r="BK172" s="157">
        <f t="shared" si="49"/>
        <v>0</v>
      </c>
      <c r="BL172" s="19" t="s">
        <v>175</v>
      </c>
      <c r="BM172" s="156" t="s">
        <v>2413</v>
      </c>
    </row>
    <row r="173" spans="1:65" s="2" customFormat="1" ht="16.5" customHeight="1">
      <c r="A173" s="34"/>
      <c r="B173" s="144"/>
      <c r="C173" s="145" t="s">
        <v>395</v>
      </c>
      <c r="D173" s="145" t="s">
        <v>170</v>
      </c>
      <c r="E173" s="146" t="s">
        <v>1122</v>
      </c>
      <c r="F173" s="147" t="s">
        <v>1123</v>
      </c>
      <c r="G173" s="148" t="s">
        <v>791</v>
      </c>
      <c r="H173" s="149">
        <v>4</v>
      </c>
      <c r="I173" s="150"/>
      <c r="J173" s="151">
        <f t="shared" si="40"/>
        <v>0</v>
      </c>
      <c r="K173" s="147" t="s">
        <v>3</v>
      </c>
      <c r="L173" s="35"/>
      <c r="M173" s="152" t="s">
        <v>3</v>
      </c>
      <c r="N173" s="153" t="s">
        <v>43</v>
      </c>
      <c r="O173" s="55"/>
      <c r="P173" s="154">
        <f t="shared" si="41"/>
        <v>0</v>
      </c>
      <c r="Q173" s="154">
        <v>0</v>
      </c>
      <c r="R173" s="154">
        <f t="shared" si="42"/>
        <v>0</v>
      </c>
      <c r="S173" s="154">
        <v>0</v>
      </c>
      <c r="T173" s="155">
        <f t="shared" si="4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56" t="s">
        <v>175</v>
      </c>
      <c r="AT173" s="156" t="s">
        <v>170</v>
      </c>
      <c r="AU173" s="156" t="s">
        <v>175</v>
      </c>
      <c r="AY173" s="19" t="s">
        <v>167</v>
      </c>
      <c r="BE173" s="157">
        <f t="shared" si="44"/>
        <v>0</v>
      </c>
      <c r="BF173" s="157">
        <f t="shared" si="45"/>
        <v>0</v>
      </c>
      <c r="BG173" s="157">
        <f t="shared" si="46"/>
        <v>0</v>
      </c>
      <c r="BH173" s="157">
        <f t="shared" si="47"/>
        <v>0</v>
      </c>
      <c r="BI173" s="157">
        <f t="shared" si="48"/>
        <v>0</v>
      </c>
      <c r="BJ173" s="19" t="s">
        <v>79</v>
      </c>
      <c r="BK173" s="157">
        <f t="shared" si="49"/>
        <v>0</v>
      </c>
      <c r="BL173" s="19" t="s">
        <v>175</v>
      </c>
      <c r="BM173" s="156" t="s">
        <v>2414</v>
      </c>
    </row>
    <row r="174" spans="1:65" s="2" customFormat="1" ht="16.5" customHeight="1">
      <c r="A174" s="34"/>
      <c r="B174" s="144"/>
      <c r="C174" s="145" t="s">
        <v>401</v>
      </c>
      <c r="D174" s="145" t="s">
        <v>170</v>
      </c>
      <c r="E174" s="146" t="s">
        <v>1125</v>
      </c>
      <c r="F174" s="147" t="s">
        <v>1126</v>
      </c>
      <c r="G174" s="148" t="s">
        <v>847</v>
      </c>
      <c r="H174" s="149">
        <v>1</v>
      </c>
      <c r="I174" s="150"/>
      <c r="J174" s="151">
        <f t="shared" si="40"/>
        <v>0</v>
      </c>
      <c r="K174" s="147" t="s">
        <v>3</v>
      </c>
      <c r="L174" s="35"/>
      <c r="M174" s="152" t="s">
        <v>3</v>
      </c>
      <c r="N174" s="153" t="s">
        <v>43</v>
      </c>
      <c r="O174" s="55"/>
      <c r="P174" s="154">
        <f t="shared" si="41"/>
        <v>0</v>
      </c>
      <c r="Q174" s="154">
        <v>0</v>
      </c>
      <c r="R174" s="154">
        <f t="shared" si="42"/>
        <v>0</v>
      </c>
      <c r="S174" s="154">
        <v>0</v>
      </c>
      <c r="T174" s="155">
        <f t="shared" si="4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56" t="s">
        <v>175</v>
      </c>
      <c r="AT174" s="156" t="s">
        <v>170</v>
      </c>
      <c r="AU174" s="156" t="s">
        <v>175</v>
      </c>
      <c r="AY174" s="19" t="s">
        <v>167</v>
      </c>
      <c r="BE174" s="157">
        <f t="shared" si="44"/>
        <v>0</v>
      </c>
      <c r="BF174" s="157">
        <f t="shared" si="45"/>
        <v>0</v>
      </c>
      <c r="BG174" s="157">
        <f t="shared" si="46"/>
        <v>0</v>
      </c>
      <c r="BH174" s="157">
        <f t="shared" si="47"/>
        <v>0</v>
      </c>
      <c r="BI174" s="157">
        <f t="shared" si="48"/>
        <v>0</v>
      </c>
      <c r="BJ174" s="19" t="s">
        <v>79</v>
      </c>
      <c r="BK174" s="157">
        <f t="shared" si="49"/>
        <v>0</v>
      </c>
      <c r="BL174" s="19" t="s">
        <v>175</v>
      </c>
      <c r="BM174" s="156" t="s">
        <v>2415</v>
      </c>
    </row>
    <row r="175" spans="1:65" s="2" customFormat="1" ht="16.5" customHeight="1">
      <c r="A175" s="34"/>
      <c r="B175" s="144"/>
      <c r="C175" s="145" t="s">
        <v>406</v>
      </c>
      <c r="D175" s="145" t="s">
        <v>170</v>
      </c>
      <c r="E175" s="146" t="s">
        <v>1128</v>
      </c>
      <c r="F175" s="147" t="s">
        <v>1129</v>
      </c>
      <c r="G175" s="148" t="s">
        <v>847</v>
      </c>
      <c r="H175" s="149">
        <v>1</v>
      </c>
      <c r="I175" s="150"/>
      <c r="J175" s="151">
        <f t="shared" si="40"/>
        <v>0</v>
      </c>
      <c r="K175" s="147" t="s">
        <v>3</v>
      </c>
      <c r="L175" s="35"/>
      <c r="M175" s="152" t="s">
        <v>3</v>
      </c>
      <c r="N175" s="153" t="s">
        <v>43</v>
      </c>
      <c r="O175" s="55"/>
      <c r="P175" s="154">
        <f t="shared" si="41"/>
        <v>0</v>
      </c>
      <c r="Q175" s="154">
        <v>0</v>
      </c>
      <c r="R175" s="154">
        <f t="shared" si="42"/>
        <v>0</v>
      </c>
      <c r="S175" s="154">
        <v>0</v>
      </c>
      <c r="T175" s="155">
        <f t="shared" si="4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56" t="s">
        <v>175</v>
      </c>
      <c r="AT175" s="156" t="s">
        <v>170</v>
      </c>
      <c r="AU175" s="156" t="s">
        <v>175</v>
      </c>
      <c r="AY175" s="19" t="s">
        <v>167</v>
      </c>
      <c r="BE175" s="157">
        <f t="shared" si="44"/>
        <v>0</v>
      </c>
      <c r="BF175" s="157">
        <f t="shared" si="45"/>
        <v>0</v>
      </c>
      <c r="BG175" s="157">
        <f t="shared" si="46"/>
        <v>0</v>
      </c>
      <c r="BH175" s="157">
        <f t="shared" si="47"/>
        <v>0</v>
      </c>
      <c r="BI175" s="157">
        <f t="shared" si="48"/>
        <v>0</v>
      </c>
      <c r="BJ175" s="19" t="s">
        <v>79</v>
      </c>
      <c r="BK175" s="157">
        <f t="shared" si="49"/>
        <v>0</v>
      </c>
      <c r="BL175" s="19" t="s">
        <v>175</v>
      </c>
      <c r="BM175" s="156" t="s">
        <v>2416</v>
      </c>
    </row>
    <row r="176" spans="1:65" s="2" customFormat="1" ht="16.5" customHeight="1">
      <c r="A176" s="34"/>
      <c r="B176" s="144"/>
      <c r="C176" s="145" t="s">
        <v>411</v>
      </c>
      <c r="D176" s="145" t="s">
        <v>170</v>
      </c>
      <c r="E176" s="146" t="s">
        <v>1131</v>
      </c>
      <c r="F176" s="147" t="s">
        <v>1132</v>
      </c>
      <c r="G176" s="148" t="s">
        <v>1088</v>
      </c>
      <c r="H176" s="149">
        <v>1</v>
      </c>
      <c r="I176" s="150"/>
      <c r="J176" s="151">
        <f t="shared" si="40"/>
        <v>0</v>
      </c>
      <c r="K176" s="147" t="s">
        <v>3</v>
      </c>
      <c r="L176" s="35"/>
      <c r="M176" s="152" t="s">
        <v>3</v>
      </c>
      <c r="N176" s="153" t="s">
        <v>43</v>
      </c>
      <c r="O176" s="55"/>
      <c r="P176" s="154">
        <f t="shared" si="41"/>
        <v>0</v>
      </c>
      <c r="Q176" s="154">
        <v>0</v>
      </c>
      <c r="R176" s="154">
        <f t="shared" si="42"/>
        <v>0</v>
      </c>
      <c r="S176" s="154">
        <v>0</v>
      </c>
      <c r="T176" s="155">
        <f t="shared" si="4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56" t="s">
        <v>175</v>
      </c>
      <c r="AT176" s="156" t="s">
        <v>170</v>
      </c>
      <c r="AU176" s="156" t="s">
        <v>175</v>
      </c>
      <c r="AY176" s="19" t="s">
        <v>167</v>
      </c>
      <c r="BE176" s="157">
        <f t="shared" si="44"/>
        <v>0</v>
      </c>
      <c r="BF176" s="157">
        <f t="shared" si="45"/>
        <v>0</v>
      </c>
      <c r="BG176" s="157">
        <f t="shared" si="46"/>
        <v>0</v>
      </c>
      <c r="BH176" s="157">
        <f t="shared" si="47"/>
        <v>0</v>
      </c>
      <c r="BI176" s="157">
        <f t="shared" si="48"/>
        <v>0</v>
      </c>
      <c r="BJ176" s="19" t="s">
        <v>79</v>
      </c>
      <c r="BK176" s="157">
        <f t="shared" si="49"/>
        <v>0</v>
      </c>
      <c r="BL176" s="19" t="s">
        <v>175</v>
      </c>
      <c r="BM176" s="156" t="s">
        <v>2417</v>
      </c>
    </row>
    <row r="177" spans="2:63" s="12" customFormat="1" ht="20.85" customHeight="1">
      <c r="B177" s="131"/>
      <c r="D177" s="132" t="s">
        <v>71</v>
      </c>
      <c r="E177" s="142" t="s">
        <v>1134</v>
      </c>
      <c r="F177" s="142" t="s">
        <v>1135</v>
      </c>
      <c r="I177" s="134"/>
      <c r="J177" s="143">
        <f>BK177</f>
        <v>0</v>
      </c>
      <c r="L177" s="131"/>
      <c r="M177" s="136"/>
      <c r="N177" s="137"/>
      <c r="O177" s="137"/>
      <c r="P177" s="138">
        <f>P178+P180+P184+P189+P196+P198+P200</f>
        <v>0</v>
      </c>
      <c r="Q177" s="137"/>
      <c r="R177" s="138">
        <f>R178+R180+R184+R189+R196+R198+R200</f>
        <v>0</v>
      </c>
      <c r="S177" s="137"/>
      <c r="T177" s="139">
        <f>T178+T180+T184+T189+T196+T198+T200</f>
        <v>0</v>
      </c>
      <c r="AR177" s="132" t="s">
        <v>79</v>
      </c>
      <c r="AT177" s="140" t="s">
        <v>71</v>
      </c>
      <c r="AU177" s="140" t="s">
        <v>81</v>
      </c>
      <c r="AY177" s="132" t="s">
        <v>167</v>
      </c>
      <c r="BK177" s="141">
        <f>BK178+BK180+BK184+BK189+BK196+BK198+BK200</f>
        <v>0</v>
      </c>
    </row>
    <row r="178" spans="2:63" s="16" customFormat="1" ht="20.85" customHeight="1">
      <c r="B178" s="208"/>
      <c r="D178" s="209" t="s">
        <v>71</v>
      </c>
      <c r="E178" s="209" t="s">
        <v>1136</v>
      </c>
      <c r="F178" s="209" t="s">
        <v>1000</v>
      </c>
      <c r="I178" s="210"/>
      <c r="J178" s="211">
        <f>BK178</f>
        <v>0</v>
      </c>
      <c r="L178" s="208"/>
      <c r="M178" s="212"/>
      <c r="N178" s="213"/>
      <c r="O178" s="213"/>
      <c r="P178" s="214">
        <f>P179</f>
        <v>0</v>
      </c>
      <c r="Q178" s="213"/>
      <c r="R178" s="214">
        <f>R179</f>
        <v>0</v>
      </c>
      <c r="S178" s="213"/>
      <c r="T178" s="215">
        <f>T179</f>
        <v>0</v>
      </c>
      <c r="AR178" s="209" t="s">
        <v>79</v>
      </c>
      <c r="AT178" s="216" t="s">
        <v>71</v>
      </c>
      <c r="AU178" s="216" t="s">
        <v>168</v>
      </c>
      <c r="AY178" s="209" t="s">
        <v>167</v>
      </c>
      <c r="BK178" s="217">
        <f>BK179</f>
        <v>0</v>
      </c>
    </row>
    <row r="179" spans="1:65" s="2" customFormat="1" ht="16.5" customHeight="1">
      <c r="A179" s="34"/>
      <c r="B179" s="144"/>
      <c r="C179" s="145" t="s">
        <v>418</v>
      </c>
      <c r="D179" s="145" t="s">
        <v>170</v>
      </c>
      <c r="E179" s="146" t="s">
        <v>1137</v>
      </c>
      <c r="F179" s="147" t="s">
        <v>1138</v>
      </c>
      <c r="G179" s="148" t="s">
        <v>847</v>
      </c>
      <c r="H179" s="149">
        <v>9</v>
      </c>
      <c r="I179" s="150"/>
      <c r="J179" s="151">
        <f>ROUND(I179*H179,2)</f>
        <v>0</v>
      </c>
      <c r="K179" s="147" t="s">
        <v>3</v>
      </c>
      <c r="L179" s="35"/>
      <c r="M179" s="152" t="s">
        <v>3</v>
      </c>
      <c r="N179" s="153" t="s">
        <v>43</v>
      </c>
      <c r="O179" s="55"/>
      <c r="P179" s="154">
        <f>O179*H179</f>
        <v>0</v>
      </c>
      <c r="Q179" s="154">
        <v>0</v>
      </c>
      <c r="R179" s="154">
        <f>Q179*H179</f>
        <v>0</v>
      </c>
      <c r="S179" s="154">
        <v>0</v>
      </c>
      <c r="T179" s="155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56" t="s">
        <v>175</v>
      </c>
      <c r="AT179" s="156" t="s">
        <v>170</v>
      </c>
      <c r="AU179" s="156" t="s">
        <v>175</v>
      </c>
      <c r="AY179" s="19" t="s">
        <v>167</v>
      </c>
      <c r="BE179" s="157">
        <f>IF(N179="základní",J179,0)</f>
        <v>0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9" t="s">
        <v>79</v>
      </c>
      <c r="BK179" s="157">
        <f>ROUND(I179*H179,2)</f>
        <v>0</v>
      </c>
      <c r="BL179" s="19" t="s">
        <v>175</v>
      </c>
      <c r="BM179" s="156" t="s">
        <v>2418</v>
      </c>
    </row>
    <row r="180" spans="2:63" s="16" customFormat="1" ht="20.85" customHeight="1">
      <c r="B180" s="208"/>
      <c r="D180" s="209" t="s">
        <v>71</v>
      </c>
      <c r="E180" s="209" t="s">
        <v>1140</v>
      </c>
      <c r="F180" s="209" t="s">
        <v>1037</v>
      </c>
      <c r="I180" s="210"/>
      <c r="J180" s="211">
        <f>BK180</f>
        <v>0</v>
      </c>
      <c r="L180" s="208"/>
      <c r="M180" s="212"/>
      <c r="N180" s="213"/>
      <c r="O180" s="213"/>
      <c r="P180" s="214">
        <f>SUM(P181:P183)</f>
        <v>0</v>
      </c>
      <c r="Q180" s="213"/>
      <c r="R180" s="214">
        <f>SUM(R181:R183)</f>
        <v>0</v>
      </c>
      <c r="S180" s="213"/>
      <c r="T180" s="215">
        <f>SUM(T181:T183)</f>
        <v>0</v>
      </c>
      <c r="AR180" s="209" t="s">
        <v>79</v>
      </c>
      <c r="AT180" s="216" t="s">
        <v>71</v>
      </c>
      <c r="AU180" s="216" t="s">
        <v>168</v>
      </c>
      <c r="AY180" s="209" t="s">
        <v>167</v>
      </c>
      <c r="BK180" s="217">
        <f>SUM(BK181:BK183)</f>
        <v>0</v>
      </c>
    </row>
    <row r="181" spans="1:65" s="2" customFormat="1" ht="16.5" customHeight="1">
      <c r="A181" s="34"/>
      <c r="B181" s="144"/>
      <c r="C181" s="145" t="s">
        <v>424</v>
      </c>
      <c r="D181" s="145" t="s">
        <v>170</v>
      </c>
      <c r="E181" s="146" t="s">
        <v>1141</v>
      </c>
      <c r="F181" s="147" t="s">
        <v>1142</v>
      </c>
      <c r="G181" s="148" t="s">
        <v>847</v>
      </c>
      <c r="H181" s="149">
        <v>1</v>
      </c>
      <c r="I181" s="150"/>
      <c r="J181" s="151">
        <f>ROUND(I181*H181,2)</f>
        <v>0</v>
      </c>
      <c r="K181" s="147" t="s">
        <v>3</v>
      </c>
      <c r="L181" s="35"/>
      <c r="M181" s="152" t="s">
        <v>3</v>
      </c>
      <c r="N181" s="153" t="s">
        <v>43</v>
      </c>
      <c r="O181" s="55"/>
      <c r="P181" s="154">
        <f>O181*H181</f>
        <v>0</v>
      </c>
      <c r="Q181" s="154">
        <v>0</v>
      </c>
      <c r="R181" s="154">
        <f>Q181*H181</f>
        <v>0</v>
      </c>
      <c r="S181" s="154">
        <v>0</v>
      </c>
      <c r="T181" s="155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56" t="s">
        <v>175</v>
      </c>
      <c r="AT181" s="156" t="s">
        <v>170</v>
      </c>
      <c r="AU181" s="156" t="s">
        <v>175</v>
      </c>
      <c r="AY181" s="19" t="s">
        <v>167</v>
      </c>
      <c r="BE181" s="157">
        <f>IF(N181="základní",J181,0)</f>
        <v>0</v>
      </c>
      <c r="BF181" s="157">
        <f>IF(N181="snížená",J181,0)</f>
        <v>0</v>
      </c>
      <c r="BG181" s="157">
        <f>IF(N181="zákl. přenesená",J181,0)</f>
        <v>0</v>
      </c>
      <c r="BH181" s="157">
        <f>IF(N181="sníž. přenesená",J181,0)</f>
        <v>0</v>
      </c>
      <c r="BI181" s="157">
        <f>IF(N181="nulová",J181,0)</f>
        <v>0</v>
      </c>
      <c r="BJ181" s="19" t="s">
        <v>79</v>
      </c>
      <c r="BK181" s="157">
        <f>ROUND(I181*H181,2)</f>
        <v>0</v>
      </c>
      <c r="BL181" s="19" t="s">
        <v>175</v>
      </c>
      <c r="BM181" s="156" t="s">
        <v>2419</v>
      </c>
    </row>
    <row r="182" spans="1:65" s="2" customFormat="1" ht="16.5" customHeight="1">
      <c r="A182" s="34"/>
      <c r="B182" s="144"/>
      <c r="C182" s="145" t="s">
        <v>431</v>
      </c>
      <c r="D182" s="145" t="s">
        <v>170</v>
      </c>
      <c r="E182" s="146" t="s">
        <v>1144</v>
      </c>
      <c r="F182" s="147" t="s">
        <v>1145</v>
      </c>
      <c r="G182" s="148" t="s">
        <v>847</v>
      </c>
      <c r="H182" s="149">
        <v>9</v>
      </c>
      <c r="I182" s="150"/>
      <c r="J182" s="151">
        <f>ROUND(I182*H182,2)</f>
        <v>0</v>
      </c>
      <c r="K182" s="147" t="s">
        <v>3</v>
      </c>
      <c r="L182" s="35"/>
      <c r="M182" s="152" t="s">
        <v>3</v>
      </c>
      <c r="N182" s="153" t="s">
        <v>43</v>
      </c>
      <c r="O182" s="55"/>
      <c r="P182" s="154">
        <f>O182*H182</f>
        <v>0</v>
      </c>
      <c r="Q182" s="154">
        <v>0</v>
      </c>
      <c r="R182" s="154">
        <f>Q182*H182</f>
        <v>0</v>
      </c>
      <c r="S182" s="154">
        <v>0</v>
      </c>
      <c r="T182" s="155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56" t="s">
        <v>175</v>
      </c>
      <c r="AT182" s="156" t="s">
        <v>170</v>
      </c>
      <c r="AU182" s="156" t="s">
        <v>175</v>
      </c>
      <c r="AY182" s="19" t="s">
        <v>167</v>
      </c>
      <c r="BE182" s="157">
        <f>IF(N182="základní",J182,0)</f>
        <v>0</v>
      </c>
      <c r="BF182" s="157">
        <f>IF(N182="snížená",J182,0)</f>
        <v>0</v>
      </c>
      <c r="BG182" s="157">
        <f>IF(N182="zákl. přenesená",J182,0)</f>
        <v>0</v>
      </c>
      <c r="BH182" s="157">
        <f>IF(N182="sníž. přenesená",J182,0)</f>
        <v>0</v>
      </c>
      <c r="BI182" s="157">
        <f>IF(N182="nulová",J182,0)</f>
        <v>0</v>
      </c>
      <c r="BJ182" s="19" t="s">
        <v>79</v>
      </c>
      <c r="BK182" s="157">
        <f>ROUND(I182*H182,2)</f>
        <v>0</v>
      </c>
      <c r="BL182" s="19" t="s">
        <v>175</v>
      </c>
      <c r="BM182" s="156" t="s">
        <v>2420</v>
      </c>
    </row>
    <row r="183" spans="1:65" s="2" customFormat="1" ht="16.5" customHeight="1">
      <c r="A183" s="34"/>
      <c r="B183" s="144"/>
      <c r="C183" s="145" t="s">
        <v>436</v>
      </c>
      <c r="D183" s="145" t="s">
        <v>170</v>
      </c>
      <c r="E183" s="146" t="s">
        <v>1147</v>
      </c>
      <c r="F183" s="147" t="s">
        <v>1148</v>
      </c>
      <c r="G183" s="148" t="s">
        <v>1040</v>
      </c>
      <c r="H183" s="149">
        <v>1</v>
      </c>
      <c r="I183" s="150"/>
      <c r="J183" s="151">
        <f>ROUND(I183*H183,2)</f>
        <v>0</v>
      </c>
      <c r="K183" s="147" t="s">
        <v>3</v>
      </c>
      <c r="L183" s="35"/>
      <c r="M183" s="152" t="s">
        <v>3</v>
      </c>
      <c r="N183" s="153" t="s">
        <v>43</v>
      </c>
      <c r="O183" s="55"/>
      <c r="P183" s="154">
        <f>O183*H183</f>
        <v>0</v>
      </c>
      <c r="Q183" s="154">
        <v>0</v>
      </c>
      <c r="R183" s="154">
        <f>Q183*H183</f>
        <v>0</v>
      </c>
      <c r="S183" s="154">
        <v>0</v>
      </c>
      <c r="T183" s="155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56" t="s">
        <v>175</v>
      </c>
      <c r="AT183" s="156" t="s">
        <v>170</v>
      </c>
      <c r="AU183" s="156" t="s">
        <v>175</v>
      </c>
      <c r="AY183" s="19" t="s">
        <v>167</v>
      </c>
      <c r="BE183" s="157">
        <f>IF(N183="základní",J183,0)</f>
        <v>0</v>
      </c>
      <c r="BF183" s="157">
        <f>IF(N183="snížená",J183,0)</f>
        <v>0</v>
      </c>
      <c r="BG183" s="157">
        <f>IF(N183="zákl. přenesená",J183,0)</f>
        <v>0</v>
      </c>
      <c r="BH183" s="157">
        <f>IF(N183="sníž. přenesená",J183,0)</f>
        <v>0</v>
      </c>
      <c r="BI183" s="157">
        <f>IF(N183="nulová",J183,0)</f>
        <v>0</v>
      </c>
      <c r="BJ183" s="19" t="s">
        <v>79</v>
      </c>
      <c r="BK183" s="157">
        <f>ROUND(I183*H183,2)</f>
        <v>0</v>
      </c>
      <c r="BL183" s="19" t="s">
        <v>175</v>
      </c>
      <c r="BM183" s="156" t="s">
        <v>2421</v>
      </c>
    </row>
    <row r="184" spans="2:63" s="16" customFormat="1" ht="20.85" customHeight="1">
      <c r="B184" s="208"/>
      <c r="D184" s="209" t="s">
        <v>71</v>
      </c>
      <c r="E184" s="209" t="s">
        <v>1150</v>
      </c>
      <c r="F184" s="209" t="s">
        <v>1067</v>
      </c>
      <c r="I184" s="210"/>
      <c r="J184" s="211">
        <f>BK184</f>
        <v>0</v>
      </c>
      <c r="L184" s="208"/>
      <c r="M184" s="212"/>
      <c r="N184" s="213"/>
      <c r="O184" s="213"/>
      <c r="P184" s="214">
        <f>SUM(P185:P188)</f>
        <v>0</v>
      </c>
      <c r="Q184" s="213"/>
      <c r="R184" s="214">
        <f>SUM(R185:R188)</f>
        <v>0</v>
      </c>
      <c r="S184" s="213"/>
      <c r="T184" s="215">
        <f>SUM(T185:T188)</f>
        <v>0</v>
      </c>
      <c r="AR184" s="209" t="s">
        <v>79</v>
      </c>
      <c r="AT184" s="216" t="s">
        <v>71</v>
      </c>
      <c r="AU184" s="216" t="s">
        <v>168</v>
      </c>
      <c r="AY184" s="209" t="s">
        <v>167</v>
      </c>
      <c r="BK184" s="217">
        <f>SUM(BK185:BK188)</f>
        <v>0</v>
      </c>
    </row>
    <row r="185" spans="1:65" s="2" customFormat="1" ht="16.5" customHeight="1">
      <c r="A185" s="34"/>
      <c r="B185" s="144"/>
      <c r="C185" s="145" t="s">
        <v>441</v>
      </c>
      <c r="D185" s="145" t="s">
        <v>170</v>
      </c>
      <c r="E185" s="146" t="s">
        <v>1151</v>
      </c>
      <c r="F185" s="147" t="s">
        <v>1152</v>
      </c>
      <c r="G185" s="148" t="s">
        <v>226</v>
      </c>
      <c r="H185" s="149">
        <v>40</v>
      </c>
      <c r="I185" s="150"/>
      <c r="J185" s="151">
        <f>ROUND(I185*H185,2)</f>
        <v>0</v>
      </c>
      <c r="K185" s="147" t="s">
        <v>3</v>
      </c>
      <c r="L185" s="35"/>
      <c r="M185" s="152" t="s">
        <v>3</v>
      </c>
      <c r="N185" s="153" t="s">
        <v>43</v>
      </c>
      <c r="O185" s="55"/>
      <c r="P185" s="154">
        <f>O185*H185</f>
        <v>0</v>
      </c>
      <c r="Q185" s="154">
        <v>0</v>
      </c>
      <c r="R185" s="154">
        <f>Q185*H185</f>
        <v>0</v>
      </c>
      <c r="S185" s="154">
        <v>0</v>
      </c>
      <c r="T185" s="155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56" t="s">
        <v>175</v>
      </c>
      <c r="AT185" s="156" t="s">
        <v>170</v>
      </c>
      <c r="AU185" s="156" t="s">
        <v>175</v>
      </c>
      <c r="AY185" s="19" t="s">
        <v>167</v>
      </c>
      <c r="BE185" s="157">
        <f>IF(N185="základní",J185,0)</f>
        <v>0</v>
      </c>
      <c r="BF185" s="157">
        <f>IF(N185="snížená",J185,0)</f>
        <v>0</v>
      </c>
      <c r="BG185" s="157">
        <f>IF(N185="zákl. přenesená",J185,0)</f>
        <v>0</v>
      </c>
      <c r="BH185" s="157">
        <f>IF(N185="sníž. přenesená",J185,0)</f>
        <v>0</v>
      </c>
      <c r="BI185" s="157">
        <f>IF(N185="nulová",J185,0)</f>
        <v>0</v>
      </c>
      <c r="BJ185" s="19" t="s">
        <v>79</v>
      </c>
      <c r="BK185" s="157">
        <f>ROUND(I185*H185,2)</f>
        <v>0</v>
      </c>
      <c r="BL185" s="19" t="s">
        <v>175</v>
      </c>
      <c r="BM185" s="156" t="s">
        <v>2422</v>
      </c>
    </row>
    <row r="186" spans="1:65" s="2" customFormat="1" ht="16.5" customHeight="1">
      <c r="A186" s="34"/>
      <c r="B186" s="144"/>
      <c r="C186" s="145" t="s">
        <v>446</v>
      </c>
      <c r="D186" s="145" t="s">
        <v>170</v>
      </c>
      <c r="E186" s="146" t="s">
        <v>1154</v>
      </c>
      <c r="F186" s="147" t="s">
        <v>1155</v>
      </c>
      <c r="G186" s="148" t="s">
        <v>847</v>
      </c>
      <c r="H186" s="149">
        <v>60</v>
      </c>
      <c r="I186" s="150"/>
      <c r="J186" s="151">
        <f>ROUND(I186*H186,2)</f>
        <v>0</v>
      </c>
      <c r="K186" s="147" t="s">
        <v>3</v>
      </c>
      <c r="L186" s="35"/>
      <c r="M186" s="152" t="s">
        <v>3</v>
      </c>
      <c r="N186" s="153" t="s">
        <v>43</v>
      </c>
      <c r="O186" s="55"/>
      <c r="P186" s="154">
        <f>O186*H186</f>
        <v>0</v>
      </c>
      <c r="Q186" s="154">
        <v>0</v>
      </c>
      <c r="R186" s="154">
        <f>Q186*H186</f>
        <v>0</v>
      </c>
      <c r="S186" s="154">
        <v>0</v>
      </c>
      <c r="T186" s="155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56" t="s">
        <v>175</v>
      </c>
      <c r="AT186" s="156" t="s">
        <v>170</v>
      </c>
      <c r="AU186" s="156" t="s">
        <v>175</v>
      </c>
      <c r="AY186" s="19" t="s">
        <v>167</v>
      </c>
      <c r="BE186" s="157">
        <f>IF(N186="základní",J186,0)</f>
        <v>0</v>
      </c>
      <c r="BF186" s="157">
        <f>IF(N186="snížená",J186,0)</f>
        <v>0</v>
      </c>
      <c r="BG186" s="157">
        <f>IF(N186="zákl. přenesená",J186,0)</f>
        <v>0</v>
      </c>
      <c r="BH186" s="157">
        <f>IF(N186="sníž. přenesená",J186,0)</f>
        <v>0</v>
      </c>
      <c r="BI186" s="157">
        <f>IF(N186="nulová",J186,0)</f>
        <v>0</v>
      </c>
      <c r="BJ186" s="19" t="s">
        <v>79</v>
      </c>
      <c r="BK186" s="157">
        <f>ROUND(I186*H186,2)</f>
        <v>0</v>
      </c>
      <c r="BL186" s="19" t="s">
        <v>175</v>
      </c>
      <c r="BM186" s="156" t="s">
        <v>2423</v>
      </c>
    </row>
    <row r="187" spans="1:65" s="2" customFormat="1" ht="16.5" customHeight="1">
      <c r="A187" s="34"/>
      <c r="B187" s="144"/>
      <c r="C187" s="145" t="s">
        <v>451</v>
      </c>
      <c r="D187" s="145" t="s">
        <v>170</v>
      </c>
      <c r="E187" s="146" t="s">
        <v>1157</v>
      </c>
      <c r="F187" s="147" t="s">
        <v>1158</v>
      </c>
      <c r="G187" s="148" t="s">
        <v>226</v>
      </c>
      <c r="H187" s="149">
        <v>10</v>
      </c>
      <c r="I187" s="150"/>
      <c r="J187" s="151">
        <f>ROUND(I187*H187,2)</f>
        <v>0</v>
      </c>
      <c r="K187" s="147" t="s">
        <v>3</v>
      </c>
      <c r="L187" s="35"/>
      <c r="M187" s="152" t="s">
        <v>3</v>
      </c>
      <c r="N187" s="153" t="s">
        <v>43</v>
      </c>
      <c r="O187" s="55"/>
      <c r="P187" s="154">
        <f>O187*H187</f>
        <v>0</v>
      </c>
      <c r="Q187" s="154">
        <v>0</v>
      </c>
      <c r="R187" s="154">
        <f>Q187*H187</f>
        <v>0</v>
      </c>
      <c r="S187" s="154">
        <v>0</v>
      </c>
      <c r="T187" s="155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56" t="s">
        <v>175</v>
      </c>
      <c r="AT187" s="156" t="s">
        <v>170</v>
      </c>
      <c r="AU187" s="156" t="s">
        <v>175</v>
      </c>
      <c r="AY187" s="19" t="s">
        <v>167</v>
      </c>
      <c r="BE187" s="157">
        <f>IF(N187="základní",J187,0)</f>
        <v>0</v>
      </c>
      <c r="BF187" s="157">
        <f>IF(N187="snížená",J187,0)</f>
        <v>0</v>
      </c>
      <c r="BG187" s="157">
        <f>IF(N187="zákl. přenesená",J187,0)</f>
        <v>0</v>
      </c>
      <c r="BH187" s="157">
        <f>IF(N187="sníž. přenesená",J187,0)</f>
        <v>0</v>
      </c>
      <c r="BI187" s="157">
        <f>IF(N187="nulová",J187,0)</f>
        <v>0</v>
      </c>
      <c r="BJ187" s="19" t="s">
        <v>79</v>
      </c>
      <c r="BK187" s="157">
        <f>ROUND(I187*H187,2)</f>
        <v>0</v>
      </c>
      <c r="BL187" s="19" t="s">
        <v>175</v>
      </c>
      <c r="BM187" s="156" t="s">
        <v>2424</v>
      </c>
    </row>
    <row r="188" spans="1:65" s="2" customFormat="1" ht="16.5" customHeight="1">
      <c r="A188" s="34"/>
      <c r="B188" s="144"/>
      <c r="C188" s="145" t="s">
        <v>458</v>
      </c>
      <c r="D188" s="145" t="s">
        <v>170</v>
      </c>
      <c r="E188" s="146" t="s">
        <v>1160</v>
      </c>
      <c r="F188" s="147" t="s">
        <v>1161</v>
      </c>
      <c r="G188" s="148" t="s">
        <v>1040</v>
      </c>
      <c r="H188" s="149">
        <v>1</v>
      </c>
      <c r="I188" s="150"/>
      <c r="J188" s="151">
        <f>ROUND(I188*H188,2)</f>
        <v>0</v>
      </c>
      <c r="K188" s="147" t="s">
        <v>3</v>
      </c>
      <c r="L188" s="35"/>
      <c r="M188" s="152" t="s">
        <v>3</v>
      </c>
      <c r="N188" s="153" t="s">
        <v>43</v>
      </c>
      <c r="O188" s="55"/>
      <c r="P188" s="154">
        <f>O188*H188</f>
        <v>0</v>
      </c>
      <c r="Q188" s="154">
        <v>0</v>
      </c>
      <c r="R188" s="154">
        <f>Q188*H188</f>
        <v>0</v>
      </c>
      <c r="S188" s="154">
        <v>0</v>
      </c>
      <c r="T188" s="155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56" t="s">
        <v>175</v>
      </c>
      <c r="AT188" s="156" t="s">
        <v>170</v>
      </c>
      <c r="AU188" s="156" t="s">
        <v>175</v>
      </c>
      <c r="AY188" s="19" t="s">
        <v>167</v>
      </c>
      <c r="BE188" s="157">
        <f>IF(N188="základní",J188,0)</f>
        <v>0</v>
      </c>
      <c r="BF188" s="157">
        <f>IF(N188="snížená",J188,0)</f>
        <v>0</v>
      </c>
      <c r="BG188" s="157">
        <f>IF(N188="zákl. přenesená",J188,0)</f>
        <v>0</v>
      </c>
      <c r="BH188" s="157">
        <f>IF(N188="sníž. přenesená",J188,0)</f>
        <v>0</v>
      </c>
      <c r="BI188" s="157">
        <f>IF(N188="nulová",J188,0)</f>
        <v>0</v>
      </c>
      <c r="BJ188" s="19" t="s">
        <v>79</v>
      </c>
      <c r="BK188" s="157">
        <f>ROUND(I188*H188,2)</f>
        <v>0</v>
      </c>
      <c r="BL188" s="19" t="s">
        <v>175</v>
      </c>
      <c r="BM188" s="156" t="s">
        <v>2425</v>
      </c>
    </row>
    <row r="189" spans="2:63" s="16" customFormat="1" ht="20.85" customHeight="1">
      <c r="B189" s="208"/>
      <c r="D189" s="209" t="s">
        <v>71</v>
      </c>
      <c r="E189" s="209" t="s">
        <v>1163</v>
      </c>
      <c r="F189" s="209" t="s">
        <v>1093</v>
      </c>
      <c r="I189" s="210"/>
      <c r="J189" s="211">
        <f>BK189</f>
        <v>0</v>
      </c>
      <c r="L189" s="208"/>
      <c r="M189" s="212"/>
      <c r="N189" s="213"/>
      <c r="O189" s="213"/>
      <c r="P189" s="214">
        <f>SUM(P190:P195)</f>
        <v>0</v>
      </c>
      <c r="Q189" s="213"/>
      <c r="R189" s="214">
        <f>SUM(R190:R195)</f>
        <v>0</v>
      </c>
      <c r="S189" s="213"/>
      <c r="T189" s="215">
        <f>SUM(T190:T195)</f>
        <v>0</v>
      </c>
      <c r="AR189" s="209" t="s">
        <v>79</v>
      </c>
      <c r="AT189" s="216" t="s">
        <v>71</v>
      </c>
      <c r="AU189" s="216" t="s">
        <v>168</v>
      </c>
      <c r="AY189" s="209" t="s">
        <v>167</v>
      </c>
      <c r="BK189" s="217">
        <f>SUM(BK190:BK195)</f>
        <v>0</v>
      </c>
    </row>
    <row r="190" spans="1:65" s="2" customFormat="1" ht="16.5" customHeight="1">
      <c r="A190" s="34"/>
      <c r="B190" s="144"/>
      <c r="C190" s="145" t="s">
        <v>463</v>
      </c>
      <c r="D190" s="145" t="s">
        <v>170</v>
      </c>
      <c r="E190" s="146" t="s">
        <v>1094</v>
      </c>
      <c r="F190" s="147" t="s">
        <v>1095</v>
      </c>
      <c r="G190" s="148" t="s">
        <v>226</v>
      </c>
      <c r="H190" s="149">
        <v>70</v>
      </c>
      <c r="I190" s="150"/>
      <c r="J190" s="151">
        <f aca="true" t="shared" si="50" ref="J190:J195">ROUND(I190*H190,2)</f>
        <v>0</v>
      </c>
      <c r="K190" s="147" t="s">
        <v>3</v>
      </c>
      <c r="L190" s="35"/>
      <c r="M190" s="152" t="s">
        <v>3</v>
      </c>
      <c r="N190" s="153" t="s">
        <v>43</v>
      </c>
      <c r="O190" s="55"/>
      <c r="P190" s="154">
        <f aca="true" t="shared" si="51" ref="P190:P195">O190*H190</f>
        <v>0</v>
      </c>
      <c r="Q190" s="154">
        <v>0</v>
      </c>
      <c r="R190" s="154">
        <f aca="true" t="shared" si="52" ref="R190:R195">Q190*H190</f>
        <v>0</v>
      </c>
      <c r="S190" s="154">
        <v>0</v>
      </c>
      <c r="T190" s="155">
        <f aca="true" t="shared" si="53" ref="T190:T195"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56" t="s">
        <v>175</v>
      </c>
      <c r="AT190" s="156" t="s">
        <v>170</v>
      </c>
      <c r="AU190" s="156" t="s">
        <v>175</v>
      </c>
      <c r="AY190" s="19" t="s">
        <v>167</v>
      </c>
      <c r="BE190" s="157">
        <f aca="true" t="shared" si="54" ref="BE190:BE195">IF(N190="základní",J190,0)</f>
        <v>0</v>
      </c>
      <c r="BF190" s="157">
        <f aca="true" t="shared" si="55" ref="BF190:BF195">IF(N190="snížená",J190,0)</f>
        <v>0</v>
      </c>
      <c r="BG190" s="157">
        <f aca="true" t="shared" si="56" ref="BG190:BG195">IF(N190="zákl. přenesená",J190,0)</f>
        <v>0</v>
      </c>
      <c r="BH190" s="157">
        <f aca="true" t="shared" si="57" ref="BH190:BH195">IF(N190="sníž. přenesená",J190,0)</f>
        <v>0</v>
      </c>
      <c r="BI190" s="157">
        <f aca="true" t="shared" si="58" ref="BI190:BI195">IF(N190="nulová",J190,0)</f>
        <v>0</v>
      </c>
      <c r="BJ190" s="19" t="s">
        <v>79</v>
      </c>
      <c r="BK190" s="157">
        <f aca="true" t="shared" si="59" ref="BK190:BK195">ROUND(I190*H190,2)</f>
        <v>0</v>
      </c>
      <c r="BL190" s="19" t="s">
        <v>175</v>
      </c>
      <c r="BM190" s="156" t="s">
        <v>2426</v>
      </c>
    </row>
    <row r="191" spans="1:65" s="2" customFormat="1" ht="16.5" customHeight="1">
      <c r="A191" s="34"/>
      <c r="B191" s="144"/>
      <c r="C191" s="145" t="s">
        <v>469</v>
      </c>
      <c r="D191" s="145" t="s">
        <v>170</v>
      </c>
      <c r="E191" s="146" t="s">
        <v>1097</v>
      </c>
      <c r="F191" s="147" t="s">
        <v>1098</v>
      </c>
      <c r="G191" s="148" t="s">
        <v>226</v>
      </c>
      <c r="H191" s="149">
        <v>40</v>
      </c>
      <c r="I191" s="150"/>
      <c r="J191" s="151">
        <f t="shared" si="50"/>
        <v>0</v>
      </c>
      <c r="K191" s="147" t="s">
        <v>3</v>
      </c>
      <c r="L191" s="35"/>
      <c r="M191" s="152" t="s">
        <v>3</v>
      </c>
      <c r="N191" s="153" t="s">
        <v>43</v>
      </c>
      <c r="O191" s="55"/>
      <c r="P191" s="154">
        <f t="shared" si="51"/>
        <v>0</v>
      </c>
      <c r="Q191" s="154">
        <v>0</v>
      </c>
      <c r="R191" s="154">
        <f t="shared" si="52"/>
        <v>0</v>
      </c>
      <c r="S191" s="154">
        <v>0</v>
      </c>
      <c r="T191" s="155">
        <f t="shared" si="5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56" t="s">
        <v>175</v>
      </c>
      <c r="AT191" s="156" t="s">
        <v>170</v>
      </c>
      <c r="AU191" s="156" t="s">
        <v>175</v>
      </c>
      <c r="AY191" s="19" t="s">
        <v>167</v>
      </c>
      <c r="BE191" s="157">
        <f t="shared" si="54"/>
        <v>0</v>
      </c>
      <c r="BF191" s="157">
        <f t="shared" si="55"/>
        <v>0</v>
      </c>
      <c r="BG191" s="157">
        <f t="shared" si="56"/>
        <v>0</v>
      </c>
      <c r="BH191" s="157">
        <f t="shared" si="57"/>
        <v>0</v>
      </c>
      <c r="BI191" s="157">
        <f t="shared" si="58"/>
        <v>0</v>
      </c>
      <c r="BJ191" s="19" t="s">
        <v>79</v>
      </c>
      <c r="BK191" s="157">
        <f t="shared" si="59"/>
        <v>0</v>
      </c>
      <c r="BL191" s="19" t="s">
        <v>175</v>
      </c>
      <c r="BM191" s="156" t="s">
        <v>2427</v>
      </c>
    </row>
    <row r="192" spans="1:65" s="2" customFormat="1" ht="16.5" customHeight="1">
      <c r="A192" s="34"/>
      <c r="B192" s="144"/>
      <c r="C192" s="145" t="s">
        <v>491</v>
      </c>
      <c r="D192" s="145" t="s">
        <v>170</v>
      </c>
      <c r="E192" s="146" t="s">
        <v>1106</v>
      </c>
      <c r="F192" s="147" t="s">
        <v>1107</v>
      </c>
      <c r="G192" s="148" t="s">
        <v>847</v>
      </c>
      <c r="H192" s="149">
        <v>8</v>
      </c>
      <c r="I192" s="150"/>
      <c r="J192" s="151">
        <f t="shared" si="50"/>
        <v>0</v>
      </c>
      <c r="K192" s="147" t="s">
        <v>3</v>
      </c>
      <c r="L192" s="35"/>
      <c r="M192" s="152" t="s">
        <v>3</v>
      </c>
      <c r="N192" s="153" t="s">
        <v>43</v>
      </c>
      <c r="O192" s="55"/>
      <c r="P192" s="154">
        <f t="shared" si="51"/>
        <v>0</v>
      </c>
      <c r="Q192" s="154">
        <v>0</v>
      </c>
      <c r="R192" s="154">
        <f t="shared" si="52"/>
        <v>0</v>
      </c>
      <c r="S192" s="154">
        <v>0</v>
      </c>
      <c r="T192" s="155">
        <f t="shared" si="5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56" t="s">
        <v>175</v>
      </c>
      <c r="AT192" s="156" t="s">
        <v>170</v>
      </c>
      <c r="AU192" s="156" t="s">
        <v>175</v>
      </c>
      <c r="AY192" s="19" t="s">
        <v>167</v>
      </c>
      <c r="BE192" s="157">
        <f t="shared" si="54"/>
        <v>0</v>
      </c>
      <c r="BF192" s="157">
        <f t="shared" si="55"/>
        <v>0</v>
      </c>
      <c r="BG192" s="157">
        <f t="shared" si="56"/>
        <v>0</v>
      </c>
      <c r="BH192" s="157">
        <f t="shared" si="57"/>
        <v>0</v>
      </c>
      <c r="BI192" s="157">
        <f t="shared" si="58"/>
        <v>0</v>
      </c>
      <c r="BJ192" s="19" t="s">
        <v>79</v>
      </c>
      <c r="BK192" s="157">
        <f t="shared" si="59"/>
        <v>0</v>
      </c>
      <c r="BL192" s="19" t="s">
        <v>175</v>
      </c>
      <c r="BM192" s="156" t="s">
        <v>2428</v>
      </c>
    </row>
    <row r="193" spans="1:65" s="2" customFormat="1" ht="16.5" customHeight="1">
      <c r="A193" s="34"/>
      <c r="B193" s="144"/>
      <c r="C193" s="145" t="s">
        <v>474</v>
      </c>
      <c r="D193" s="145" t="s">
        <v>170</v>
      </c>
      <c r="E193" s="146" t="s">
        <v>1166</v>
      </c>
      <c r="F193" s="147" t="s">
        <v>1167</v>
      </c>
      <c r="G193" s="148" t="s">
        <v>847</v>
      </c>
      <c r="H193" s="149">
        <v>60</v>
      </c>
      <c r="I193" s="150"/>
      <c r="J193" s="151">
        <f t="shared" si="50"/>
        <v>0</v>
      </c>
      <c r="K193" s="147" t="s">
        <v>3</v>
      </c>
      <c r="L193" s="35"/>
      <c r="M193" s="152" t="s">
        <v>3</v>
      </c>
      <c r="N193" s="153" t="s">
        <v>43</v>
      </c>
      <c r="O193" s="55"/>
      <c r="P193" s="154">
        <f t="shared" si="51"/>
        <v>0</v>
      </c>
      <c r="Q193" s="154">
        <v>0</v>
      </c>
      <c r="R193" s="154">
        <f t="shared" si="52"/>
        <v>0</v>
      </c>
      <c r="S193" s="154">
        <v>0</v>
      </c>
      <c r="T193" s="155">
        <f t="shared" si="5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56" t="s">
        <v>175</v>
      </c>
      <c r="AT193" s="156" t="s">
        <v>170</v>
      </c>
      <c r="AU193" s="156" t="s">
        <v>175</v>
      </c>
      <c r="AY193" s="19" t="s">
        <v>167</v>
      </c>
      <c r="BE193" s="157">
        <f t="shared" si="54"/>
        <v>0</v>
      </c>
      <c r="BF193" s="157">
        <f t="shared" si="55"/>
        <v>0</v>
      </c>
      <c r="BG193" s="157">
        <f t="shared" si="56"/>
        <v>0</v>
      </c>
      <c r="BH193" s="157">
        <f t="shared" si="57"/>
        <v>0</v>
      </c>
      <c r="BI193" s="157">
        <f t="shared" si="58"/>
        <v>0</v>
      </c>
      <c r="BJ193" s="19" t="s">
        <v>79</v>
      </c>
      <c r="BK193" s="157">
        <f t="shared" si="59"/>
        <v>0</v>
      </c>
      <c r="BL193" s="19" t="s">
        <v>175</v>
      </c>
      <c r="BM193" s="156" t="s">
        <v>2429</v>
      </c>
    </row>
    <row r="194" spans="1:65" s="2" customFormat="1" ht="16.5" customHeight="1">
      <c r="A194" s="34"/>
      <c r="B194" s="144"/>
      <c r="C194" s="145" t="s">
        <v>480</v>
      </c>
      <c r="D194" s="145" t="s">
        <v>170</v>
      </c>
      <c r="E194" s="146" t="s">
        <v>1169</v>
      </c>
      <c r="F194" s="147" t="s">
        <v>1170</v>
      </c>
      <c r="G194" s="148" t="s">
        <v>226</v>
      </c>
      <c r="H194" s="149">
        <v>10</v>
      </c>
      <c r="I194" s="150"/>
      <c r="J194" s="151">
        <f t="shared" si="50"/>
        <v>0</v>
      </c>
      <c r="K194" s="147" t="s">
        <v>3</v>
      </c>
      <c r="L194" s="35"/>
      <c r="M194" s="152" t="s">
        <v>3</v>
      </c>
      <c r="N194" s="153" t="s">
        <v>43</v>
      </c>
      <c r="O194" s="55"/>
      <c r="P194" s="154">
        <f t="shared" si="51"/>
        <v>0</v>
      </c>
      <c r="Q194" s="154">
        <v>0</v>
      </c>
      <c r="R194" s="154">
        <f t="shared" si="52"/>
        <v>0</v>
      </c>
      <c r="S194" s="154">
        <v>0</v>
      </c>
      <c r="T194" s="155">
        <f t="shared" si="5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56" t="s">
        <v>175</v>
      </c>
      <c r="AT194" s="156" t="s">
        <v>170</v>
      </c>
      <c r="AU194" s="156" t="s">
        <v>175</v>
      </c>
      <c r="AY194" s="19" t="s">
        <v>167</v>
      </c>
      <c r="BE194" s="157">
        <f t="shared" si="54"/>
        <v>0</v>
      </c>
      <c r="BF194" s="157">
        <f t="shared" si="55"/>
        <v>0</v>
      </c>
      <c r="BG194" s="157">
        <f t="shared" si="56"/>
        <v>0</v>
      </c>
      <c r="BH194" s="157">
        <f t="shared" si="57"/>
        <v>0</v>
      </c>
      <c r="BI194" s="157">
        <f t="shared" si="58"/>
        <v>0</v>
      </c>
      <c r="BJ194" s="19" t="s">
        <v>79</v>
      </c>
      <c r="BK194" s="157">
        <f t="shared" si="59"/>
        <v>0</v>
      </c>
      <c r="BL194" s="19" t="s">
        <v>175</v>
      </c>
      <c r="BM194" s="156" t="s">
        <v>2430</v>
      </c>
    </row>
    <row r="195" spans="1:65" s="2" customFormat="1" ht="16.5" customHeight="1">
      <c r="A195" s="34"/>
      <c r="B195" s="144"/>
      <c r="C195" s="145" t="s">
        <v>485</v>
      </c>
      <c r="D195" s="145" t="s">
        <v>170</v>
      </c>
      <c r="E195" s="146" t="s">
        <v>1172</v>
      </c>
      <c r="F195" s="147" t="s">
        <v>1173</v>
      </c>
      <c r="G195" s="148" t="s">
        <v>847</v>
      </c>
      <c r="H195" s="149">
        <v>8</v>
      </c>
      <c r="I195" s="150"/>
      <c r="J195" s="151">
        <f t="shared" si="50"/>
        <v>0</v>
      </c>
      <c r="K195" s="147" t="s">
        <v>3</v>
      </c>
      <c r="L195" s="35"/>
      <c r="M195" s="152" t="s">
        <v>3</v>
      </c>
      <c r="N195" s="153" t="s">
        <v>43</v>
      </c>
      <c r="O195" s="55"/>
      <c r="P195" s="154">
        <f t="shared" si="51"/>
        <v>0</v>
      </c>
      <c r="Q195" s="154">
        <v>0</v>
      </c>
      <c r="R195" s="154">
        <f t="shared" si="52"/>
        <v>0</v>
      </c>
      <c r="S195" s="154">
        <v>0</v>
      </c>
      <c r="T195" s="155">
        <f t="shared" si="5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56" t="s">
        <v>175</v>
      </c>
      <c r="AT195" s="156" t="s">
        <v>170</v>
      </c>
      <c r="AU195" s="156" t="s">
        <v>175</v>
      </c>
      <c r="AY195" s="19" t="s">
        <v>167</v>
      </c>
      <c r="BE195" s="157">
        <f t="shared" si="54"/>
        <v>0</v>
      </c>
      <c r="BF195" s="157">
        <f t="shared" si="55"/>
        <v>0</v>
      </c>
      <c r="BG195" s="157">
        <f t="shared" si="56"/>
        <v>0</v>
      </c>
      <c r="BH195" s="157">
        <f t="shared" si="57"/>
        <v>0</v>
      </c>
      <c r="BI195" s="157">
        <f t="shared" si="58"/>
        <v>0</v>
      </c>
      <c r="BJ195" s="19" t="s">
        <v>79</v>
      </c>
      <c r="BK195" s="157">
        <f t="shared" si="59"/>
        <v>0</v>
      </c>
      <c r="BL195" s="19" t="s">
        <v>175</v>
      </c>
      <c r="BM195" s="156" t="s">
        <v>2431</v>
      </c>
    </row>
    <row r="196" spans="2:63" s="16" customFormat="1" ht="20.85" customHeight="1">
      <c r="B196" s="208"/>
      <c r="D196" s="209" t="s">
        <v>71</v>
      </c>
      <c r="E196" s="209" t="s">
        <v>1176</v>
      </c>
      <c r="F196" s="209" t="s">
        <v>1177</v>
      </c>
      <c r="I196" s="210"/>
      <c r="J196" s="211">
        <f>BK196</f>
        <v>0</v>
      </c>
      <c r="L196" s="208"/>
      <c r="M196" s="212"/>
      <c r="N196" s="213"/>
      <c r="O196" s="213"/>
      <c r="P196" s="214">
        <f>P197</f>
        <v>0</v>
      </c>
      <c r="Q196" s="213"/>
      <c r="R196" s="214">
        <f>R197</f>
        <v>0</v>
      </c>
      <c r="S196" s="213"/>
      <c r="T196" s="215">
        <f>T197</f>
        <v>0</v>
      </c>
      <c r="AR196" s="209" t="s">
        <v>79</v>
      </c>
      <c r="AT196" s="216" t="s">
        <v>71</v>
      </c>
      <c r="AU196" s="216" t="s">
        <v>168</v>
      </c>
      <c r="AY196" s="209" t="s">
        <v>167</v>
      </c>
      <c r="BK196" s="217">
        <f>BK197</f>
        <v>0</v>
      </c>
    </row>
    <row r="197" spans="1:65" s="2" customFormat="1" ht="16.5" customHeight="1">
      <c r="A197" s="34"/>
      <c r="B197" s="144"/>
      <c r="C197" s="145" t="s">
        <v>497</v>
      </c>
      <c r="D197" s="145" t="s">
        <v>170</v>
      </c>
      <c r="E197" s="146" t="s">
        <v>1178</v>
      </c>
      <c r="F197" s="147" t="s">
        <v>1179</v>
      </c>
      <c r="G197" s="148" t="s">
        <v>226</v>
      </c>
      <c r="H197" s="149">
        <v>70</v>
      </c>
      <c r="I197" s="150"/>
      <c r="J197" s="151">
        <f>ROUND(I197*H197,2)</f>
        <v>0</v>
      </c>
      <c r="K197" s="147" t="s">
        <v>3</v>
      </c>
      <c r="L197" s="35"/>
      <c r="M197" s="152" t="s">
        <v>3</v>
      </c>
      <c r="N197" s="153" t="s">
        <v>43</v>
      </c>
      <c r="O197" s="55"/>
      <c r="P197" s="154">
        <f>O197*H197</f>
        <v>0</v>
      </c>
      <c r="Q197" s="154">
        <v>0</v>
      </c>
      <c r="R197" s="154">
        <f>Q197*H197</f>
        <v>0</v>
      </c>
      <c r="S197" s="154">
        <v>0</v>
      </c>
      <c r="T197" s="155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56" t="s">
        <v>175</v>
      </c>
      <c r="AT197" s="156" t="s">
        <v>170</v>
      </c>
      <c r="AU197" s="156" t="s">
        <v>175</v>
      </c>
      <c r="AY197" s="19" t="s">
        <v>167</v>
      </c>
      <c r="BE197" s="157">
        <f>IF(N197="základní",J197,0)</f>
        <v>0</v>
      </c>
      <c r="BF197" s="157">
        <f>IF(N197="snížená",J197,0)</f>
        <v>0</v>
      </c>
      <c r="BG197" s="157">
        <f>IF(N197="zákl. přenesená",J197,0)</f>
        <v>0</v>
      </c>
      <c r="BH197" s="157">
        <f>IF(N197="sníž. přenesená",J197,0)</f>
        <v>0</v>
      </c>
      <c r="BI197" s="157">
        <f>IF(N197="nulová",J197,0)</f>
        <v>0</v>
      </c>
      <c r="BJ197" s="19" t="s">
        <v>79</v>
      </c>
      <c r="BK197" s="157">
        <f>ROUND(I197*H197,2)</f>
        <v>0</v>
      </c>
      <c r="BL197" s="19" t="s">
        <v>175</v>
      </c>
      <c r="BM197" s="156" t="s">
        <v>2432</v>
      </c>
    </row>
    <row r="198" spans="2:63" s="16" customFormat="1" ht="20.85" customHeight="1">
      <c r="B198" s="208"/>
      <c r="D198" s="209" t="s">
        <v>71</v>
      </c>
      <c r="E198" s="209" t="s">
        <v>1181</v>
      </c>
      <c r="F198" s="209" t="s">
        <v>1182</v>
      </c>
      <c r="I198" s="210"/>
      <c r="J198" s="211">
        <f>BK198</f>
        <v>0</v>
      </c>
      <c r="L198" s="208"/>
      <c r="M198" s="212"/>
      <c r="N198" s="213"/>
      <c r="O198" s="213"/>
      <c r="P198" s="214">
        <f>P199</f>
        <v>0</v>
      </c>
      <c r="Q198" s="213"/>
      <c r="R198" s="214">
        <f>R199</f>
        <v>0</v>
      </c>
      <c r="S198" s="213"/>
      <c r="T198" s="215">
        <f>T199</f>
        <v>0</v>
      </c>
      <c r="AR198" s="209" t="s">
        <v>79</v>
      </c>
      <c r="AT198" s="216" t="s">
        <v>71</v>
      </c>
      <c r="AU198" s="216" t="s">
        <v>168</v>
      </c>
      <c r="AY198" s="209" t="s">
        <v>167</v>
      </c>
      <c r="BK198" s="217">
        <f>BK199</f>
        <v>0</v>
      </c>
    </row>
    <row r="199" spans="1:65" s="2" customFormat="1" ht="16.5" customHeight="1">
      <c r="A199" s="34"/>
      <c r="B199" s="144"/>
      <c r="C199" s="145" t="s">
        <v>502</v>
      </c>
      <c r="D199" s="145" t="s">
        <v>170</v>
      </c>
      <c r="E199" s="146" t="s">
        <v>1183</v>
      </c>
      <c r="F199" s="147" t="s">
        <v>1184</v>
      </c>
      <c r="G199" s="148" t="s">
        <v>226</v>
      </c>
      <c r="H199" s="149">
        <v>70</v>
      </c>
      <c r="I199" s="150"/>
      <c r="J199" s="151">
        <f>ROUND(I199*H199,2)</f>
        <v>0</v>
      </c>
      <c r="K199" s="147" t="s">
        <v>3</v>
      </c>
      <c r="L199" s="35"/>
      <c r="M199" s="152" t="s">
        <v>3</v>
      </c>
      <c r="N199" s="153" t="s">
        <v>43</v>
      </c>
      <c r="O199" s="55"/>
      <c r="P199" s="154">
        <f>O199*H199</f>
        <v>0</v>
      </c>
      <c r="Q199" s="154">
        <v>0</v>
      </c>
      <c r="R199" s="154">
        <f>Q199*H199</f>
        <v>0</v>
      </c>
      <c r="S199" s="154">
        <v>0</v>
      </c>
      <c r="T199" s="155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56" t="s">
        <v>175</v>
      </c>
      <c r="AT199" s="156" t="s">
        <v>170</v>
      </c>
      <c r="AU199" s="156" t="s">
        <v>175</v>
      </c>
      <c r="AY199" s="19" t="s">
        <v>167</v>
      </c>
      <c r="BE199" s="157">
        <f>IF(N199="základní",J199,0)</f>
        <v>0</v>
      </c>
      <c r="BF199" s="157">
        <f>IF(N199="snížená",J199,0)</f>
        <v>0</v>
      </c>
      <c r="BG199" s="157">
        <f>IF(N199="zákl. přenesená",J199,0)</f>
        <v>0</v>
      </c>
      <c r="BH199" s="157">
        <f>IF(N199="sníž. přenesená",J199,0)</f>
        <v>0</v>
      </c>
      <c r="BI199" s="157">
        <f>IF(N199="nulová",J199,0)</f>
        <v>0</v>
      </c>
      <c r="BJ199" s="19" t="s">
        <v>79</v>
      </c>
      <c r="BK199" s="157">
        <f>ROUND(I199*H199,2)</f>
        <v>0</v>
      </c>
      <c r="BL199" s="19" t="s">
        <v>175</v>
      </c>
      <c r="BM199" s="156" t="s">
        <v>2433</v>
      </c>
    </row>
    <row r="200" spans="2:63" s="16" customFormat="1" ht="20.85" customHeight="1">
      <c r="B200" s="208"/>
      <c r="D200" s="209" t="s">
        <v>71</v>
      </c>
      <c r="E200" s="209" t="s">
        <v>1186</v>
      </c>
      <c r="F200" s="209" t="s">
        <v>1112</v>
      </c>
      <c r="I200" s="210"/>
      <c r="J200" s="211">
        <f>BK200</f>
        <v>0</v>
      </c>
      <c r="L200" s="208"/>
      <c r="M200" s="212"/>
      <c r="N200" s="213"/>
      <c r="O200" s="213"/>
      <c r="P200" s="214">
        <f>SUM(P201:P205)</f>
        <v>0</v>
      </c>
      <c r="Q200" s="213"/>
      <c r="R200" s="214">
        <f>SUM(R201:R205)</f>
        <v>0</v>
      </c>
      <c r="S200" s="213"/>
      <c r="T200" s="215">
        <f>SUM(T201:T205)</f>
        <v>0</v>
      </c>
      <c r="AR200" s="209" t="s">
        <v>79</v>
      </c>
      <c r="AT200" s="216" t="s">
        <v>71</v>
      </c>
      <c r="AU200" s="216" t="s">
        <v>168</v>
      </c>
      <c r="AY200" s="209" t="s">
        <v>167</v>
      </c>
      <c r="BK200" s="217">
        <f>SUM(BK201:BK205)</f>
        <v>0</v>
      </c>
    </row>
    <row r="201" spans="1:65" s="2" customFormat="1" ht="16.5" customHeight="1">
      <c r="A201" s="34"/>
      <c r="B201" s="144"/>
      <c r="C201" s="145" t="s">
        <v>508</v>
      </c>
      <c r="D201" s="145" t="s">
        <v>170</v>
      </c>
      <c r="E201" s="146" t="s">
        <v>1187</v>
      </c>
      <c r="F201" s="147" t="s">
        <v>1188</v>
      </c>
      <c r="G201" s="148" t="s">
        <v>847</v>
      </c>
      <c r="H201" s="149">
        <v>1</v>
      </c>
      <c r="I201" s="150"/>
      <c r="J201" s="151">
        <f>ROUND(I201*H201,2)</f>
        <v>0</v>
      </c>
      <c r="K201" s="147" t="s">
        <v>3</v>
      </c>
      <c r="L201" s="35"/>
      <c r="M201" s="152" t="s">
        <v>3</v>
      </c>
      <c r="N201" s="153" t="s">
        <v>43</v>
      </c>
      <c r="O201" s="55"/>
      <c r="P201" s="154">
        <f>O201*H201</f>
        <v>0</v>
      </c>
      <c r="Q201" s="154">
        <v>0</v>
      </c>
      <c r="R201" s="154">
        <f>Q201*H201</f>
        <v>0</v>
      </c>
      <c r="S201" s="154">
        <v>0</v>
      </c>
      <c r="T201" s="155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56" t="s">
        <v>175</v>
      </c>
      <c r="AT201" s="156" t="s">
        <v>170</v>
      </c>
      <c r="AU201" s="156" t="s">
        <v>175</v>
      </c>
      <c r="AY201" s="19" t="s">
        <v>167</v>
      </c>
      <c r="BE201" s="157">
        <f>IF(N201="základní",J201,0)</f>
        <v>0</v>
      </c>
      <c r="BF201" s="157">
        <f>IF(N201="snížená",J201,0)</f>
        <v>0</v>
      </c>
      <c r="BG201" s="157">
        <f>IF(N201="zákl. přenesená",J201,0)</f>
        <v>0</v>
      </c>
      <c r="BH201" s="157">
        <f>IF(N201="sníž. přenesená",J201,0)</f>
        <v>0</v>
      </c>
      <c r="BI201" s="157">
        <f>IF(N201="nulová",J201,0)</f>
        <v>0</v>
      </c>
      <c r="BJ201" s="19" t="s">
        <v>79</v>
      </c>
      <c r="BK201" s="157">
        <f>ROUND(I201*H201,2)</f>
        <v>0</v>
      </c>
      <c r="BL201" s="19" t="s">
        <v>175</v>
      </c>
      <c r="BM201" s="156" t="s">
        <v>2434</v>
      </c>
    </row>
    <row r="202" spans="1:65" s="2" customFormat="1" ht="24.2" customHeight="1">
      <c r="A202" s="34"/>
      <c r="B202" s="144"/>
      <c r="C202" s="145" t="s">
        <v>513</v>
      </c>
      <c r="D202" s="145" t="s">
        <v>170</v>
      </c>
      <c r="E202" s="146" t="s">
        <v>1190</v>
      </c>
      <c r="F202" s="147" t="s">
        <v>1117</v>
      </c>
      <c r="G202" s="148" t="s">
        <v>1040</v>
      </c>
      <c r="H202" s="149">
        <v>1</v>
      </c>
      <c r="I202" s="150"/>
      <c r="J202" s="151">
        <f>ROUND(I202*H202,2)</f>
        <v>0</v>
      </c>
      <c r="K202" s="147" t="s">
        <v>3</v>
      </c>
      <c r="L202" s="35"/>
      <c r="M202" s="152" t="s">
        <v>3</v>
      </c>
      <c r="N202" s="153" t="s">
        <v>43</v>
      </c>
      <c r="O202" s="55"/>
      <c r="P202" s="154">
        <f>O202*H202</f>
        <v>0</v>
      </c>
      <c r="Q202" s="154">
        <v>0</v>
      </c>
      <c r="R202" s="154">
        <f>Q202*H202</f>
        <v>0</v>
      </c>
      <c r="S202" s="154">
        <v>0</v>
      </c>
      <c r="T202" s="155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56" t="s">
        <v>175</v>
      </c>
      <c r="AT202" s="156" t="s">
        <v>170</v>
      </c>
      <c r="AU202" s="156" t="s">
        <v>175</v>
      </c>
      <c r="AY202" s="19" t="s">
        <v>167</v>
      </c>
      <c r="BE202" s="157">
        <f>IF(N202="základní",J202,0)</f>
        <v>0</v>
      </c>
      <c r="BF202" s="157">
        <f>IF(N202="snížená",J202,0)</f>
        <v>0</v>
      </c>
      <c r="BG202" s="157">
        <f>IF(N202="zákl. přenesená",J202,0)</f>
        <v>0</v>
      </c>
      <c r="BH202" s="157">
        <f>IF(N202="sníž. přenesená",J202,0)</f>
        <v>0</v>
      </c>
      <c r="BI202" s="157">
        <f>IF(N202="nulová",J202,0)</f>
        <v>0</v>
      </c>
      <c r="BJ202" s="19" t="s">
        <v>79</v>
      </c>
      <c r="BK202" s="157">
        <f>ROUND(I202*H202,2)</f>
        <v>0</v>
      </c>
      <c r="BL202" s="19" t="s">
        <v>175</v>
      </c>
      <c r="BM202" s="156" t="s">
        <v>2435</v>
      </c>
    </row>
    <row r="203" spans="1:65" s="2" customFormat="1" ht="16.5" customHeight="1">
      <c r="A203" s="34"/>
      <c r="B203" s="144"/>
      <c r="C203" s="145" t="s">
        <v>518</v>
      </c>
      <c r="D203" s="145" t="s">
        <v>170</v>
      </c>
      <c r="E203" s="146" t="s">
        <v>1192</v>
      </c>
      <c r="F203" s="147" t="s">
        <v>1193</v>
      </c>
      <c r="G203" s="148" t="s">
        <v>847</v>
      </c>
      <c r="H203" s="149">
        <v>1</v>
      </c>
      <c r="I203" s="150"/>
      <c r="J203" s="151">
        <f>ROUND(I203*H203,2)</f>
        <v>0</v>
      </c>
      <c r="K203" s="147" t="s">
        <v>3</v>
      </c>
      <c r="L203" s="35"/>
      <c r="M203" s="152" t="s">
        <v>3</v>
      </c>
      <c r="N203" s="153" t="s">
        <v>43</v>
      </c>
      <c r="O203" s="55"/>
      <c r="P203" s="154">
        <f>O203*H203</f>
        <v>0</v>
      </c>
      <c r="Q203" s="154">
        <v>0</v>
      </c>
      <c r="R203" s="154">
        <f>Q203*H203</f>
        <v>0</v>
      </c>
      <c r="S203" s="154">
        <v>0</v>
      </c>
      <c r="T203" s="155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56" t="s">
        <v>175</v>
      </c>
      <c r="AT203" s="156" t="s">
        <v>170</v>
      </c>
      <c r="AU203" s="156" t="s">
        <v>175</v>
      </c>
      <c r="AY203" s="19" t="s">
        <v>167</v>
      </c>
      <c r="BE203" s="157">
        <f>IF(N203="základní",J203,0)</f>
        <v>0</v>
      </c>
      <c r="BF203" s="157">
        <f>IF(N203="snížená",J203,0)</f>
        <v>0</v>
      </c>
      <c r="BG203" s="157">
        <f>IF(N203="zákl. přenesená",J203,0)</f>
        <v>0</v>
      </c>
      <c r="BH203" s="157">
        <f>IF(N203="sníž. přenesená",J203,0)</f>
        <v>0</v>
      </c>
      <c r="BI203" s="157">
        <f>IF(N203="nulová",J203,0)</f>
        <v>0</v>
      </c>
      <c r="BJ203" s="19" t="s">
        <v>79</v>
      </c>
      <c r="BK203" s="157">
        <f>ROUND(I203*H203,2)</f>
        <v>0</v>
      </c>
      <c r="BL203" s="19" t="s">
        <v>175</v>
      </c>
      <c r="BM203" s="156" t="s">
        <v>2436</v>
      </c>
    </row>
    <row r="204" spans="1:65" s="2" customFormat="1" ht="16.5" customHeight="1">
      <c r="A204" s="34"/>
      <c r="B204" s="144"/>
      <c r="C204" s="145" t="s">
        <v>525</v>
      </c>
      <c r="D204" s="145" t="s">
        <v>170</v>
      </c>
      <c r="E204" s="146" t="s">
        <v>1195</v>
      </c>
      <c r="F204" s="147" t="s">
        <v>1123</v>
      </c>
      <c r="G204" s="148" t="s">
        <v>791</v>
      </c>
      <c r="H204" s="149">
        <v>3</v>
      </c>
      <c r="I204" s="150"/>
      <c r="J204" s="151">
        <f>ROUND(I204*H204,2)</f>
        <v>0</v>
      </c>
      <c r="K204" s="147" t="s">
        <v>3</v>
      </c>
      <c r="L204" s="35"/>
      <c r="M204" s="152" t="s">
        <v>3</v>
      </c>
      <c r="N204" s="153" t="s">
        <v>43</v>
      </c>
      <c r="O204" s="55"/>
      <c r="P204" s="154">
        <f>O204*H204</f>
        <v>0</v>
      </c>
      <c r="Q204" s="154">
        <v>0</v>
      </c>
      <c r="R204" s="154">
        <f>Q204*H204</f>
        <v>0</v>
      </c>
      <c r="S204" s="154">
        <v>0</v>
      </c>
      <c r="T204" s="155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56" t="s">
        <v>175</v>
      </c>
      <c r="AT204" s="156" t="s">
        <v>170</v>
      </c>
      <c r="AU204" s="156" t="s">
        <v>175</v>
      </c>
      <c r="AY204" s="19" t="s">
        <v>167</v>
      </c>
      <c r="BE204" s="157">
        <f>IF(N204="základní",J204,0)</f>
        <v>0</v>
      </c>
      <c r="BF204" s="157">
        <f>IF(N204="snížená",J204,0)</f>
        <v>0</v>
      </c>
      <c r="BG204" s="157">
        <f>IF(N204="zákl. přenesená",J204,0)</f>
        <v>0</v>
      </c>
      <c r="BH204" s="157">
        <f>IF(N204="sníž. přenesená",J204,0)</f>
        <v>0</v>
      </c>
      <c r="BI204" s="157">
        <f>IF(N204="nulová",J204,0)</f>
        <v>0</v>
      </c>
      <c r="BJ204" s="19" t="s">
        <v>79</v>
      </c>
      <c r="BK204" s="157">
        <f>ROUND(I204*H204,2)</f>
        <v>0</v>
      </c>
      <c r="BL204" s="19" t="s">
        <v>175</v>
      </c>
      <c r="BM204" s="156" t="s">
        <v>2437</v>
      </c>
    </row>
    <row r="205" spans="1:65" s="2" customFormat="1" ht="16.5" customHeight="1">
      <c r="A205" s="34"/>
      <c r="B205" s="144"/>
      <c r="C205" s="145" t="s">
        <v>530</v>
      </c>
      <c r="D205" s="145" t="s">
        <v>170</v>
      </c>
      <c r="E205" s="146" t="s">
        <v>1197</v>
      </c>
      <c r="F205" s="147" t="s">
        <v>1198</v>
      </c>
      <c r="G205" s="148" t="s">
        <v>1199</v>
      </c>
      <c r="H205" s="149">
        <v>1</v>
      </c>
      <c r="I205" s="150"/>
      <c r="J205" s="151">
        <f>ROUND(I205*H205,2)</f>
        <v>0</v>
      </c>
      <c r="K205" s="147" t="s">
        <v>3</v>
      </c>
      <c r="L205" s="35"/>
      <c r="M205" s="152" t="s">
        <v>3</v>
      </c>
      <c r="N205" s="153" t="s">
        <v>43</v>
      </c>
      <c r="O205" s="55"/>
      <c r="P205" s="154">
        <f>O205*H205</f>
        <v>0</v>
      </c>
      <c r="Q205" s="154">
        <v>0</v>
      </c>
      <c r="R205" s="154">
        <f>Q205*H205</f>
        <v>0</v>
      </c>
      <c r="S205" s="154">
        <v>0</v>
      </c>
      <c r="T205" s="155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56" t="s">
        <v>175</v>
      </c>
      <c r="AT205" s="156" t="s">
        <v>170</v>
      </c>
      <c r="AU205" s="156" t="s">
        <v>175</v>
      </c>
      <c r="AY205" s="19" t="s">
        <v>167</v>
      </c>
      <c r="BE205" s="157">
        <f>IF(N205="základní",J205,0)</f>
        <v>0</v>
      </c>
      <c r="BF205" s="157">
        <f>IF(N205="snížená",J205,0)</f>
        <v>0</v>
      </c>
      <c r="BG205" s="157">
        <f>IF(N205="zákl. přenesená",J205,0)</f>
        <v>0</v>
      </c>
      <c r="BH205" s="157">
        <f>IF(N205="sníž. přenesená",J205,0)</f>
        <v>0</v>
      </c>
      <c r="BI205" s="157">
        <f>IF(N205="nulová",J205,0)</f>
        <v>0</v>
      </c>
      <c r="BJ205" s="19" t="s">
        <v>79</v>
      </c>
      <c r="BK205" s="157">
        <f>ROUND(I205*H205,2)</f>
        <v>0</v>
      </c>
      <c r="BL205" s="19" t="s">
        <v>175</v>
      </c>
      <c r="BM205" s="156" t="s">
        <v>2438</v>
      </c>
    </row>
    <row r="206" spans="2:63" s="12" customFormat="1" ht="20.85" customHeight="1">
      <c r="B206" s="131"/>
      <c r="D206" s="132" t="s">
        <v>71</v>
      </c>
      <c r="E206" s="142" t="s">
        <v>1201</v>
      </c>
      <c r="F206" s="142" t="s">
        <v>1202</v>
      </c>
      <c r="I206" s="134"/>
      <c r="J206" s="143">
        <f>BK206</f>
        <v>0</v>
      </c>
      <c r="L206" s="131"/>
      <c r="M206" s="136"/>
      <c r="N206" s="137"/>
      <c r="O206" s="137"/>
      <c r="P206" s="138">
        <f>P207+P222+P233+P235+P243+P252+P254</f>
        <v>0</v>
      </c>
      <c r="Q206" s="137"/>
      <c r="R206" s="138">
        <f>R207+R222+R233+R235+R243+R252+R254</f>
        <v>0</v>
      </c>
      <c r="S206" s="137"/>
      <c r="T206" s="139">
        <f>T207+T222+T233+T235+T243+T252+T254</f>
        <v>0</v>
      </c>
      <c r="AR206" s="132" t="s">
        <v>79</v>
      </c>
      <c r="AT206" s="140" t="s">
        <v>71</v>
      </c>
      <c r="AU206" s="140" t="s">
        <v>81</v>
      </c>
      <c r="AY206" s="132" t="s">
        <v>167</v>
      </c>
      <c r="BK206" s="141">
        <f>BK207+BK222+BK233+BK235+BK243+BK252+BK254</f>
        <v>0</v>
      </c>
    </row>
    <row r="207" spans="2:63" s="16" customFormat="1" ht="20.85" customHeight="1">
      <c r="B207" s="208"/>
      <c r="D207" s="209" t="s">
        <v>71</v>
      </c>
      <c r="E207" s="209" t="s">
        <v>1203</v>
      </c>
      <c r="F207" s="209" t="s">
        <v>1204</v>
      </c>
      <c r="I207" s="210"/>
      <c r="J207" s="211">
        <f>BK207</f>
        <v>0</v>
      </c>
      <c r="L207" s="208"/>
      <c r="M207" s="212"/>
      <c r="N207" s="213"/>
      <c r="O207" s="213"/>
      <c r="P207" s="214">
        <f>SUM(P208:P221)</f>
        <v>0</v>
      </c>
      <c r="Q207" s="213"/>
      <c r="R207" s="214">
        <f>SUM(R208:R221)</f>
        <v>0</v>
      </c>
      <c r="S207" s="213"/>
      <c r="T207" s="215">
        <f>SUM(T208:T221)</f>
        <v>0</v>
      </c>
      <c r="AR207" s="209" t="s">
        <v>79</v>
      </c>
      <c r="AT207" s="216" t="s">
        <v>71</v>
      </c>
      <c r="AU207" s="216" t="s">
        <v>168</v>
      </c>
      <c r="AY207" s="209" t="s">
        <v>167</v>
      </c>
      <c r="BK207" s="217">
        <f>SUM(BK208:BK221)</f>
        <v>0</v>
      </c>
    </row>
    <row r="208" spans="1:65" s="2" customFormat="1" ht="16.5" customHeight="1">
      <c r="A208" s="34"/>
      <c r="B208" s="144"/>
      <c r="C208" s="145" t="s">
        <v>555</v>
      </c>
      <c r="D208" s="145" t="s">
        <v>170</v>
      </c>
      <c r="E208" s="146" t="s">
        <v>1235</v>
      </c>
      <c r="F208" s="147" t="s">
        <v>1236</v>
      </c>
      <c r="G208" s="148" t="s">
        <v>847</v>
      </c>
      <c r="H208" s="149">
        <v>5</v>
      </c>
      <c r="I208" s="150"/>
      <c r="J208" s="151">
        <f aca="true" t="shared" si="60" ref="J208:J221">ROUND(I208*H208,2)</f>
        <v>0</v>
      </c>
      <c r="K208" s="147" t="s">
        <v>3</v>
      </c>
      <c r="L208" s="35"/>
      <c r="M208" s="152" t="s">
        <v>3</v>
      </c>
      <c r="N208" s="153" t="s">
        <v>43</v>
      </c>
      <c r="O208" s="55"/>
      <c r="P208" s="154">
        <f aca="true" t="shared" si="61" ref="P208:P221">O208*H208</f>
        <v>0</v>
      </c>
      <c r="Q208" s="154">
        <v>0</v>
      </c>
      <c r="R208" s="154">
        <f aca="true" t="shared" si="62" ref="R208:R221">Q208*H208</f>
        <v>0</v>
      </c>
      <c r="S208" s="154">
        <v>0</v>
      </c>
      <c r="T208" s="155">
        <f aca="true" t="shared" si="63" ref="T208:T221"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56" t="s">
        <v>175</v>
      </c>
      <c r="AT208" s="156" t="s">
        <v>170</v>
      </c>
      <c r="AU208" s="156" t="s">
        <v>175</v>
      </c>
      <c r="AY208" s="19" t="s">
        <v>167</v>
      </c>
      <c r="BE208" s="157">
        <f aca="true" t="shared" si="64" ref="BE208:BE221">IF(N208="základní",J208,0)</f>
        <v>0</v>
      </c>
      <c r="BF208" s="157">
        <f aca="true" t="shared" si="65" ref="BF208:BF221">IF(N208="snížená",J208,0)</f>
        <v>0</v>
      </c>
      <c r="BG208" s="157">
        <f aca="true" t="shared" si="66" ref="BG208:BG221">IF(N208="zákl. přenesená",J208,0)</f>
        <v>0</v>
      </c>
      <c r="BH208" s="157">
        <f aca="true" t="shared" si="67" ref="BH208:BH221">IF(N208="sníž. přenesená",J208,0)</f>
        <v>0</v>
      </c>
      <c r="BI208" s="157">
        <f aca="true" t="shared" si="68" ref="BI208:BI221">IF(N208="nulová",J208,0)</f>
        <v>0</v>
      </c>
      <c r="BJ208" s="19" t="s">
        <v>79</v>
      </c>
      <c r="BK208" s="157">
        <f aca="true" t="shared" si="69" ref="BK208:BK221">ROUND(I208*H208,2)</f>
        <v>0</v>
      </c>
      <c r="BL208" s="19" t="s">
        <v>175</v>
      </c>
      <c r="BM208" s="156" t="s">
        <v>2439</v>
      </c>
    </row>
    <row r="209" spans="1:65" s="2" customFormat="1" ht="16.5" customHeight="1">
      <c r="A209" s="34"/>
      <c r="B209" s="144"/>
      <c r="C209" s="145" t="s">
        <v>559</v>
      </c>
      <c r="D209" s="145" t="s">
        <v>170</v>
      </c>
      <c r="E209" s="146" t="s">
        <v>1238</v>
      </c>
      <c r="F209" s="147" t="s">
        <v>1239</v>
      </c>
      <c r="G209" s="148" t="s">
        <v>847</v>
      </c>
      <c r="H209" s="149">
        <v>42</v>
      </c>
      <c r="I209" s="150"/>
      <c r="J209" s="151">
        <f t="shared" si="60"/>
        <v>0</v>
      </c>
      <c r="K209" s="147" t="s">
        <v>3</v>
      </c>
      <c r="L209" s="35"/>
      <c r="M209" s="152" t="s">
        <v>3</v>
      </c>
      <c r="N209" s="153" t="s">
        <v>43</v>
      </c>
      <c r="O209" s="55"/>
      <c r="P209" s="154">
        <f t="shared" si="61"/>
        <v>0</v>
      </c>
      <c r="Q209" s="154">
        <v>0</v>
      </c>
      <c r="R209" s="154">
        <f t="shared" si="62"/>
        <v>0</v>
      </c>
      <c r="S209" s="154">
        <v>0</v>
      </c>
      <c r="T209" s="155">
        <f t="shared" si="6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56" t="s">
        <v>175</v>
      </c>
      <c r="AT209" s="156" t="s">
        <v>170</v>
      </c>
      <c r="AU209" s="156" t="s">
        <v>175</v>
      </c>
      <c r="AY209" s="19" t="s">
        <v>167</v>
      </c>
      <c r="BE209" s="157">
        <f t="shared" si="64"/>
        <v>0</v>
      </c>
      <c r="BF209" s="157">
        <f t="shared" si="65"/>
        <v>0</v>
      </c>
      <c r="BG209" s="157">
        <f t="shared" si="66"/>
        <v>0</v>
      </c>
      <c r="BH209" s="157">
        <f t="shared" si="67"/>
        <v>0</v>
      </c>
      <c r="BI209" s="157">
        <f t="shared" si="68"/>
        <v>0</v>
      </c>
      <c r="BJ209" s="19" t="s">
        <v>79</v>
      </c>
      <c r="BK209" s="157">
        <f t="shared" si="69"/>
        <v>0</v>
      </c>
      <c r="BL209" s="19" t="s">
        <v>175</v>
      </c>
      <c r="BM209" s="156" t="s">
        <v>2440</v>
      </c>
    </row>
    <row r="210" spans="1:65" s="2" customFormat="1" ht="16.5" customHeight="1">
      <c r="A210" s="34"/>
      <c r="B210" s="144"/>
      <c r="C210" s="145" t="s">
        <v>563</v>
      </c>
      <c r="D210" s="145" t="s">
        <v>170</v>
      </c>
      <c r="E210" s="146" t="s">
        <v>1241</v>
      </c>
      <c r="F210" s="147" t="s">
        <v>1242</v>
      </c>
      <c r="G210" s="148" t="s">
        <v>847</v>
      </c>
      <c r="H210" s="149">
        <v>42</v>
      </c>
      <c r="I210" s="150"/>
      <c r="J210" s="151">
        <f t="shared" si="60"/>
        <v>0</v>
      </c>
      <c r="K210" s="147" t="s">
        <v>3</v>
      </c>
      <c r="L210" s="35"/>
      <c r="M210" s="152" t="s">
        <v>3</v>
      </c>
      <c r="N210" s="153" t="s">
        <v>43</v>
      </c>
      <c r="O210" s="55"/>
      <c r="P210" s="154">
        <f t="shared" si="61"/>
        <v>0</v>
      </c>
      <c r="Q210" s="154">
        <v>0</v>
      </c>
      <c r="R210" s="154">
        <f t="shared" si="62"/>
        <v>0</v>
      </c>
      <c r="S210" s="154">
        <v>0</v>
      </c>
      <c r="T210" s="155">
        <f t="shared" si="6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56" t="s">
        <v>175</v>
      </c>
      <c r="AT210" s="156" t="s">
        <v>170</v>
      </c>
      <c r="AU210" s="156" t="s">
        <v>175</v>
      </c>
      <c r="AY210" s="19" t="s">
        <v>167</v>
      </c>
      <c r="BE210" s="157">
        <f t="shared" si="64"/>
        <v>0</v>
      </c>
      <c r="BF210" s="157">
        <f t="shared" si="65"/>
        <v>0</v>
      </c>
      <c r="BG210" s="157">
        <f t="shared" si="66"/>
        <v>0</v>
      </c>
      <c r="BH210" s="157">
        <f t="shared" si="67"/>
        <v>0</v>
      </c>
      <c r="BI210" s="157">
        <f t="shared" si="68"/>
        <v>0</v>
      </c>
      <c r="BJ210" s="19" t="s">
        <v>79</v>
      </c>
      <c r="BK210" s="157">
        <f t="shared" si="69"/>
        <v>0</v>
      </c>
      <c r="BL210" s="19" t="s">
        <v>175</v>
      </c>
      <c r="BM210" s="156" t="s">
        <v>2441</v>
      </c>
    </row>
    <row r="211" spans="1:65" s="2" customFormat="1" ht="16.5" customHeight="1">
      <c r="A211" s="34"/>
      <c r="B211" s="144"/>
      <c r="C211" s="145" t="s">
        <v>567</v>
      </c>
      <c r="D211" s="145" t="s">
        <v>170</v>
      </c>
      <c r="E211" s="146" t="s">
        <v>1244</v>
      </c>
      <c r="F211" s="147" t="s">
        <v>1245</v>
      </c>
      <c r="G211" s="148" t="s">
        <v>847</v>
      </c>
      <c r="H211" s="149">
        <v>5</v>
      </c>
      <c r="I211" s="150"/>
      <c r="J211" s="151">
        <f t="shared" si="60"/>
        <v>0</v>
      </c>
      <c r="K211" s="147" t="s">
        <v>3</v>
      </c>
      <c r="L211" s="35"/>
      <c r="M211" s="152" t="s">
        <v>3</v>
      </c>
      <c r="N211" s="153" t="s">
        <v>43</v>
      </c>
      <c r="O211" s="55"/>
      <c r="P211" s="154">
        <f t="shared" si="61"/>
        <v>0</v>
      </c>
      <c r="Q211" s="154">
        <v>0</v>
      </c>
      <c r="R211" s="154">
        <f t="shared" si="62"/>
        <v>0</v>
      </c>
      <c r="S211" s="154">
        <v>0</v>
      </c>
      <c r="T211" s="155">
        <f t="shared" si="6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56" t="s">
        <v>175</v>
      </c>
      <c r="AT211" s="156" t="s">
        <v>170</v>
      </c>
      <c r="AU211" s="156" t="s">
        <v>175</v>
      </c>
      <c r="AY211" s="19" t="s">
        <v>167</v>
      </c>
      <c r="BE211" s="157">
        <f t="shared" si="64"/>
        <v>0</v>
      </c>
      <c r="BF211" s="157">
        <f t="shared" si="65"/>
        <v>0</v>
      </c>
      <c r="BG211" s="157">
        <f t="shared" si="66"/>
        <v>0</v>
      </c>
      <c r="BH211" s="157">
        <f t="shared" si="67"/>
        <v>0</v>
      </c>
      <c r="BI211" s="157">
        <f t="shared" si="68"/>
        <v>0</v>
      </c>
      <c r="BJ211" s="19" t="s">
        <v>79</v>
      </c>
      <c r="BK211" s="157">
        <f t="shared" si="69"/>
        <v>0</v>
      </c>
      <c r="BL211" s="19" t="s">
        <v>175</v>
      </c>
      <c r="BM211" s="156" t="s">
        <v>2442</v>
      </c>
    </row>
    <row r="212" spans="1:65" s="2" customFormat="1" ht="16.5" customHeight="1">
      <c r="A212" s="34"/>
      <c r="B212" s="144"/>
      <c r="C212" s="145" t="s">
        <v>571</v>
      </c>
      <c r="D212" s="145" t="s">
        <v>170</v>
      </c>
      <c r="E212" s="146" t="s">
        <v>1247</v>
      </c>
      <c r="F212" s="147" t="s">
        <v>1248</v>
      </c>
      <c r="G212" s="148" t="s">
        <v>847</v>
      </c>
      <c r="H212" s="149">
        <v>5</v>
      </c>
      <c r="I212" s="150"/>
      <c r="J212" s="151">
        <f t="shared" si="60"/>
        <v>0</v>
      </c>
      <c r="K212" s="147" t="s">
        <v>3</v>
      </c>
      <c r="L212" s="35"/>
      <c r="M212" s="152" t="s">
        <v>3</v>
      </c>
      <c r="N212" s="153" t="s">
        <v>43</v>
      </c>
      <c r="O212" s="55"/>
      <c r="P212" s="154">
        <f t="shared" si="61"/>
        <v>0</v>
      </c>
      <c r="Q212" s="154">
        <v>0</v>
      </c>
      <c r="R212" s="154">
        <f t="shared" si="62"/>
        <v>0</v>
      </c>
      <c r="S212" s="154">
        <v>0</v>
      </c>
      <c r="T212" s="155">
        <f t="shared" si="6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56" t="s">
        <v>175</v>
      </c>
      <c r="AT212" s="156" t="s">
        <v>170</v>
      </c>
      <c r="AU212" s="156" t="s">
        <v>175</v>
      </c>
      <c r="AY212" s="19" t="s">
        <v>167</v>
      </c>
      <c r="BE212" s="157">
        <f t="shared" si="64"/>
        <v>0</v>
      </c>
      <c r="BF212" s="157">
        <f t="shared" si="65"/>
        <v>0</v>
      </c>
      <c r="BG212" s="157">
        <f t="shared" si="66"/>
        <v>0</v>
      </c>
      <c r="BH212" s="157">
        <f t="shared" si="67"/>
        <v>0</v>
      </c>
      <c r="BI212" s="157">
        <f t="shared" si="68"/>
        <v>0</v>
      </c>
      <c r="BJ212" s="19" t="s">
        <v>79</v>
      </c>
      <c r="BK212" s="157">
        <f t="shared" si="69"/>
        <v>0</v>
      </c>
      <c r="BL212" s="19" t="s">
        <v>175</v>
      </c>
      <c r="BM212" s="156" t="s">
        <v>2443</v>
      </c>
    </row>
    <row r="213" spans="1:65" s="2" customFormat="1" ht="16.5" customHeight="1">
      <c r="A213" s="34"/>
      <c r="B213" s="144"/>
      <c r="C213" s="145" t="s">
        <v>575</v>
      </c>
      <c r="D213" s="145" t="s">
        <v>170</v>
      </c>
      <c r="E213" s="146" t="s">
        <v>1250</v>
      </c>
      <c r="F213" s="147" t="s">
        <v>1251</v>
      </c>
      <c r="G213" s="148" t="s">
        <v>847</v>
      </c>
      <c r="H213" s="149">
        <v>80</v>
      </c>
      <c r="I213" s="150"/>
      <c r="J213" s="151">
        <f t="shared" si="60"/>
        <v>0</v>
      </c>
      <c r="K213" s="147" t="s">
        <v>3</v>
      </c>
      <c r="L213" s="35"/>
      <c r="M213" s="152" t="s">
        <v>3</v>
      </c>
      <c r="N213" s="153" t="s">
        <v>43</v>
      </c>
      <c r="O213" s="55"/>
      <c r="P213" s="154">
        <f t="shared" si="61"/>
        <v>0</v>
      </c>
      <c r="Q213" s="154">
        <v>0</v>
      </c>
      <c r="R213" s="154">
        <f t="shared" si="62"/>
        <v>0</v>
      </c>
      <c r="S213" s="154">
        <v>0</v>
      </c>
      <c r="T213" s="155">
        <f t="shared" si="6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6" t="s">
        <v>175</v>
      </c>
      <c r="AT213" s="156" t="s">
        <v>170</v>
      </c>
      <c r="AU213" s="156" t="s">
        <v>175</v>
      </c>
      <c r="AY213" s="19" t="s">
        <v>167</v>
      </c>
      <c r="BE213" s="157">
        <f t="shared" si="64"/>
        <v>0</v>
      </c>
      <c r="BF213" s="157">
        <f t="shared" si="65"/>
        <v>0</v>
      </c>
      <c r="BG213" s="157">
        <f t="shared" si="66"/>
        <v>0</v>
      </c>
      <c r="BH213" s="157">
        <f t="shared" si="67"/>
        <v>0</v>
      </c>
      <c r="BI213" s="157">
        <f t="shared" si="68"/>
        <v>0</v>
      </c>
      <c r="BJ213" s="19" t="s">
        <v>79</v>
      </c>
      <c r="BK213" s="157">
        <f t="shared" si="69"/>
        <v>0</v>
      </c>
      <c r="BL213" s="19" t="s">
        <v>175</v>
      </c>
      <c r="BM213" s="156" t="s">
        <v>2444</v>
      </c>
    </row>
    <row r="214" spans="1:65" s="2" customFormat="1" ht="16.5" customHeight="1">
      <c r="A214" s="34"/>
      <c r="B214" s="144"/>
      <c r="C214" s="145" t="s">
        <v>579</v>
      </c>
      <c r="D214" s="145" t="s">
        <v>170</v>
      </c>
      <c r="E214" s="146" t="s">
        <v>1253</v>
      </c>
      <c r="F214" s="147" t="s">
        <v>1254</v>
      </c>
      <c r="G214" s="148" t="s">
        <v>847</v>
      </c>
      <c r="H214" s="149">
        <v>2</v>
      </c>
      <c r="I214" s="150"/>
      <c r="J214" s="151">
        <f t="shared" si="60"/>
        <v>0</v>
      </c>
      <c r="K214" s="147" t="s">
        <v>3</v>
      </c>
      <c r="L214" s="35"/>
      <c r="M214" s="152" t="s">
        <v>3</v>
      </c>
      <c r="N214" s="153" t="s">
        <v>43</v>
      </c>
      <c r="O214" s="55"/>
      <c r="P214" s="154">
        <f t="shared" si="61"/>
        <v>0</v>
      </c>
      <c r="Q214" s="154">
        <v>0</v>
      </c>
      <c r="R214" s="154">
        <f t="shared" si="62"/>
        <v>0</v>
      </c>
      <c r="S214" s="154">
        <v>0</v>
      </c>
      <c r="T214" s="155">
        <f t="shared" si="6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56" t="s">
        <v>175</v>
      </c>
      <c r="AT214" s="156" t="s">
        <v>170</v>
      </c>
      <c r="AU214" s="156" t="s">
        <v>175</v>
      </c>
      <c r="AY214" s="19" t="s">
        <v>167</v>
      </c>
      <c r="BE214" s="157">
        <f t="shared" si="64"/>
        <v>0</v>
      </c>
      <c r="BF214" s="157">
        <f t="shared" si="65"/>
        <v>0</v>
      </c>
      <c r="BG214" s="157">
        <f t="shared" si="66"/>
        <v>0</v>
      </c>
      <c r="BH214" s="157">
        <f t="shared" si="67"/>
        <v>0</v>
      </c>
      <c r="BI214" s="157">
        <f t="shared" si="68"/>
        <v>0</v>
      </c>
      <c r="BJ214" s="19" t="s">
        <v>79</v>
      </c>
      <c r="BK214" s="157">
        <f t="shared" si="69"/>
        <v>0</v>
      </c>
      <c r="BL214" s="19" t="s">
        <v>175</v>
      </c>
      <c r="BM214" s="156" t="s">
        <v>2445</v>
      </c>
    </row>
    <row r="215" spans="1:65" s="2" customFormat="1" ht="16.5" customHeight="1">
      <c r="A215" s="34"/>
      <c r="B215" s="144"/>
      <c r="C215" s="145" t="s">
        <v>583</v>
      </c>
      <c r="D215" s="145" t="s">
        <v>170</v>
      </c>
      <c r="E215" s="146" t="s">
        <v>1256</v>
      </c>
      <c r="F215" s="147" t="s">
        <v>1257</v>
      </c>
      <c r="G215" s="148" t="s">
        <v>847</v>
      </c>
      <c r="H215" s="149">
        <v>30</v>
      </c>
      <c r="I215" s="150"/>
      <c r="J215" s="151">
        <f t="shared" si="60"/>
        <v>0</v>
      </c>
      <c r="K215" s="147" t="s">
        <v>3</v>
      </c>
      <c r="L215" s="35"/>
      <c r="M215" s="152" t="s">
        <v>3</v>
      </c>
      <c r="N215" s="153" t="s">
        <v>43</v>
      </c>
      <c r="O215" s="55"/>
      <c r="P215" s="154">
        <f t="shared" si="61"/>
        <v>0</v>
      </c>
      <c r="Q215" s="154">
        <v>0</v>
      </c>
      <c r="R215" s="154">
        <f t="shared" si="62"/>
        <v>0</v>
      </c>
      <c r="S215" s="154">
        <v>0</v>
      </c>
      <c r="T215" s="155">
        <f t="shared" si="6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56" t="s">
        <v>175</v>
      </c>
      <c r="AT215" s="156" t="s">
        <v>170</v>
      </c>
      <c r="AU215" s="156" t="s">
        <v>175</v>
      </c>
      <c r="AY215" s="19" t="s">
        <v>167</v>
      </c>
      <c r="BE215" s="157">
        <f t="shared" si="64"/>
        <v>0</v>
      </c>
      <c r="BF215" s="157">
        <f t="shared" si="65"/>
        <v>0</v>
      </c>
      <c r="BG215" s="157">
        <f t="shared" si="66"/>
        <v>0</v>
      </c>
      <c r="BH215" s="157">
        <f t="shared" si="67"/>
        <v>0</v>
      </c>
      <c r="BI215" s="157">
        <f t="shared" si="68"/>
        <v>0</v>
      </c>
      <c r="BJ215" s="19" t="s">
        <v>79</v>
      </c>
      <c r="BK215" s="157">
        <f t="shared" si="69"/>
        <v>0</v>
      </c>
      <c r="BL215" s="19" t="s">
        <v>175</v>
      </c>
      <c r="BM215" s="156" t="s">
        <v>2446</v>
      </c>
    </row>
    <row r="216" spans="1:65" s="2" customFormat="1" ht="16.5" customHeight="1">
      <c r="A216" s="34"/>
      <c r="B216" s="144"/>
      <c r="C216" s="145" t="s">
        <v>587</v>
      </c>
      <c r="D216" s="145" t="s">
        <v>170</v>
      </c>
      <c r="E216" s="146" t="s">
        <v>1259</v>
      </c>
      <c r="F216" s="147" t="s">
        <v>1260</v>
      </c>
      <c r="G216" s="148" t="s">
        <v>847</v>
      </c>
      <c r="H216" s="149">
        <v>1</v>
      </c>
      <c r="I216" s="150"/>
      <c r="J216" s="151">
        <f t="shared" si="60"/>
        <v>0</v>
      </c>
      <c r="K216" s="147" t="s">
        <v>3</v>
      </c>
      <c r="L216" s="35"/>
      <c r="M216" s="152" t="s">
        <v>3</v>
      </c>
      <c r="N216" s="153" t="s">
        <v>43</v>
      </c>
      <c r="O216" s="55"/>
      <c r="P216" s="154">
        <f t="shared" si="61"/>
        <v>0</v>
      </c>
      <c r="Q216" s="154">
        <v>0</v>
      </c>
      <c r="R216" s="154">
        <f t="shared" si="62"/>
        <v>0</v>
      </c>
      <c r="S216" s="154">
        <v>0</v>
      </c>
      <c r="T216" s="155">
        <f t="shared" si="6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56" t="s">
        <v>175</v>
      </c>
      <c r="AT216" s="156" t="s">
        <v>170</v>
      </c>
      <c r="AU216" s="156" t="s">
        <v>175</v>
      </c>
      <c r="AY216" s="19" t="s">
        <v>167</v>
      </c>
      <c r="BE216" s="157">
        <f t="shared" si="64"/>
        <v>0</v>
      </c>
      <c r="BF216" s="157">
        <f t="shared" si="65"/>
        <v>0</v>
      </c>
      <c r="BG216" s="157">
        <f t="shared" si="66"/>
        <v>0</v>
      </c>
      <c r="BH216" s="157">
        <f t="shared" si="67"/>
        <v>0</v>
      </c>
      <c r="BI216" s="157">
        <f t="shared" si="68"/>
        <v>0</v>
      </c>
      <c r="BJ216" s="19" t="s">
        <v>79</v>
      </c>
      <c r="BK216" s="157">
        <f t="shared" si="69"/>
        <v>0</v>
      </c>
      <c r="BL216" s="19" t="s">
        <v>175</v>
      </c>
      <c r="BM216" s="156" t="s">
        <v>2447</v>
      </c>
    </row>
    <row r="217" spans="1:65" s="2" customFormat="1" ht="16.5" customHeight="1">
      <c r="A217" s="34"/>
      <c r="B217" s="144"/>
      <c r="C217" s="145" t="s">
        <v>551</v>
      </c>
      <c r="D217" s="145" t="s">
        <v>170</v>
      </c>
      <c r="E217" s="146" t="s">
        <v>1783</v>
      </c>
      <c r="F217" s="147" t="s">
        <v>2448</v>
      </c>
      <c r="G217" s="148" t="s">
        <v>847</v>
      </c>
      <c r="H217" s="149">
        <v>32</v>
      </c>
      <c r="I217" s="150"/>
      <c r="J217" s="151">
        <f t="shared" si="60"/>
        <v>0</v>
      </c>
      <c r="K217" s="147" t="s">
        <v>3</v>
      </c>
      <c r="L217" s="35"/>
      <c r="M217" s="152" t="s">
        <v>3</v>
      </c>
      <c r="N217" s="153" t="s">
        <v>43</v>
      </c>
      <c r="O217" s="55"/>
      <c r="P217" s="154">
        <f t="shared" si="61"/>
        <v>0</v>
      </c>
      <c r="Q217" s="154">
        <v>0</v>
      </c>
      <c r="R217" s="154">
        <f t="shared" si="62"/>
        <v>0</v>
      </c>
      <c r="S217" s="154">
        <v>0</v>
      </c>
      <c r="T217" s="155">
        <f t="shared" si="6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56" t="s">
        <v>175</v>
      </c>
      <c r="AT217" s="156" t="s">
        <v>170</v>
      </c>
      <c r="AU217" s="156" t="s">
        <v>175</v>
      </c>
      <c r="AY217" s="19" t="s">
        <v>167</v>
      </c>
      <c r="BE217" s="157">
        <f t="shared" si="64"/>
        <v>0</v>
      </c>
      <c r="BF217" s="157">
        <f t="shared" si="65"/>
        <v>0</v>
      </c>
      <c r="BG217" s="157">
        <f t="shared" si="66"/>
        <v>0</v>
      </c>
      <c r="BH217" s="157">
        <f t="shared" si="67"/>
        <v>0</v>
      </c>
      <c r="BI217" s="157">
        <f t="shared" si="68"/>
        <v>0</v>
      </c>
      <c r="BJ217" s="19" t="s">
        <v>79</v>
      </c>
      <c r="BK217" s="157">
        <f t="shared" si="69"/>
        <v>0</v>
      </c>
      <c r="BL217" s="19" t="s">
        <v>175</v>
      </c>
      <c r="BM217" s="156" t="s">
        <v>2449</v>
      </c>
    </row>
    <row r="218" spans="1:65" s="2" customFormat="1" ht="16.5" customHeight="1">
      <c r="A218" s="34"/>
      <c r="B218" s="144"/>
      <c r="C218" s="145" t="s">
        <v>534</v>
      </c>
      <c r="D218" s="145" t="s">
        <v>170</v>
      </c>
      <c r="E218" s="146" t="s">
        <v>1217</v>
      </c>
      <c r="F218" s="147" t="s">
        <v>1218</v>
      </c>
      <c r="G218" s="148" t="s">
        <v>847</v>
      </c>
      <c r="H218" s="149">
        <v>3</v>
      </c>
      <c r="I218" s="150"/>
      <c r="J218" s="151">
        <f t="shared" si="60"/>
        <v>0</v>
      </c>
      <c r="K218" s="147" t="s">
        <v>3</v>
      </c>
      <c r="L218" s="35"/>
      <c r="M218" s="152" t="s">
        <v>3</v>
      </c>
      <c r="N218" s="153" t="s">
        <v>43</v>
      </c>
      <c r="O218" s="55"/>
      <c r="P218" s="154">
        <f t="shared" si="61"/>
        <v>0</v>
      </c>
      <c r="Q218" s="154">
        <v>0</v>
      </c>
      <c r="R218" s="154">
        <f t="shared" si="62"/>
        <v>0</v>
      </c>
      <c r="S218" s="154">
        <v>0</v>
      </c>
      <c r="T218" s="155">
        <f t="shared" si="6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56" t="s">
        <v>175</v>
      </c>
      <c r="AT218" s="156" t="s">
        <v>170</v>
      </c>
      <c r="AU218" s="156" t="s">
        <v>175</v>
      </c>
      <c r="AY218" s="19" t="s">
        <v>167</v>
      </c>
      <c r="BE218" s="157">
        <f t="shared" si="64"/>
        <v>0</v>
      </c>
      <c r="BF218" s="157">
        <f t="shared" si="65"/>
        <v>0</v>
      </c>
      <c r="BG218" s="157">
        <f t="shared" si="66"/>
        <v>0</v>
      </c>
      <c r="BH218" s="157">
        <f t="shared" si="67"/>
        <v>0</v>
      </c>
      <c r="BI218" s="157">
        <f t="shared" si="68"/>
        <v>0</v>
      </c>
      <c r="BJ218" s="19" t="s">
        <v>79</v>
      </c>
      <c r="BK218" s="157">
        <f t="shared" si="69"/>
        <v>0</v>
      </c>
      <c r="BL218" s="19" t="s">
        <v>175</v>
      </c>
      <c r="BM218" s="156" t="s">
        <v>2450</v>
      </c>
    </row>
    <row r="219" spans="1:65" s="2" customFormat="1" ht="16.5" customHeight="1">
      <c r="A219" s="34"/>
      <c r="B219" s="144"/>
      <c r="C219" s="145" t="s">
        <v>539</v>
      </c>
      <c r="D219" s="145" t="s">
        <v>170</v>
      </c>
      <c r="E219" s="146" t="s">
        <v>1220</v>
      </c>
      <c r="F219" s="147" t="s">
        <v>1221</v>
      </c>
      <c r="G219" s="148" t="s">
        <v>847</v>
      </c>
      <c r="H219" s="149">
        <v>2</v>
      </c>
      <c r="I219" s="150"/>
      <c r="J219" s="151">
        <f t="shared" si="60"/>
        <v>0</v>
      </c>
      <c r="K219" s="147" t="s">
        <v>3</v>
      </c>
      <c r="L219" s="35"/>
      <c r="M219" s="152" t="s">
        <v>3</v>
      </c>
      <c r="N219" s="153" t="s">
        <v>43</v>
      </c>
      <c r="O219" s="55"/>
      <c r="P219" s="154">
        <f t="shared" si="61"/>
        <v>0</v>
      </c>
      <c r="Q219" s="154">
        <v>0</v>
      </c>
      <c r="R219" s="154">
        <f t="shared" si="62"/>
        <v>0</v>
      </c>
      <c r="S219" s="154">
        <v>0</v>
      </c>
      <c r="T219" s="155">
        <f t="shared" si="6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56" t="s">
        <v>175</v>
      </c>
      <c r="AT219" s="156" t="s">
        <v>170</v>
      </c>
      <c r="AU219" s="156" t="s">
        <v>175</v>
      </c>
      <c r="AY219" s="19" t="s">
        <v>167</v>
      </c>
      <c r="BE219" s="157">
        <f t="shared" si="64"/>
        <v>0</v>
      </c>
      <c r="BF219" s="157">
        <f t="shared" si="65"/>
        <v>0</v>
      </c>
      <c r="BG219" s="157">
        <f t="shared" si="66"/>
        <v>0</v>
      </c>
      <c r="BH219" s="157">
        <f t="shared" si="67"/>
        <v>0</v>
      </c>
      <c r="BI219" s="157">
        <f t="shared" si="68"/>
        <v>0</v>
      </c>
      <c r="BJ219" s="19" t="s">
        <v>79</v>
      </c>
      <c r="BK219" s="157">
        <f t="shared" si="69"/>
        <v>0</v>
      </c>
      <c r="BL219" s="19" t="s">
        <v>175</v>
      </c>
      <c r="BM219" s="156" t="s">
        <v>2451</v>
      </c>
    </row>
    <row r="220" spans="1:65" s="2" customFormat="1" ht="21.75" customHeight="1">
      <c r="A220" s="34"/>
      <c r="B220" s="144"/>
      <c r="C220" s="145" t="s">
        <v>543</v>
      </c>
      <c r="D220" s="145" t="s">
        <v>170</v>
      </c>
      <c r="E220" s="146" t="s">
        <v>1223</v>
      </c>
      <c r="F220" s="147" t="s">
        <v>1224</v>
      </c>
      <c r="G220" s="148" t="s">
        <v>847</v>
      </c>
      <c r="H220" s="149">
        <v>1</v>
      </c>
      <c r="I220" s="150"/>
      <c r="J220" s="151">
        <f t="shared" si="60"/>
        <v>0</v>
      </c>
      <c r="K220" s="147" t="s">
        <v>3</v>
      </c>
      <c r="L220" s="35"/>
      <c r="M220" s="152" t="s">
        <v>3</v>
      </c>
      <c r="N220" s="153" t="s">
        <v>43</v>
      </c>
      <c r="O220" s="55"/>
      <c r="P220" s="154">
        <f t="shared" si="61"/>
        <v>0</v>
      </c>
      <c r="Q220" s="154">
        <v>0</v>
      </c>
      <c r="R220" s="154">
        <f t="shared" si="62"/>
        <v>0</v>
      </c>
      <c r="S220" s="154">
        <v>0</v>
      </c>
      <c r="T220" s="155">
        <f t="shared" si="6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56" t="s">
        <v>175</v>
      </c>
      <c r="AT220" s="156" t="s">
        <v>170</v>
      </c>
      <c r="AU220" s="156" t="s">
        <v>175</v>
      </c>
      <c r="AY220" s="19" t="s">
        <v>167</v>
      </c>
      <c r="BE220" s="157">
        <f t="shared" si="64"/>
        <v>0</v>
      </c>
      <c r="BF220" s="157">
        <f t="shared" si="65"/>
        <v>0</v>
      </c>
      <c r="BG220" s="157">
        <f t="shared" si="66"/>
        <v>0</v>
      </c>
      <c r="BH220" s="157">
        <f t="shared" si="67"/>
        <v>0</v>
      </c>
      <c r="BI220" s="157">
        <f t="shared" si="68"/>
        <v>0</v>
      </c>
      <c r="BJ220" s="19" t="s">
        <v>79</v>
      </c>
      <c r="BK220" s="157">
        <f t="shared" si="69"/>
        <v>0</v>
      </c>
      <c r="BL220" s="19" t="s">
        <v>175</v>
      </c>
      <c r="BM220" s="156" t="s">
        <v>2452</v>
      </c>
    </row>
    <row r="221" spans="1:65" s="2" customFormat="1" ht="24.2" customHeight="1">
      <c r="A221" s="34"/>
      <c r="B221" s="144"/>
      <c r="C221" s="145" t="s">
        <v>547</v>
      </c>
      <c r="D221" s="145" t="s">
        <v>170</v>
      </c>
      <c r="E221" s="146" t="s">
        <v>1226</v>
      </c>
      <c r="F221" s="147" t="s">
        <v>1227</v>
      </c>
      <c r="G221" s="148" t="s">
        <v>847</v>
      </c>
      <c r="H221" s="149">
        <v>7</v>
      </c>
      <c r="I221" s="150"/>
      <c r="J221" s="151">
        <f t="shared" si="60"/>
        <v>0</v>
      </c>
      <c r="K221" s="147" t="s">
        <v>3</v>
      </c>
      <c r="L221" s="35"/>
      <c r="M221" s="152" t="s">
        <v>3</v>
      </c>
      <c r="N221" s="153" t="s">
        <v>43</v>
      </c>
      <c r="O221" s="55"/>
      <c r="P221" s="154">
        <f t="shared" si="61"/>
        <v>0</v>
      </c>
      <c r="Q221" s="154">
        <v>0</v>
      </c>
      <c r="R221" s="154">
        <f t="shared" si="62"/>
        <v>0</v>
      </c>
      <c r="S221" s="154">
        <v>0</v>
      </c>
      <c r="T221" s="155">
        <f t="shared" si="6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56" t="s">
        <v>175</v>
      </c>
      <c r="AT221" s="156" t="s">
        <v>170</v>
      </c>
      <c r="AU221" s="156" t="s">
        <v>175</v>
      </c>
      <c r="AY221" s="19" t="s">
        <v>167</v>
      </c>
      <c r="BE221" s="157">
        <f t="shared" si="64"/>
        <v>0</v>
      </c>
      <c r="BF221" s="157">
        <f t="shared" si="65"/>
        <v>0</v>
      </c>
      <c r="BG221" s="157">
        <f t="shared" si="66"/>
        <v>0</v>
      </c>
      <c r="BH221" s="157">
        <f t="shared" si="67"/>
        <v>0</v>
      </c>
      <c r="BI221" s="157">
        <f t="shared" si="68"/>
        <v>0</v>
      </c>
      <c r="BJ221" s="19" t="s">
        <v>79</v>
      </c>
      <c r="BK221" s="157">
        <f t="shared" si="69"/>
        <v>0</v>
      </c>
      <c r="BL221" s="19" t="s">
        <v>175</v>
      </c>
      <c r="BM221" s="156" t="s">
        <v>2453</v>
      </c>
    </row>
    <row r="222" spans="2:63" s="16" customFormat="1" ht="20.85" customHeight="1">
      <c r="B222" s="208"/>
      <c r="D222" s="209" t="s">
        <v>71</v>
      </c>
      <c r="E222" s="209" t="s">
        <v>1280</v>
      </c>
      <c r="F222" s="209" t="s">
        <v>1281</v>
      </c>
      <c r="I222" s="210"/>
      <c r="J222" s="211">
        <f>BK222</f>
        <v>0</v>
      </c>
      <c r="L222" s="208"/>
      <c r="M222" s="212"/>
      <c r="N222" s="213"/>
      <c r="O222" s="213"/>
      <c r="P222" s="214">
        <f>SUM(P223:P232)</f>
        <v>0</v>
      </c>
      <c r="Q222" s="213"/>
      <c r="R222" s="214">
        <f>SUM(R223:R232)</f>
        <v>0</v>
      </c>
      <c r="S222" s="213"/>
      <c r="T222" s="215">
        <f>SUM(T223:T232)</f>
        <v>0</v>
      </c>
      <c r="AR222" s="209" t="s">
        <v>79</v>
      </c>
      <c r="AT222" s="216" t="s">
        <v>71</v>
      </c>
      <c r="AU222" s="216" t="s">
        <v>168</v>
      </c>
      <c r="AY222" s="209" t="s">
        <v>167</v>
      </c>
      <c r="BK222" s="217">
        <f>SUM(BK223:BK232)</f>
        <v>0</v>
      </c>
    </row>
    <row r="223" spans="1:65" s="2" customFormat="1" ht="24.2" customHeight="1">
      <c r="A223" s="34"/>
      <c r="B223" s="144"/>
      <c r="C223" s="145" t="s">
        <v>591</v>
      </c>
      <c r="D223" s="145" t="s">
        <v>170</v>
      </c>
      <c r="E223" s="146" t="s">
        <v>1282</v>
      </c>
      <c r="F223" s="147" t="s">
        <v>1283</v>
      </c>
      <c r="G223" s="148" t="s">
        <v>226</v>
      </c>
      <c r="H223" s="149">
        <v>90</v>
      </c>
      <c r="I223" s="150"/>
      <c r="J223" s="151">
        <f aca="true" t="shared" si="70" ref="J223:J232">ROUND(I223*H223,2)</f>
        <v>0</v>
      </c>
      <c r="K223" s="147" t="s">
        <v>3</v>
      </c>
      <c r="L223" s="35"/>
      <c r="M223" s="152" t="s">
        <v>3</v>
      </c>
      <c r="N223" s="153" t="s">
        <v>43</v>
      </c>
      <c r="O223" s="55"/>
      <c r="P223" s="154">
        <f aca="true" t="shared" si="71" ref="P223:P232">O223*H223</f>
        <v>0</v>
      </c>
      <c r="Q223" s="154">
        <v>0</v>
      </c>
      <c r="R223" s="154">
        <f aca="true" t="shared" si="72" ref="R223:R232">Q223*H223</f>
        <v>0</v>
      </c>
      <c r="S223" s="154">
        <v>0</v>
      </c>
      <c r="T223" s="155">
        <f aca="true" t="shared" si="73" ref="T223:T232"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56" t="s">
        <v>175</v>
      </c>
      <c r="AT223" s="156" t="s">
        <v>170</v>
      </c>
      <c r="AU223" s="156" t="s">
        <v>175</v>
      </c>
      <c r="AY223" s="19" t="s">
        <v>167</v>
      </c>
      <c r="BE223" s="157">
        <f aca="true" t="shared" si="74" ref="BE223:BE232">IF(N223="základní",J223,0)</f>
        <v>0</v>
      </c>
      <c r="BF223" s="157">
        <f aca="true" t="shared" si="75" ref="BF223:BF232">IF(N223="snížená",J223,0)</f>
        <v>0</v>
      </c>
      <c r="BG223" s="157">
        <f aca="true" t="shared" si="76" ref="BG223:BG232">IF(N223="zákl. přenesená",J223,0)</f>
        <v>0</v>
      </c>
      <c r="BH223" s="157">
        <f aca="true" t="shared" si="77" ref="BH223:BH232">IF(N223="sníž. přenesená",J223,0)</f>
        <v>0</v>
      </c>
      <c r="BI223" s="157">
        <f aca="true" t="shared" si="78" ref="BI223:BI232">IF(N223="nulová",J223,0)</f>
        <v>0</v>
      </c>
      <c r="BJ223" s="19" t="s">
        <v>79</v>
      </c>
      <c r="BK223" s="157">
        <f aca="true" t="shared" si="79" ref="BK223:BK232">ROUND(I223*H223,2)</f>
        <v>0</v>
      </c>
      <c r="BL223" s="19" t="s">
        <v>175</v>
      </c>
      <c r="BM223" s="156" t="s">
        <v>2454</v>
      </c>
    </row>
    <row r="224" spans="1:65" s="2" customFormat="1" ht="16.5" customHeight="1">
      <c r="A224" s="34"/>
      <c r="B224" s="144"/>
      <c r="C224" s="145" t="s">
        <v>596</v>
      </c>
      <c r="D224" s="145" t="s">
        <v>170</v>
      </c>
      <c r="E224" s="146" t="s">
        <v>1285</v>
      </c>
      <c r="F224" s="147" t="s">
        <v>1286</v>
      </c>
      <c r="G224" s="148" t="s">
        <v>847</v>
      </c>
      <c r="H224" s="149">
        <v>180</v>
      </c>
      <c r="I224" s="150"/>
      <c r="J224" s="151">
        <f t="shared" si="70"/>
        <v>0</v>
      </c>
      <c r="K224" s="147" t="s">
        <v>3</v>
      </c>
      <c r="L224" s="35"/>
      <c r="M224" s="152" t="s">
        <v>3</v>
      </c>
      <c r="N224" s="153" t="s">
        <v>43</v>
      </c>
      <c r="O224" s="55"/>
      <c r="P224" s="154">
        <f t="shared" si="71"/>
        <v>0</v>
      </c>
      <c r="Q224" s="154">
        <v>0</v>
      </c>
      <c r="R224" s="154">
        <f t="shared" si="72"/>
        <v>0</v>
      </c>
      <c r="S224" s="154">
        <v>0</v>
      </c>
      <c r="T224" s="155">
        <f t="shared" si="7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56" t="s">
        <v>175</v>
      </c>
      <c r="AT224" s="156" t="s">
        <v>170</v>
      </c>
      <c r="AU224" s="156" t="s">
        <v>175</v>
      </c>
      <c r="AY224" s="19" t="s">
        <v>167</v>
      </c>
      <c r="BE224" s="157">
        <f t="shared" si="74"/>
        <v>0</v>
      </c>
      <c r="BF224" s="157">
        <f t="shared" si="75"/>
        <v>0</v>
      </c>
      <c r="BG224" s="157">
        <f t="shared" si="76"/>
        <v>0</v>
      </c>
      <c r="BH224" s="157">
        <f t="shared" si="77"/>
        <v>0</v>
      </c>
      <c r="BI224" s="157">
        <f t="shared" si="78"/>
        <v>0</v>
      </c>
      <c r="BJ224" s="19" t="s">
        <v>79</v>
      </c>
      <c r="BK224" s="157">
        <f t="shared" si="79"/>
        <v>0</v>
      </c>
      <c r="BL224" s="19" t="s">
        <v>175</v>
      </c>
      <c r="BM224" s="156" t="s">
        <v>2455</v>
      </c>
    </row>
    <row r="225" spans="1:65" s="2" customFormat="1" ht="16.5" customHeight="1">
      <c r="A225" s="34"/>
      <c r="B225" s="144"/>
      <c r="C225" s="145" t="s">
        <v>601</v>
      </c>
      <c r="D225" s="145" t="s">
        <v>170</v>
      </c>
      <c r="E225" s="146" t="s">
        <v>1288</v>
      </c>
      <c r="F225" s="147" t="s">
        <v>1289</v>
      </c>
      <c r="G225" s="148" t="s">
        <v>847</v>
      </c>
      <c r="H225" s="149">
        <v>180</v>
      </c>
      <c r="I225" s="150"/>
      <c r="J225" s="151">
        <f t="shared" si="70"/>
        <v>0</v>
      </c>
      <c r="K225" s="147" t="s">
        <v>3</v>
      </c>
      <c r="L225" s="35"/>
      <c r="M225" s="152" t="s">
        <v>3</v>
      </c>
      <c r="N225" s="153" t="s">
        <v>43</v>
      </c>
      <c r="O225" s="55"/>
      <c r="P225" s="154">
        <f t="shared" si="71"/>
        <v>0</v>
      </c>
      <c r="Q225" s="154">
        <v>0</v>
      </c>
      <c r="R225" s="154">
        <f t="shared" si="72"/>
        <v>0</v>
      </c>
      <c r="S225" s="154">
        <v>0</v>
      </c>
      <c r="T225" s="155">
        <f t="shared" si="7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56" t="s">
        <v>175</v>
      </c>
      <c r="AT225" s="156" t="s">
        <v>170</v>
      </c>
      <c r="AU225" s="156" t="s">
        <v>175</v>
      </c>
      <c r="AY225" s="19" t="s">
        <v>167</v>
      </c>
      <c r="BE225" s="157">
        <f t="shared" si="74"/>
        <v>0</v>
      </c>
      <c r="BF225" s="157">
        <f t="shared" si="75"/>
        <v>0</v>
      </c>
      <c r="BG225" s="157">
        <f t="shared" si="76"/>
        <v>0</v>
      </c>
      <c r="BH225" s="157">
        <f t="shared" si="77"/>
        <v>0</v>
      </c>
      <c r="BI225" s="157">
        <f t="shared" si="78"/>
        <v>0</v>
      </c>
      <c r="BJ225" s="19" t="s">
        <v>79</v>
      </c>
      <c r="BK225" s="157">
        <f t="shared" si="79"/>
        <v>0</v>
      </c>
      <c r="BL225" s="19" t="s">
        <v>175</v>
      </c>
      <c r="BM225" s="156" t="s">
        <v>2456</v>
      </c>
    </row>
    <row r="226" spans="1:65" s="2" customFormat="1" ht="16.5" customHeight="1">
      <c r="A226" s="34"/>
      <c r="B226" s="144"/>
      <c r="C226" s="145" t="s">
        <v>606</v>
      </c>
      <c r="D226" s="145" t="s">
        <v>170</v>
      </c>
      <c r="E226" s="146" t="s">
        <v>1291</v>
      </c>
      <c r="F226" s="147" t="s">
        <v>1292</v>
      </c>
      <c r="G226" s="148" t="s">
        <v>226</v>
      </c>
      <c r="H226" s="149">
        <v>20</v>
      </c>
      <c r="I226" s="150"/>
      <c r="J226" s="151">
        <f t="shared" si="70"/>
        <v>0</v>
      </c>
      <c r="K226" s="147" t="s">
        <v>3</v>
      </c>
      <c r="L226" s="35"/>
      <c r="M226" s="152" t="s">
        <v>3</v>
      </c>
      <c r="N226" s="153" t="s">
        <v>43</v>
      </c>
      <c r="O226" s="55"/>
      <c r="P226" s="154">
        <f t="shared" si="71"/>
        <v>0</v>
      </c>
      <c r="Q226" s="154">
        <v>0</v>
      </c>
      <c r="R226" s="154">
        <f t="shared" si="72"/>
        <v>0</v>
      </c>
      <c r="S226" s="154">
        <v>0</v>
      </c>
      <c r="T226" s="155">
        <f t="shared" si="7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56" t="s">
        <v>175</v>
      </c>
      <c r="AT226" s="156" t="s">
        <v>170</v>
      </c>
      <c r="AU226" s="156" t="s">
        <v>175</v>
      </c>
      <c r="AY226" s="19" t="s">
        <v>167</v>
      </c>
      <c r="BE226" s="157">
        <f t="shared" si="74"/>
        <v>0</v>
      </c>
      <c r="BF226" s="157">
        <f t="shared" si="75"/>
        <v>0</v>
      </c>
      <c r="BG226" s="157">
        <f t="shared" si="76"/>
        <v>0</v>
      </c>
      <c r="BH226" s="157">
        <f t="shared" si="77"/>
        <v>0</v>
      </c>
      <c r="BI226" s="157">
        <f t="shared" si="78"/>
        <v>0</v>
      </c>
      <c r="BJ226" s="19" t="s">
        <v>79</v>
      </c>
      <c r="BK226" s="157">
        <f t="shared" si="79"/>
        <v>0</v>
      </c>
      <c r="BL226" s="19" t="s">
        <v>175</v>
      </c>
      <c r="BM226" s="156" t="s">
        <v>2457</v>
      </c>
    </row>
    <row r="227" spans="1:65" s="2" customFormat="1" ht="16.5" customHeight="1">
      <c r="A227" s="34"/>
      <c r="B227" s="144"/>
      <c r="C227" s="145" t="s">
        <v>611</v>
      </c>
      <c r="D227" s="145" t="s">
        <v>170</v>
      </c>
      <c r="E227" s="146" t="s">
        <v>1294</v>
      </c>
      <c r="F227" s="147" t="s">
        <v>1295</v>
      </c>
      <c r="G227" s="148" t="s">
        <v>226</v>
      </c>
      <c r="H227" s="149">
        <v>10</v>
      </c>
      <c r="I227" s="150"/>
      <c r="J227" s="151">
        <f t="shared" si="70"/>
        <v>0</v>
      </c>
      <c r="K227" s="147" t="s">
        <v>3</v>
      </c>
      <c r="L227" s="35"/>
      <c r="M227" s="152" t="s">
        <v>3</v>
      </c>
      <c r="N227" s="153" t="s">
        <v>43</v>
      </c>
      <c r="O227" s="55"/>
      <c r="P227" s="154">
        <f t="shared" si="71"/>
        <v>0</v>
      </c>
      <c r="Q227" s="154">
        <v>0</v>
      </c>
      <c r="R227" s="154">
        <f t="shared" si="72"/>
        <v>0</v>
      </c>
      <c r="S227" s="154">
        <v>0</v>
      </c>
      <c r="T227" s="155">
        <f t="shared" si="7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56" t="s">
        <v>175</v>
      </c>
      <c r="AT227" s="156" t="s">
        <v>170</v>
      </c>
      <c r="AU227" s="156" t="s">
        <v>175</v>
      </c>
      <c r="AY227" s="19" t="s">
        <v>167</v>
      </c>
      <c r="BE227" s="157">
        <f t="shared" si="74"/>
        <v>0</v>
      </c>
      <c r="BF227" s="157">
        <f t="shared" si="75"/>
        <v>0</v>
      </c>
      <c r="BG227" s="157">
        <f t="shared" si="76"/>
        <v>0</v>
      </c>
      <c r="BH227" s="157">
        <f t="shared" si="77"/>
        <v>0</v>
      </c>
      <c r="BI227" s="157">
        <f t="shared" si="78"/>
        <v>0</v>
      </c>
      <c r="BJ227" s="19" t="s">
        <v>79</v>
      </c>
      <c r="BK227" s="157">
        <f t="shared" si="79"/>
        <v>0</v>
      </c>
      <c r="BL227" s="19" t="s">
        <v>175</v>
      </c>
      <c r="BM227" s="156" t="s">
        <v>2458</v>
      </c>
    </row>
    <row r="228" spans="1:65" s="2" customFormat="1" ht="16.5" customHeight="1">
      <c r="A228" s="34"/>
      <c r="B228" s="144"/>
      <c r="C228" s="145" t="s">
        <v>619</v>
      </c>
      <c r="D228" s="145" t="s">
        <v>170</v>
      </c>
      <c r="E228" s="146" t="s">
        <v>1297</v>
      </c>
      <c r="F228" s="147" t="s">
        <v>1298</v>
      </c>
      <c r="G228" s="148" t="s">
        <v>226</v>
      </c>
      <c r="H228" s="149">
        <v>30</v>
      </c>
      <c r="I228" s="150"/>
      <c r="J228" s="151">
        <f t="shared" si="70"/>
        <v>0</v>
      </c>
      <c r="K228" s="147" t="s">
        <v>3</v>
      </c>
      <c r="L228" s="35"/>
      <c r="M228" s="152" t="s">
        <v>3</v>
      </c>
      <c r="N228" s="153" t="s">
        <v>43</v>
      </c>
      <c r="O228" s="55"/>
      <c r="P228" s="154">
        <f t="shared" si="71"/>
        <v>0</v>
      </c>
      <c r="Q228" s="154">
        <v>0</v>
      </c>
      <c r="R228" s="154">
        <f t="shared" si="72"/>
        <v>0</v>
      </c>
      <c r="S228" s="154">
        <v>0</v>
      </c>
      <c r="T228" s="155">
        <f t="shared" si="7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56" t="s">
        <v>175</v>
      </c>
      <c r="AT228" s="156" t="s">
        <v>170</v>
      </c>
      <c r="AU228" s="156" t="s">
        <v>175</v>
      </c>
      <c r="AY228" s="19" t="s">
        <v>167</v>
      </c>
      <c r="BE228" s="157">
        <f t="shared" si="74"/>
        <v>0</v>
      </c>
      <c r="BF228" s="157">
        <f t="shared" si="75"/>
        <v>0</v>
      </c>
      <c r="BG228" s="157">
        <f t="shared" si="76"/>
        <v>0</v>
      </c>
      <c r="BH228" s="157">
        <f t="shared" si="77"/>
        <v>0</v>
      </c>
      <c r="BI228" s="157">
        <f t="shared" si="78"/>
        <v>0</v>
      </c>
      <c r="BJ228" s="19" t="s">
        <v>79</v>
      </c>
      <c r="BK228" s="157">
        <f t="shared" si="79"/>
        <v>0</v>
      </c>
      <c r="BL228" s="19" t="s">
        <v>175</v>
      </c>
      <c r="BM228" s="156" t="s">
        <v>2459</v>
      </c>
    </row>
    <row r="229" spans="1:65" s="2" customFormat="1" ht="16.5" customHeight="1">
      <c r="A229" s="34"/>
      <c r="B229" s="144"/>
      <c r="C229" s="145" t="s">
        <v>623</v>
      </c>
      <c r="D229" s="145" t="s">
        <v>170</v>
      </c>
      <c r="E229" s="146" t="s">
        <v>1300</v>
      </c>
      <c r="F229" s="147" t="s">
        <v>1301</v>
      </c>
      <c r="G229" s="148" t="s">
        <v>847</v>
      </c>
      <c r="H229" s="149">
        <v>5</v>
      </c>
      <c r="I229" s="150"/>
      <c r="J229" s="151">
        <f t="shared" si="70"/>
        <v>0</v>
      </c>
      <c r="K229" s="147" t="s">
        <v>3</v>
      </c>
      <c r="L229" s="35"/>
      <c r="M229" s="152" t="s">
        <v>3</v>
      </c>
      <c r="N229" s="153" t="s">
        <v>43</v>
      </c>
      <c r="O229" s="55"/>
      <c r="P229" s="154">
        <f t="shared" si="71"/>
        <v>0</v>
      </c>
      <c r="Q229" s="154">
        <v>0</v>
      </c>
      <c r="R229" s="154">
        <f t="shared" si="72"/>
        <v>0</v>
      </c>
      <c r="S229" s="154">
        <v>0</v>
      </c>
      <c r="T229" s="155">
        <f t="shared" si="7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56" t="s">
        <v>175</v>
      </c>
      <c r="AT229" s="156" t="s">
        <v>170</v>
      </c>
      <c r="AU229" s="156" t="s">
        <v>175</v>
      </c>
      <c r="AY229" s="19" t="s">
        <v>167</v>
      </c>
      <c r="BE229" s="157">
        <f t="shared" si="74"/>
        <v>0</v>
      </c>
      <c r="BF229" s="157">
        <f t="shared" si="75"/>
        <v>0</v>
      </c>
      <c r="BG229" s="157">
        <f t="shared" si="76"/>
        <v>0</v>
      </c>
      <c r="BH229" s="157">
        <f t="shared" si="77"/>
        <v>0</v>
      </c>
      <c r="BI229" s="157">
        <f t="shared" si="78"/>
        <v>0</v>
      </c>
      <c r="BJ229" s="19" t="s">
        <v>79</v>
      </c>
      <c r="BK229" s="157">
        <f t="shared" si="79"/>
        <v>0</v>
      </c>
      <c r="BL229" s="19" t="s">
        <v>175</v>
      </c>
      <c r="BM229" s="156" t="s">
        <v>2460</v>
      </c>
    </row>
    <row r="230" spans="1:65" s="2" customFormat="1" ht="16.5" customHeight="1">
      <c r="A230" s="34"/>
      <c r="B230" s="144"/>
      <c r="C230" s="145" t="s">
        <v>628</v>
      </c>
      <c r="D230" s="145" t="s">
        <v>170</v>
      </c>
      <c r="E230" s="146" t="s">
        <v>1303</v>
      </c>
      <c r="F230" s="147" t="s">
        <v>1304</v>
      </c>
      <c r="G230" s="148" t="s">
        <v>847</v>
      </c>
      <c r="H230" s="149">
        <v>1</v>
      </c>
      <c r="I230" s="150"/>
      <c r="J230" s="151">
        <f t="shared" si="70"/>
        <v>0</v>
      </c>
      <c r="K230" s="147" t="s">
        <v>3</v>
      </c>
      <c r="L230" s="35"/>
      <c r="M230" s="152" t="s">
        <v>3</v>
      </c>
      <c r="N230" s="153" t="s">
        <v>43</v>
      </c>
      <c r="O230" s="55"/>
      <c r="P230" s="154">
        <f t="shared" si="71"/>
        <v>0</v>
      </c>
      <c r="Q230" s="154">
        <v>0</v>
      </c>
      <c r="R230" s="154">
        <f t="shared" si="72"/>
        <v>0</v>
      </c>
      <c r="S230" s="154">
        <v>0</v>
      </c>
      <c r="T230" s="155">
        <f t="shared" si="7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56" t="s">
        <v>175</v>
      </c>
      <c r="AT230" s="156" t="s">
        <v>170</v>
      </c>
      <c r="AU230" s="156" t="s">
        <v>175</v>
      </c>
      <c r="AY230" s="19" t="s">
        <v>167</v>
      </c>
      <c r="BE230" s="157">
        <f t="shared" si="74"/>
        <v>0</v>
      </c>
      <c r="BF230" s="157">
        <f t="shared" si="75"/>
        <v>0</v>
      </c>
      <c r="BG230" s="157">
        <f t="shared" si="76"/>
        <v>0</v>
      </c>
      <c r="BH230" s="157">
        <f t="shared" si="77"/>
        <v>0</v>
      </c>
      <c r="BI230" s="157">
        <f t="shared" si="78"/>
        <v>0</v>
      </c>
      <c r="BJ230" s="19" t="s">
        <v>79</v>
      </c>
      <c r="BK230" s="157">
        <f t="shared" si="79"/>
        <v>0</v>
      </c>
      <c r="BL230" s="19" t="s">
        <v>175</v>
      </c>
      <c r="BM230" s="156" t="s">
        <v>2461</v>
      </c>
    </row>
    <row r="231" spans="1:65" s="2" customFormat="1" ht="16.5" customHeight="1">
      <c r="A231" s="34"/>
      <c r="B231" s="144"/>
      <c r="C231" s="145" t="s">
        <v>633</v>
      </c>
      <c r="D231" s="145" t="s">
        <v>170</v>
      </c>
      <c r="E231" s="146" t="s">
        <v>1306</v>
      </c>
      <c r="F231" s="147" t="s">
        <v>1307</v>
      </c>
      <c r="G231" s="148" t="s">
        <v>847</v>
      </c>
      <c r="H231" s="149">
        <v>5</v>
      </c>
      <c r="I231" s="150"/>
      <c r="J231" s="151">
        <f t="shared" si="70"/>
        <v>0</v>
      </c>
      <c r="K231" s="147" t="s">
        <v>3</v>
      </c>
      <c r="L231" s="35"/>
      <c r="M231" s="152" t="s">
        <v>3</v>
      </c>
      <c r="N231" s="153" t="s">
        <v>43</v>
      </c>
      <c r="O231" s="55"/>
      <c r="P231" s="154">
        <f t="shared" si="71"/>
        <v>0</v>
      </c>
      <c r="Q231" s="154">
        <v>0</v>
      </c>
      <c r="R231" s="154">
        <f t="shared" si="72"/>
        <v>0</v>
      </c>
      <c r="S231" s="154">
        <v>0</v>
      </c>
      <c r="T231" s="155">
        <f t="shared" si="73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56" t="s">
        <v>175</v>
      </c>
      <c r="AT231" s="156" t="s">
        <v>170</v>
      </c>
      <c r="AU231" s="156" t="s">
        <v>175</v>
      </c>
      <c r="AY231" s="19" t="s">
        <v>167</v>
      </c>
      <c r="BE231" s="157">
        <f t="shared" si="74"/>
        <v>0</v>
      </c>
      <c r="BF231" s="157">
        <f t="shared" si="75"/>
        <v>0</v>
      </c>
      <c r="BG231" s="157">
        <f t="shared" si="76"/>
        <v>0</v>
      </c>
      <c r="BH231" s="157">
        <f t="shared" si="77"/>
        <v>0</v>
      </c>
      <c r="BI231" s="157">
        <f t="shared" si="78"/>
        <v>0</v>
      </c>
      <c r="BJ231" s="19" t="s">
        <v>79</v>
      </c>
      <c r="BK231" s="157">
        <f t="shared" si="79"/>
        <v>0</v>
      </c>
      <c r="BL231" s="19" t="s">
        <v>175</v>
      </c>
      <c r="BM231" s="156" t="s">
        <v>2462</v>
      </c>
    </row>
    <row r="232" spans="1:65" s="2" customFormat="1" ht="16.5" customHeight="1">
      <c r="A232" s="34"/>
      <c r="B232" s="144"/>
      <c r="C232" s="145" t="s">
        <v>638</v>
      </c>
      <c r="D232" s="145" t="s">
        <v>170</v>
      </c>
      <c r="E232" s="146" t="s">
        <v>1785</v>
      </c>
      <c r="F232" s="147" t="s">
        <v>1310</v>
      </c>
      <c r="G232" s="148" t="s">
        <v>1040</v>
      </c>
      <c r="H232" s="149">
        <v>1</v>
      </c>
      <c r="I232" s="150"/>
      <c r="J232" s="151">
        <f t="shared" si="70"/>
        <v>0</v>
      </c>
      <c r="K232" s="147" t="s">
        <v>3</v>
      </c>
      <c r="L232" s="35"/>
      <c r="M232" s="152" t="s">
        <v>3</v>
      </c>
      <c r="N232" s="153" t="s">
        <v>43</v>
      </c>
      <c r="O232" s="55"/>
      <c r="P232" s="154">
        <f t="shared" si="71"/>
        <v>0</v>
      </c>
      <c r="Q232" s="154">
        <v>0</v>
      </c>
      <c r="R232" s="154">
        <f t="shared" si="72"/>
        <v>0</v>
      </c>
      <c r="S232" s="154">
        <v>0</v>
      </c>
      <c r="T232" s="155">
        <f t="shared" si="73"/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56" t="s">
        <v>175</v>
      </c>
      <c r="AT232" s="156" t="s">
        <v>170</v>
      </c>
      <c r="AU232" s="156" t="s">
        <v>175</v>
      </c>
      <c r="AY232" s="19" t="s">
        <v>167</v>
      </c>
      <c r="BE232" s="157">
        <f t="shared" si="74"/>
        <v>0</v>
      </c>
      <c r="BF232" s="157">
        <f t="shared" si="75"/>
        <v>0</v>
      </c>
      <c r="BG232" s="157">
        <f t="shared" si="76"/>
        <v>0</v>
      </c>
      <c r="BH232" s="157">
        <f t="shared" si="77"/>
        <v>0</v>
      </c>
      <c r="BI232" s="157">
        <f t="shared" si="78"/>
        <v>0</v>
      </c>
      <c r="BJ232" s="19" t="s">
        <v>79</v>
      </c>
      <c r="BK232" s="157">
        <f t="shared" si="79"/>
        <v>0</v>
      </c>
      <c r="BL232" s="19" t="s">
        <v>175</v>
      </c>
      <c r="BM232" s="156" t="s">
        <v>2463</v>
      </c>
    </row>
    <row r="233" spans="2:63" s="16" customFormat="1" ht="20.85" customHeight="1">
      <c r="B233" s="208"/>
      <c r="D233" s="209" t="s">
        <v>71</v>
      </c>
      <c r="E233" s="209" t="s">
        <v>1312</v>
      </c>
      <c r="F233" s="209" t="s">
        <v>1177</v>
      </c>
      <c r="I233" s="210"/>
      <c r="J233" s="211">
        <f>BK233</f>
        <v>0</v>
      </c>
      <c r="L233" s="208"/>
      <c r="M233" s="212"/>
      <c r="N233" s="213"/>
      <c r="O233" s="213"/>
      <c r="P233" s="214">
        <f>P234</f>
        <v>0</v>
      </c>
      <c r="Q233" s="213"/>
      <c r="R233" s="214">
        <f>R234</f>
        <v>0</v>
      </c>
      <c r="S233" s="213"/>
      <c r="T233" s="215">
        <f>T234</f>
        <v>0</v>
      </c>
      <c r="AR233" s="209" t="s">
        <v>79</v>
      </c>
      <c r="AT233" s="216" t="s">
        <v>71</v>
      </c>
      <c r="AU233" s="216" t="s">
        <v>168</v>
      </c>
      <c r="AY233" s="209" t="s">
        <v>167</v>
      </c>
      <c r="BK233" s="217">
        <f>BK234</f>
        <v>0</v>
      </c>
    </row>
    <row r="234" spans="1:65" s="2" customFormat="1" ht="16.5" customHeight="1">
      <c r="A234" s="34"/>
      <c r="B234" s="144"/>
      <c r="C234" s="145" t="s">
        <v>643</v>
      </c>
      <c r="D234" s="145" t="s">
        <v>170</v>
      </c>
      <c r="E234" s="146" t="s">
        <v>1313</v>
      </c>
      <c r="F234" s="147" t="s">
        <v>1314</v>
      </c>
      <c r="G234" s="148" t="s">
        <v>226</v>
      </c>
      <c r="H234" s="149">
        <v>3400</v>
      </c>
      <c r="I234" s="150"/>
      <c r="J234" s="151">
        <f>ROUND(I234*H234,2)</f>
        <v>0</v>
      </c>
      <c r="K234" s="147" t="s">
        <v>3</v>
      </c>
      <c r="L234" s="35"/>
      <c r="M234" s="152" t="s">
        <v>3</v>
      </c>
      <c r="N234" s="153" t="s">
        <v>43</v>
      </c>
      <c r="O234" s="55"/>
      <c r="P234" s="154">
        <f>O234*H234</f>
        <v>0</v>
      </c>
      <c r="Q234" s="154">
        <v>0</v>
      </c>
      <c r="R234" s="154">
        <f>Q234*H234</f>
        <v>0</v>
      </c>
      <c r="S234" s="154">
        <v>0</v>
      </c>
      <c r="T234" s="155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56" t="s">
        <v>175</v>
      </c>
      <c r="AT234" s="156" t="s">
        <v>170</v>
      </c>
      <c r="AU234" s="156" t="s">
        <v>175</v>
      </c>
      <c r="AY234" s="19" t="s">
        <v>167</v>
      </c>
      <c r="BE234" s="157">
        <f>IF(N234="základní",J234,0)</f>
        <v>0</v>
      </c>
      <c r="BF234" s="157">
        <f>IF(N234="snížená",J234,0)</f>
        <v>0</v>
      </c>
      <c r="BG234" s="157">
        <f>IF(N234="zákl. přenesená",J234,0)</f>
        <v>0</v>
      </c>
      <c r="BH234" s="157">
        <f>IF(N234="sníž. přenesená",J234,0)</f>
        <v>0</v>
      </c>
      <c r="BI234" s="157">
        <f>IF(N234="nulová",J234,0)</f>
        <v>0</v>
      </c>
      <c r="BJ234" s="19" t="s">
        <v>79</v>
      </c>
      <c r="BK234" s="157">
        <f>ROUND(I234*H234,2)</f>
        <v>0</v>
      </c>
      <c r="BL234" s="19" t="s">
        <v>175</v>
      </c>
      <c r="BM234" s="156" t="s">
        <v>2464</v>
      </c>
    </row>
    <row r="235" spans="2:63" s="16" customFormat="1" ht="20.85" customHeight="1">
      <c r="B235" s="208"/>
      <c r="D235" s="209" t="s">
        <v>71</v>
      </c>
      <c r="E235" s="209" t="s">
        <v>1316</v>
      </c>
      <c r="F235" s="209" t="s">
        <v>1037</v>
      </c>
      <c r="I235" s="210"/>
      <c r="J235" s="211">
        <f>BK235</f>
        <v>0</v>
      </c>
      <c r="L235" s="208"/>
      <c r="M235" s="212"/>
      <c r="N235" s="213"/>
      <c r="O235" s="213"/>
      <c r="P235" s="214">
        <f>SUM(P236:P242)</f>
        <v>0</v>
      </c>
      <c r="Q235" s="213"/>
      <c r="R235" s="214">
        <f>SUM(R236:R242)</f>
        <v>0</v>
      </c>
      <c r="S235" s="213"/>
      <c r="T235" s="215">
        <f>SUM(T236:T242)</f>
        <v>0</v>
      </c>
      <c r="AR235" s="209" t="s">
        <v>79</v>
      </c>
      <c r="AT235" s="216" t="s">
        <v>71</v>
      </c>
      <c r="AU235" s="216" t="s">
        <v>168</v>
      </c>
      <c r="AY235" s="209" t="s">
        <v>167</v>
      </c>
      <c r="BK235" s="217">
        <f>SUM(BK236:BK242)</f>
        <v>0</v>
      </c>
    </row>
    <row r="236" spans="1:65" s="2" customFormat="1" ht="16.5" customHeight="1">
      <c r="A236" s="34"/>
      <c r="B236" s="144"/>
      <c r="C236" s="145" t="s">
        <v>647</v>
      </c>
      <c r="D236" s="145" t="s">
        <v>170</v>
      </c>
      <c r="E236" s="146" t="s">
        <v>1323</v>
      </c>
      <c r="F236" s="147" t="s">
        <v>1324</v>
      </c>
      <c r="G236" s="148" t="s">
        <v>847</v>
      </c>
      <c r="H236" s="149">
        <v>3</v>
      </c>
      <c r="I236" s="150"/>
      <c r="J236" s="151">
        <f aca="true" t="shared" si="80" ref="J236:J242">ROUND(I236*H236,2)</f>
        <v>0</v>
      </c>
      <c r="K236" s="147" t="s">
        <v>3</v>
      </c>
      <c r="L236" s="35"/>
      <c r="M236" s="152" t="s">
        <v>3</v>
      </c>
      <c r="N236" s="153" t="s">
        <v>43</v>
      </c>
      <c r="O236" s="55"/>
      <c r="P236" s="154">
        <f aca="true" t="shared" si="81" ref="P236:P242">O236*H236</f>
        <v>0</v>
      </c>
      <c r="Q236" s="154">
        <v>0</v>
      </c>
      <c r="R236" s="154">
        <f aca="true" t="shared" si="82" ref="R236:R242">Q236*H236</f>
        <v>0</v>
      </c>
      <c r="S236" s="154">
        <v>0</v>
      </c>
      <c r="T236" s="155">
        <f aca="true" t="shared" si="83" ref="T236:T242"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56" t="s">
        <v>175</v>
      </c>
      <c r="AT236" s="156" t="s">
        <v>170</v>
      </c>
      <c r="AU236" s="156" t="s">
        <v>175</v>
      </c>
      <c r="AY236" s="19" t="s">
        <v>167</v>
      </c>
      <c r="BE236" s="157">
        <f aca="true" t="shared" si="84" ref="BE236:BE242">IF(N236="základní",J236,0)</f>
        <v>0</v>
      </c>
      <c r="BF236" s="157">
        <f aca="true" t="shared" si="85" ref="BF236:BF242">IF(N236="snížená",J236,0)</f>
        <v>0</v>
      </c>
      <c r="BG236" s="157">
        <f aca="true" t="shared" si="86" ref="BG236:BG242">IF(N236="zákl. přenesená",J236,0)</f>
        <v>0</v>
      </c>
      <c r="BH236" s="157">
        <f aca="true" t="shared" si="87" ref="BH236:BH242">IF(N236="sníž. přenesená",J236,0)</f>
        <v>0</v>
      </c>
      <c r="BI236" s="157">
        <f aca="true" t="shared" si="88" ref="BI236:BI242">IF(N236="nulová",J236,0)</f>
        <v>0</v>
      </c>
      <c r="BJ236" s="19" t="s">
        <v>79</v>
      </c>
      <c r="BK236" s="157">
        <f aca="true" t="shared" si="89" ref="BK236:BK242">ROUND(I236*H236,2)</f>
        <v>0</v>
      </c>
      <c r="BL236" s="19" t="s">
        <v>175</v>
      </c>
      <c r="BM236" s="156" t="s">
        <v>2465</v>
      </c>
    </row>
    <row r="237" spans="1:65" s="2" customFormat="1" ht="16.5" customHeight="1">
      <c r="A237" s="34"/>
      <c r="B237" s="144"/>
      <c r="C237" s="145" t="s">
        <v>654</v>
      </c>
      <c r="D237" s="145" t="s">
        <v>170</v>
      </c>
      <c r="E237" s="146" t="s">
        <v>1326</v>
      </c>
      <c r="F237" s="147" t="s">
        <v>1327</v>
      </c>
      <c r="G237" s="148" t="s">
        <v>847</v>
      </c>
      <c r="H237" s="149">
        <v>7</v>
      </c>
      <c r="I237" s="150"/>
      <c r="J237" s="151">
        <f t="shared" si="80"/>
        <v>0</v>
      </c>
      <c r="K237" s="147" t="s">
        <v>3</v>
      </c>
      <c r="L237" s="35"/>
      <c r="M237" s="152" t="s">
        <v>3</v>
      </c>
      <c r="N237" s="153" t="s">
        <v>43</v>
      </c>
      <c r="O237" s="55"/>
      <c r="P237" s="154">
        <f t="shared" si="81"/>
        <v>0</v>
      </c>
      <c r="Q237" s="154">
        <v>0</v>
      </c>
      <c r="R237" s="154">
        <f t="shared" si="82"/>
        <v>0</v>
      </c>
      <c r="S237" s="154">
        <v>0</v>
      </c>
      <c r="T237" s="155">
        <f t="shared" si="83"/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56" t="s">
        <v>175</v>
      </c>
      <c r="AT237" s="156" t="s">
        <v>170</v>
      </c>
      <c r="AU237" s="156" t="s">
        <v>175</v>
      </c>
      <c r="AY237" s="19" t="s">
        <v>167</v>
      </c>
      <c r="BE237" s="157">
        <f t="shared" si="84"/>
        <v>0</v>
      </c>
      <c r="BF237" s="157">
        <f t="shared" si="85"/>
        <v>0</v>
      </c>
      <c r="BG237" s="157">
        <f t="shared" si="86"/>
        <v>0</v>
      </c>
      <c r="BH237" s="157">
        <f t="shared" si="87"/>
        <v>0</v>
      </c>
      <c r="BI237" s="157">
        <f t="shared" si="88"/>
        <v>0</v>
      </c>
      <c r="BJ237" s="19" t="s">
        <v>79</v>
      </c>
      <c r="BK237" s="157">
        <f t="shared" si="89"/>
        <v>0</v>
      </c>
      <c r="BL237" s="19" t="s">
        <v>175</v>
      </c>
      <c r="BM237" s="156" t="s">
        <v>2466</v>
      </c>
    </row>
    <row r="238" spans="1:65" s="2" customFormat="1" ht="16.5" customHeight="1">
      <c r="A238" s="34"/>
      <c r="B238" s="144"/>
      <c r="C238" s="145" t="s">
        <v>659</v>
      </c>
      <c r="D238" s="145" t="s">
        <v>170</v>
      </c>
      <c r="E238" s="146" t="s">
        <v>1329</v>
      </c>
      <c r="F238" s="147" t="s">
        <v>1330</v>
      </c>
      <c r="G238" s="148" t="s">
        <v>847</v>
      </c>
      <c r="H238" s="149">
        <v>32</v>
      </c>
      <c r="I238" s="150"/>
      <c r="J238" s="151">
        <f t="shared" si="80"/>
        <v>0</v>
      </c>
      <c r="K238" s="147" t="s">
        <v>3</v>
      </c>
      <c r="L238" s="35"/>
      <c r="M238" s="152" t="s">
        <v>3</v>
      </c>
      <c r="N238" s="153" t="s">
        <v>43</v>
      </c>
      <c r="O238" s="55"/>
      <c r="P238" s="154">
        <f t="shared" si="81"/>
        <v>0</v>
      </c>
      <c r="Q238" s="154">
        <v>0</v>
      </c>
      <c r="R238" s="154">
        <f t="shared" si="82"/>
        <v>0</v>
      </c>
      <c r="S238" s="154">
        <v>0</v>
      </c>
      <c r="T238" s="155">
        <f t="shared" si="83"/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56" t="s">
        <v>175</v>
      </c>
      <c r="AT238" s="156" t="s">
        <v>170</v>
      </c>
      <c r="AU238" s="156" t="s">
        <v>175</v>
      </c>
      <c r="AY238" s="19" t="s">
        <v>167</v>
      </c>
      <c r="BE238" s="157">
        <f t="shared" si="84"/>
        <v>0</v>
      </c>
      <c r="BF238" s="157">
        <f t="shared" si="85"/>
        <v>0</v>
      </c>
      <c r="BG238" s="157">
        <f t="shared" si="86"/>
        <v>0</v>
      </c>
      <c r="BH238" s="157">
        <f t="shared" si="87"/>
        <v>0</v>
      </c>
      <c r="BI238" s="157">
        <f t="shared" si="88"/>
        <v>0</v>
      </c>
      <c r="BJ238" s="19" t="s">
        <v>79</v>
      </c>
      <c r="BK238" s="157">
        <f t="shared" si="89"/>
        <v>0</v>
      </c>
      <c r="BL238" s="19" t="s">
        <v>175</v>
      </c>
      <c r="BM238" s="156" t="s">
        <v>2467</v>
      </c>
    </row>
    <row r="239" spans="1:65" s="2" customFormat="1" ht="16.5" customHeight="1">
      <c r="A239" s="34"/>
      <c r="B239" s="144"/>
      <c r="C239" s="145" t="s">
        <v>664</v>
      </c>
      <c r="D239" s="145" t="s">
        <v>170</v>
      </c>
      <c r="E239" s="146" t="s">
        <v>1332</v>
      </c>
      <c r="F239" s="147" t="s">
        <v>1333</v>
      </c>
      <c r="G239" s="148" t="s">
        <v>847</v>
      </c>
      <c r="H239" s="149">
        <v>64</v>
      </c>
      <c r="I239" s="150"/>
      <c r="J239" s="151">
        <f t="shared" si="80"/>
        <v>0</v>
      </c>
      <c r="K239" s="147" t="s">
        <v>3</v>
      </c>
      <c r="L239" s="35"/>
      <c r="M239" s="152" t="s">
        <v>3</v>
      </c>
      <c r="N239" s="153" t="s">
        <v>43</v>
      </c>
      <c r="O239" s="55"/>
      <c r="P239" s="154">
        <f t="shared" si="81"/>
        <v>0</v>
      </c>
      <c r="Q239" s="154">
        <v>0</v>
      </c>
      <c r="R239" s="154">
        <f t="shared" si="82"/>
        <v>0</v>
      </c>
      <c r="S239" s="154">
        <v>0</v>
      </c>
      <c r="T239" s="155">
        <f t="shared" si="83"/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56" t="s">
        <v>175</v>
      </c>
      <c r="AT239" s="156" t="s">
        <v>170</v>
      </c>
      <c r="AU239" s="156" t="s">
        <v>175</v>
      </c>
      <c r="AY239" s="19" t="s">
        <v>167</v>
      </c>
      <c r="BE239" s="157">
        <f t="shared" si="84"/>
        <v>0</v>
      </c>
      <c r="BF239" s="157">
        <f t="shared" si="85"/>
        <v>0</v>
      </c>
      <c r="BG239" s="157">
        <f t="shared" si="86"/>
        <v>0</v>
      </c>
      <c r="BH239" s="157">
        <f t="shared" si="87"/>
        <v>0</v>
      </c>
      <c r="BI239" s="157">
        <f t="shared" si="88"/>
        <v>0</v>
      </c>
      <c r="BJ239" s="19" t="s">
        <v>79</v>
      </c>
      <c r="BK239" s="157">
        <f t="shared" si="89"/>
        <v>0</v>
      </c>
      <c r="BL239" s="19" t="s">
        <v>175</v>
      </c>
      <c r="BM239" s="156" t="s">
        <v>2468</v>
      </c>
    </row>
    <row r="240" spans="1:65" s="2" customFormat="1" ht="16.5" customHeight="1">
      <c r="A240" s="34"/>
      <c r="B240" s="144"/>
      <c r="C240" s="145" t="s">
        <v>669</v>
      </c>
      <c r="D240" s="145" t="s">
        <v>170</v>
      </c>
      <c r="E240" s="146" t="s">
        <v>1335</v>
      </c>
      <c r="F240" s="147" t="s">
        <v>1336</v>
      </c>
      <c r="G240" s="148" t="s">
        <v>847</v>
      </c>
      <c r="H240" s="149">
        <v>108</v>
      </c>
      <c r="I240" s="150"/>
      <c r="J240" s="151">
        <f t="shared" si="80"/>
        <v>0</v>
      </c>
      <c r="K240" s="147" t="s">
        <v>3</v>
      </c>
      <c r="L240" s="35"/>
      <c r="M240" s="152" t="s">
        <v>3</v>
      </c>
      <c r="N240" s="153" t="s">
        <v>43</v>
      </c>
      <c r="O240" s="55"/>
      <c r="P240" s="154">
        <f t="shared" si="81"/>
        <v>0</v>
      </c>
      <c r="Q240" s="154">
        <v>0</v>
      </c>
      <c r="R240" s="154">
        <f t="shared" si="82"/>
        <v>0</v>
      </c>
      <c r="S240" s="154">
        <v>0</v>
      </c>
      <c r="T240" s="155">
        <f t="shared" si="83"/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56" t="s">
        <v>175</v>
      </c>
      <c r="AT240" s="156" t="s">
        <v>170</v>
      </c>
      <c r="AU240" s="156" t="s">
        <v>175</v>
      </c>
      <c r="AY240" s="19" t="s">
        <v>167</v>
      </c>
      <c r="BE240" s="157">
        <f t="shared" si="84"/>
        <v>0</v>
      </c>
      <c r="BF240" s="157">
        <f t="shared" si="85"/>
        <v>0</v>
      </c>
      <c r="BG240" s="157">
        <f t="shared" si="86"/>
        <v>0</v>
      </c>
      <c r="BH240" s="157">
        <f t="shared" si="87"/>
        <v>0</v>
      </c>
      <c r="BI240" s="157">
        <f t="shared" si="88"/>
        <v>0</v>
      </c>
      <c r="BJ240" s="19" t="s">
        <v>79</v>
      </c>
      <c r="BK240" s="157">
        <f t="shared" si="89"/>
        <v>0</v>
      </c>
      <c r="BL240" s="19" t="s">
        <v>175</v>
      </c>
      <c r="BM240" s="156" t="s">
        <v>2469</v>
      </c>
    </row>
    <row r="241" spans="1:65" s="2" customFormat="1" ht="16.5" customHeight="1">
      <c r="A241" s="34"/>
      <c r="B241" s="144"/>
      <c r="C241" s="145" t="s">
        <v>673</v>
      </c>
      <c r="D241" s="145" t="s">
        <v>170</v>
      </c>
      <c r="E241" s="146" t="s">
        <v>1338</v>
      </c>
      <c r="F241" s="147" t="s">
        <v>1339</v>
      </c>
      <c r="G241" s="148" t="s">
        <v>847</v>
      </c>
      <c r="H241" s="149">
        <v>3</v>
      </c>
      <c r="I241" s="150"/>
      <c r="J241" s="151">
        <f t="shared" si="80"/>
        <v>0</v>
      </c>
      <c r="K241" s="147" t="s">
        <v>3</v>
      </c>
      <c r="L241" s="35"/>
      <c r="M241" s="152" t="s">
        <v>3</v>
      </c>
      <c r="N241" s="153" t="s">
        <v>43</v>
      </c>
      <c r="O241" s="55"/>
      <c r="P241" s="154">
        <f t="shared" si="81"/>
        <v>0</v>
      </c>
      <c r="Q241" s="154">
        <v>0</v>
      </c>
      <c r="R241" s="154">
        <f t="shared" si="82"/>
        <v>0</v>
      </c>
      <c r="S241" s="154">
        <v>0</v>
      </c>
      <c r="T241" s="155">
        <f t="shared" si="83"/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56" t="s">
        <v>175</v>
      </c>
      <c r="AT241" s="156" t="s">
        <v>170</v>
      </c>
      <c r="AU241" s="156" t="s">
        <v>175</v>
      </c>
      <c r="AY241" s="19" t="s">
        <v>167</v>
      </c>
      <c r="BE241" s="157">
        <f t="shared" si="84"/>
        <v>0</v>
      </c>
      <c r="BF241" s="157">
        <f t="shared" si="85"/>
        <v>0</v>
      </c>
      <c r="BG241" s="157">
        <f t="shared" si="86"/>
        <v>0</v>
      </c>
      <c r="BH241" s="157">
        <f t="shared" si="87"/>
        <v>0</v>
      </c>
      <c r="BI241" s="157">
        <f t="shared" si="88"/>
        <v>0</v>
      </c>
      <c r="BJ241" s="19" t="s">
        <v>79</v>
      </c>
      <c r="BK241" s="157">
        <f t="shared" si="89"/>
        <v>0</v>
      </c>
      <c r="BL241" s="19" t="s">
        <v>175</v>
      </c>
      <c r="BM241" s="156" t="s">
        <v>2470</v>
      </c>
    </row>
    <row r="242" spans="1:65" s="2" customFormat="1" ht="16.5" customHeight="1">
      <c r="A242" s="34"/>
      <c r="B242" s="144"/>
      <c r="C242" s="145" t="s">
        <v>682</v>
      </c>
      <c r="D242" s="145" t="s">
        <v>170</v>
      </c>
      <c r="E242" s="146" t="s">
        <v>1341</v>
      </c>
      <c r="F242" s="147" t="s">
        <v>1342</v>
      </c>
      <c r="G242" s="148" t="s">
        <v>847</v>
      </c>
      <c r="H242" s="149">
        <v>54</v>
      </c>
      <c r="I242" s="150"/>
      <c r="J242" s="151">
        <f t="shared" si="80"/>
        <v>0</v>
      </c>
      <c r="K242" s="147" t="s">
        <v>3</v>
      </c>
      <c r="L242" s="35"/>
      <c r="M242" s="152" t="s">
        <v>3</v>
      </c>
      <c r="N242" s="153" t="s">
        <v>43</v>
      </c>
      <c r="O242" s="55"/>
      <c r="P242" s="154">
        <f t="shared" si="81"/>
        <v>0</v>
      </c>
      <c r="Q242" s="154">
        <v>0</v>
      </c>
      <c r="R242" s="154">
        <f t="shared" si="82"/>
        <v>0</v>
      </c>
      <c r="S242" s="154">
        <v>0</v>
      </c>
      <c r="T242" s="155">
        <f t="shared" si="83"/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56" t="s">
        <v>175</v>
      </c>
      <c r="AT242" s="156" t="s">
        <v>170</v>
      </c>
      <c r="AU242" s="156" t="s">
        <v>175</v>
      </c>
      <c r="AY242" s="19" t="s">
        <v>167</v>
      </c>
      <c r="BE242" s="157">
        <f t="shared" si="84"/>
        <v>0</v>
      </c>
      <c r="BF242" s="157">
        <f t="shared" si="85"/>
        <v>0</v>
      </c>
      <c r="BG242" s="157">
        <f t="shared" si="86"/>
        <v>0</v>
      </c>
      <c r="BH242" s="157">
        <f t="shared" si="87"/>
        <v>0</v>
      </c>
      <c r="BI242" s="157">
        <f t="shared" si="88"/>
        <v>0</v>
      </c>
      <c r="BJ242" s="19" t="s">
        <v>79</v>
      </c>
      <c r="BK242" s="157">
        <f t="shared" si="89"/>
        <v>0</v>
      </c>
      <c r="BL242" s="19" t="s">
        <v>175</v>
      </c>
      <c r="BM242" s="156" t="s">
        <v>2471</v>
      </c>
    </row>
    <row r="243" spans="2:63" s="16" customFormat="1" ht="20.85" customHeight="1">
      <c r="B243" s="208"/>
      <c r="D243" s="209" t="s">
        <v>71</v>
      </c>
      <c r="E243" s="209" t="s">
        <v>1350</v>
      </c>
      <c r="F243" s="209" t="s">
        <v>1351</v>
      </c>
      <c r="I243" s="210"/>
      <c r="J243" s="211">
        <f>BK243</f>
        <v>0</v>
      </c>
      <c r="L243" s="208"/>
      <c r="M243" s="212"/>
      <c r="N243" s="213"/>
      <c r="O243" s="213"/>
      <c r="P243" s="214">
        <f>SUM(P244:P251)</f>
        <v>0</v>
      </c>
      <c r="Q243" s="213"/>
      <c r="R243" s="214">
        <f>SUM(R244:R251)</f>
        <v>0</v>
      </c>
      <c r="S243" s="213"/>
      <c r="T243" s="215">
        <f>SUM(T244:T251)</f>
        <v>0</v>
      </c>
      <c r="AR243" s="209" t="s">
        <v>79</v>
      </c>
      <c r="AT243" s="216" t="s">
        <v>71</v>
      </c>
      <c r="AU243" s="216" t="s">
        <v>168</v>
      </c>
      <c r="AY243" s="209" t="s">
        <v>167</v>
      </c>
      <c r="BK243" s="217">
        <f>SUM(BK244:BK251)</f>
        <v>0</v>
      </c>
    </row>
    <row r="244" spans="1:65" s="2" customFormat="1" ht="16.5" customHeight="1">
      <c r="A244" s="34"/>
      <c r="B244" s="144"/>
      <c r="C244" s="145" t="s">
        <v>695</v>
      </c>
      <c r="D244" s="145" t="s">
        <v>170</v>
      </c>
      <c r="E244" s="146" t="s">
        <v>1354</v>
      </c>
      <c r="F244" s="147" t="s">
        <v>1355</v>
      </c>
      <c r="G244" s="148" t="s">
        <v>226</v>
      </c>
      <c r="H244" s="149">
        <v>90</v>
      </c>
      <c r="I244" s="150"/>
      <c r="J244" s="151">
        <f aca="true" t="shared" si="90" ref="J244:J251">ROUND(I244*H244,2)</f>
        <v>0</v>
      </c>
      <c r="K244" s="147" t="s">
        <v>3</v>
      </c>
      <c r="L244" s="35"/>
      <c r="M244" s="152" t="s">
        <v>3</v>
      </c>
      <c r="N244" s="153" t="s">
        <v>43</v>
      </c>
      <c r="O244" s="55"/>
      <c r="P244" s="154">
        <f aca="true" t="shared" si="91" ref="P244:P251">O244*H244</f>
        <v>0</v>
      </c>
      <c r="Q244" s="154">
        <v>0</v>
      </c>
      <c r="R244" s="154">
        <f aca="true" t="shared" si="92" ref="R244:R251">Q244*H244</f>
        <v>0</v>
      </c>
      <c r="S244" s="154">
        <v>0</v>
      </c>
      <c r="T244" s="155">
        <f aca="true" t="shared" si="93" ref="T244:T251"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56" t="s">
        <v>175</v>
      </c>
      <c r="AT244" s="156" t="s">
        <v>170</v>
      </c>
      <c r="AU244" s="156" t="s">
        <v>175</v>
      </c>
      <c r="AY244" s="19" t="s">
        <v>167</v>
      </c>
      <c r="BE244" s="157">
        <f aca="true" t="shared" si="94" ref="BE244:BE251">IF(N244="základní",J244,0)</f>
        <v>0</v>
      </c>
      <c r="BF244" s="157">
        <f aca="true" t="shared" si="95" ref="BF244:BF251">IF(N244="snížená",J244,0)</f>
        <v>0</v>
      </c>
      <c r="BG244" s="157">
        <f aca="true" t="shared" si="96" ref="BG244:BG251">IF(N244="zákl. přenesená",J244,0)</f>
        <v>0</v>
      </c>
      <c r="BH244" s="157">
        <f aca="true" t="shared" si="97" ref="BH244:BH251">IF(N244="sníž. přenesená",J244,0)</f>
        <v>0</v>
      </c>
      <c r="BI244" s="157">
        <f aca="true" t="shared" si="98" ref="BI244:BI251">IF(N244="nulová",J244,0)</f>
        <v>0</v>
      </c>
      <c r="BJ244" s="19" t="s">
        <v>79</v>
      </c>
      <c r="BK244" s="157">
        <f aca="true" t="shared" si="99" ref="BK244:BK251">ROUND(I244*H244,2)</f>
        <v>0</v>
      </c>
      <c r="BL244" s="19" t="s">
        <v>175</v>
      </c>
      <c r="BM244" s="156" t="s">
        <v>2472</v>
      </c>
    </row>
    <row r="245" spans="1:65" s="2" customFormat="1" ht="16.5" customHeight="1">
      <c r="A245" s="34"/>
      <c r="B245" s="144"/>
      <c r="C245" s="145" t="s">
        <v>700</v>
      </c>
      <c r="D245" s="145" t="s">
        <v>170</v>
      </c>
      <c r="E245" s="146" t="s">
        <v>1357</v>
      </c>
      <c r="F245" s="147" t="s">
        <v>1358</v>
      </c>
      <c r="G245" s="148" t="s">
        <v>847</v>
      </c>
      <c r="H245" s="149">
        <v>180</v>
      </c>
      <c r="I245" s="150"/>
      <c r="J245" s="151">
        <f t="shared" si="90"/>
        <v>0</v>
      </c>
      <c r="K245" s="147" t="s">
        <v>3</v>
      </c>
      <c r="L245" s="35"/>
      <c r="M245" s="152" t="s">
        <v>3</v>
      </c>
      <c r="N245" s="153" t="s">
        <v>43</v>
      </c>
      <c r="O245" s="55"/>
      <c r="P245" s="154">
        <f t="shared" si="91"/>
        <v>0</v>
      </c>
      <c r="Q245" s="154">
        <v>0</v>
      </c>
      <c r="R245" s="154">
        <f t="shared" si="92"/>
        <v>0</v>
      </c>
      <c r="S245" s="154">
        <v>0</v>
      </c>
      <c r="T245" s="155">
        <f t="shared" si="93"/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56" t="s">
        <v>175</v>
      </c>
      <c r="AT245" s="156" t="s">
        <v>170</v>
      </c>
      <c r="AU245" s="156" t="s">
        <v>175</v>
      </c>
      <c r="AY245" s="19" t="s">
        <v>167</v>
      </c>
      <c r="BE245" s="157">
        <f t="shared" si="94"/>
        <v>0</v>
      </c>
      <c r="BF245" s="157">
        <f t="shared" si="95"/>
        <v>0</v>
      </c>
      <c r="BG245" s="157">
        <f t="shared" si="96"/>
        <v>0</v>
      </c>
      <c r="BH245" s="157">
        <f t="shared" si="97"/>
        <v>0</v>
      </c>
      <c r="BI245" s="157">
        <f t="shared" si="98"/>
        <v>0</v>
      </c>
      <c r="BJ245" s="19" t="s">
        <v>79</v>
      </c>
      <c r="BK245" s="157">
        <f t="shared" si="99"/>
        <v>0</v>
      </c>
      <c r="BL245" s="19" t="s">
        <v>175</v>
      </c>
      <c r="BM245" s="156" t="s">
        <v>2473</v>
      </c>
    </row>
    <row r="246" spans="1:65" s="2" customFormat="1" ht="16.5" customHeight="1">
      <c r="A246" s="34"/>
      <c r="B246" s="144"/>
      <c r="C246" s="145" t="s">
        <v>707</v>
      </c>
      <c r="D246" s="145" t="s">
        <v>170</v>
      </c>
      <c r="E246" s="146" t="s">
        <v>1361</v>
      </c>
      <c r="F246" s="147" t="s">
        <v>1362</v>
      </c>
      <c r="G246" s="148" t="s">
        <v>226</v>
      </c>
      <c r="H246" s="149">
        <v>30</v>
      </c>
      <c r="I246" s="150"/>
      <c r="J246" s="151">
        <f t="shared" si="90"/>
        <v>0</v>
      </c>
      <c r="K246" s="147" t="s">
        <v>3</v>
      </c>
      <c r="L246" s="35"/>
      <c r="M246" s="152" t="s">
        <v>3</v>
      </c>
      <c r="N246" s="153" t="s">
        <v>43</v>
      </c>
      <c r="O246" s="55"/>
      <c r="P246" s="154">
        <f t="shared" si="91"/>
        <v>0</v>
      </c>
      <c r="Q246" s="154">
        <v>0</v>
      </c>
      <c r="R246" s="154">
        <f t="shared" si="92"/>
        <v>0</v>
      </c>
      <c r="S246" s="154">
        <v>0</v>
      </c>
      <c r="T246" s="155">
        <f t="shared" si="93"/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56" t="s">
        <v>175</v>
      </c>
      <c r="AT246" s="156" t="s">
        <v>170</v>
      </c>
      <c r="AU246" s="156" t="s">
        <v>175</v>
      </c>
      <c r="AY246" s="19" t="s">
        <v>167</v>
      </c>
      <c r="BE246" s="157">
        <f t="shared" si="94"/>
        <v>0</v>
      </c>
      <c r="BF246" s="157">
        <f t="shared" si="95"/>
        <v>0</v>
      </c>
      <c r="BG246" s="157">
        <f t="shared" si="96"/>
        <v>0</v>
      </c>
      <c r="BH246" s="157">
        <f t="shared" si="97"/>
        <v>0</v>
      </c>
      <c r="BI246" s="157">
        <f t="shared" si="98"/>
        <v>0</v>
      </c>
      <c r="BJ246" s="19" t="s">
        <v>79</v>
      </c>
      <c r="BK246" s="157">
        <f t="shared" si="99"/>
        <v>0</v>
      </c>
      <c r="BL246" s="19" t="s">
        <v>175</v>
      </c>
      <c r="BM246" s="156" t="s">
        <v>2474</v>
      </c>
    </row>
    <row r="247" spans="1:65" s="2" customFormat="1" ht="16.5" customHeight="1">
      <c r="A247" s="34"/>
      <c r="B247" s="144"/>
      <c r="C247" s="145" t="s">
        <v>713</v>
      </c>
      <c r="D247" s="145" t="s">
        <v>170</v>
      </c>
      <c r="E247" s="146" t="s">
        <v>1364</v>
      </c>
      <c r="F247" s="147" t="s">
        <v>1365</v>
      </c>
      <c r="G247" s="148" t="s">
        <v>226</v>
      </c>
      <c r="H247" s="149">
        <v>30</v>
      </c>
      <c r="I247" s="150"/>
      <c r="J247" s="151">
        <f t="shared" si="90"/>
        <v>0</v>
      </c>
      <c r="K247" s="147" t="s">
        <v>3</v>
      </c>
      <c r="L247" s="35"/>
      <c r="M247" s="152" t="s">
        <v>3</v>
      </c>
      <c r="N247" s="153" t="s">
        <v>43</v>
      </c>
      <c r="O247" s="55"/>
      <c r="P247" s="154">
        <f t="shared" si="91"/>
        <v>0</v>
      </c>
      <c r="Q247" s="154">
        <v>0</v>
      </c>
      <c r="R247" s="154">
        <f t="shared" si="92"/>
        <v>0</v>
      </c>
      <c r="S247" s="154">
        <v>0</v>
      </c>
      <c r="T247" s="155">
        <f t="shared" si="93"/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56" t="s">
        <v>175</v>
      </c>
      <c r="AT247" s="156" t="s">
        <v>170</v>
      </c>
      <c r="AU247" s="156" t="s">
        <v>175</v>
      </c>
      <c r="AY247" s="19" t="s">
        <v>167</v>
      </c>
      <c r="BE247" s="157">
        <f t="shared" si="94"/>
        <v>0</v>
      </c>
      <c r="BF247" s="157">
        <f t="shared" si="95"/>
        <v>0</v>
      </c>
      <c r="BG247" s="157">
        <f t="shared" si="96"/>
        <v>0</v>
      </c>
      <c r="BH247" s="157">
        <f t="shared" si="97"/>
        <v>0</v>
      </c>
      <c r="BI247" s="157">
        <f t="shared" si="98"/>
        <v>0</v>
      </c>
      <c r="BJ247" s="19" t="s">
        <v>79</v>
      </c>
      <c r="BK247" s="157">
        <f t="shared" si="99"/>
        <v>0</v>
      </c>
      <c r="BL247" s="19" t="s">
        <v>175</v>
      </c>
      <c r="BM247" s="156" t="s">
        <v>2475</v>
      </c>
    </row>
    <row r="248" spans="1:65" s="2" customFormat="1" ht="16.5" customHeight="1">
      <c r="A248" s="34"/>
      <c r="B248" s="144"/>
      <c r="C248" s="145" t="s">
        <v>718</v>
      </c>
      <c r="D248" s="145" t="s">
        <v>170</v>
      </c>
      <c r="E248" s="146" t="s">
        <v>1368</v>
      </c>
      <c r="F248" s="147" t="s">
        <v>1369</v>
      </c>
      <c r="G248" s="148" t="s">
        <v>847</v>
      </c>
      <c r="H248" s="149">
        <v>7</v>
      </c>
      <c r="I248" s="150"/>
      <c r="J248" s="151">
        <f t="shared" si="90"/>
        <v>0</v>
      </c>
      <c r="K248" s="147" t="s">
        <v>3</v>
      </c>
      <c r="L248" s="35"/>
      <c r="M248" s="152" t="s">
        <v>3</v>
      </c>
      <c r="N248" s="153" t="s">
        <v>43</v>
      </c>
      <c r="O248" s="55"/>
      <c r="P248" s="154">
        <f t="shared" si="91"/>
        <v>0</v>
      </c>
      <c r="Q248" s="154">
        <v>0</v>
      </c>
      <c r="R248" s="154">
        <f t="shared" si="92"/>
        <v>0</v>
      </c>
      <c r="S248" s="154">
        <v>0</v>
      </c>
      <c r="T248" s="155">
        <f t="shared" si="93"/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56" t="s">
        <v>175</v>
      </c>
      <c r="AT248" s="156" t="s">
        <v>170</v>
      </c>
      <c r="AU248" s="156" t="s">
        <v>175</v>
      </c>
      <c r="AY248" s="19" t="s">
        <v>167</v>
      </c>
      <c r="BE248" s="157">
        <f t="shared" si="94"/>
        <v>0</v>
      </c>
      <c r="BF248" s="157">
        <f t="shared" si="95"/>
        <v>0</v>
      </c>
      <c r="BG248" s="157">
        <f t="shared" si="96"/>
        <v>0</v>
      </c>
      <c r="BH248" s="157">
        <f t="shared" si="97"/>
        <v>0</v>
      </c>
      <c r="BI248" s="157">
        <f t="shared" si="98"/>
        <v>0</v>
      </c>
      <c r="BJ248" s="19" t="s">
        <v>79</v>
      </c>
      <c r="BK248" s="157">
        <f t="shared" si="99"/>
        <v>0</v>
      </c>
      <c r="BL248" s="19" t="s">
        <v>175</v>
      </c>
      <c r="BM248" s="156" t="s">
        <v>2476</v>
      </c>
    </row>
    <row r="249" spans="1:65" s="2" customFormat="1" ht="16.5" customHeight="1">
      <c r="A249" s="34"/>
      <c r="B249" s="144"/>
      <c r="C249" s="145" t="s">
        <v>724</v>
      </c>
      <c r="D249" s="145" t="s">
        <v>170</v>
      </c>
      <c r="E249" s="146" t="s">
        <v>1371</v>
      </c>
      <c r="F249" s="147" t="s">
        <v>1372</v>
      </c>
      <c r="G249" s="148" t="s">
        <v>847</v>
      </c>
      <c r="H249" s="149">
        <v>4</v>
      </c>
      <c r="I249" s="150"/>
      <c r="J249" s="151">
        <f t="shared" si="90"/>
        <v>0</v>
      </c>
      <c r="K249" s="147" t="s">
        <v>3</v>
      </c>
      <c r="L249" s="35"/>
      <c r="M249" s="152" t="s">
        <v>3</v>
      </c>
      <c r="N249" s="153" t="s">
        <v>43</v>
      </c>
      <c r="O249" s="55"/>
      <c r="P249" s="154">
        <f t="shared" si="91"/>
        <v>0</v>
      </c>
      <c r="Q249" s="154">
        <v>0</v>
      </c>
      <c r="R249" s="154">
        <f t="shared" si="92"/>
        <v>0</v>
      </c>
      <c r="S249" s="154">
        <v>0</v>
      </c>
      <c r="T249" s="155">
        <f t="shared" si="93"/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56" t="s">
        <v>175</v>
      </c>
      <c r="AT249" s="156" t="s">
        <v>170</v>
      </c>
      <c r="AU249" s="156" t="s">
        <v>175</v>
      </c>
      <c r="AY249" s="19" t="s">
        <v>167</v>
      </c>
      <c r="BE249" s="157">
        <f t="shared" si="94"/>
        <v>0</v>
      </c>
      <c r="BF249" s="157">
        <f t="shared" si="95"/>
        <v>0</v>
      </c>
      <c r="BG249" s="157">
        <f t="shared" si="96"/>
        <v>0</v>
      </c>
      <c r="BH249" s="157">
        <f t="shared" si="97"/>
        <v>0</v>
      </c>
      <c r="BI249" s="157">
        <f t="shared" si="98"/>
        <v>0</v>
      </c>
      <c r="BJ249" s="19" t="s">
        <v>79</v>
      </c>
      <c r="BK249" s="157">
        <f t="shared" si="99"/>
        <v>0</v>
      </c>
      <c r="BL249" s="19" t="s">
        <v>175</v>
      </c>
      <c r="BM249" s="156" t="s">
        <v>2477</v>
      </c>
    </row>
    <row r="250" spans="1:65" s="2" customFormat="1" ht="16.5" customHeight="1">
      <c r="A250" s="34"/>
      <c r="B250" s="144"/>
      <c r="C250" s="145" t="s">
        <v>729</v>
      </c>
      <c r="D250" s="145" t="s">
        <v>170</v>
      </c>
      <c r="E250" s="146" t="s">
        <v>1375</v>
      </c>
      <c r="F250" s="147" t="s">
        <v>1376</v>
      </c>
      <c r="G250" s="148" t="s">
        <v>1377</v>
      </c>
      <c r="H250" s="149">
        <v>1</v>
      </c>
      <c r="I250" s="150"/>
      <c r="J250" s="151">
        <f t="shared" si="90"/>
        <v>0</v>
      </c>
      <c r="K250" s="147" t="s">
        <v>3</v>
      </c>
      <c r="L250" s="35"/>
      <c r="M250" s="152" t="s">
        <v>3</v>
      </c>
      <c r="N250" s="153" t="s">
        <v>43</v>
      </c>
      <c r="O250" s="55"/>
      <c r="P250" s="154">
        <f t="shared" si="91"/>
        <v>0</v>
      </c>
      <c r="Q250" s="154">
        <v>0</v>
      </c>
      <c r="R250" s="154">
        <f t="shared" si="92"/>
        <v>0</v>
      </c>
      <c r="S250" s="154">
        <v>0</v>
      </c>
      <c r="T250" s="155">
        <f t="shared" si="93"/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56" t="s">
        <v>175</v>
      </c>
      <c r="AT250" s="156" t="s">
        <v>170</v>
      </c>
      <c r="AU250" s="156" t="s">
        <v>175</v>
      </c>
      <c r="AY250" s="19" t="s">
        <v>167</v>
      </c>
      <c r="BE250" s="157">
        <f t="shared" si="94"/>
        <v>0</v>
      </c>
      <c r="BF250" s="157">
        <f t="shared" si="95"/>
        <v>0</v>
      </c>
      <c r="BG250" s="157">
        <f t="shared" si="96"/>
        <v>0</v>
      </c>
      <c r="BH250" s="157">
        <f t="shared" si="97"/>
        <v>0</v>
      </c>
      <c r="BI250" s="157">
        <f t="shared" si="98"/>
        <v>0</v>
      </c>
      <c r="BJ250" s="19" t="s">
        <v>79</v>
      </c>
      <c r="BK250" s="157">
        <f t="shared" si="99"/>
        <v>0</v>
      </c>
      <c r="BL250" s="19" t="s">
        <v>175</v>
      </c>
      <c r="BM250" s="156" t="s">
        <v>2478</v>
      </c>
    </row>
    <row r="251" spans="1:65" s="2" customFormat="1" ht="16.5" customHeight="1">
      <c r="A251" s="34"/>
      <c r="B251" s="144"/>
      <c r="C251" s="145" t="s">
        <v>687</v>
      </c>
      <c r="D251" s="145" t="s">
        <v>170</v>
      </c>
      <c r="E251" s="146" t="s">
        <v>1094</v>
      </c>
      <c r="F251" s="147" t="s">
        <v>1095</v>
      </c>
      <c r="G251" s="148" t="s">
        <v>226</v>
      </c>
      <c r="H251" s="149">
        <v>180</v>
      </c>
      <c r="I251" s="150"/>
      <c r="J251" s="151">
        <f t="shared" si="90"/>
        <v>0</v>
      </c>
      <c r="K251" s="147" t="s">
        <v>3</v>
      </c>
      <c r="L251" s="35"/>
      <c r="M251" s="152" t="s">
        <v>3</v>
      </c>
      <c r="N251" s="153" t="s">
        <v>43</v>
      </c>
      <c r="O251" s="55"/>
      <c r="P251" s="154">
        <f t="shared" si="91"/>
        <v>0</v>
      </c>
      <c r="Q251" s="154">
        <v>0</v>
      </c>
      <c r="R251" s="154">
        <f t="shared" si="92"/>
        <v>0</v>
      </c>
      <c r="S251" s="154">
        <v>0</v>
      </c>
      <c r="T251" s="155">
        <f t="shared" si="93"/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56" t="s">
        <v>175</v>
      </c>
      <c r="AT251" s="156" t="s">
        <v>170</v>
      </c>
      <c r="AU251" s="156" t="s">
        <v>175</v>
      </c>
      <c r="AY251" s="19" t="s">
        <v>167</v>
      </c>
      <c r="BE251" s="157">
        <f t="shared" si="94"/>
        <v>0</v>
      </c>
      <c r="BF251" s="157">
        <f t="shared" si="95"/>
        <v>0</v>
      </c>
      <c r="BG251" s="157">
        <f t="shared" si="96"/>
        <v>0</v>
      </c>
      <c r="BH251" s="157">
        <f t="shared" si="97"/>
        <v>0</v>
      </c>
      <c r="BI251" s="157">
        <f t="shared" si="98"/>
        <v>0</v>
      </c>
      <c r="BJ251" s="19" t="s">
        <v>79</v>
      </c>
      <c r="BK251" s="157">
        <f t="shared" si="99"/>
        <v>0</v>
      </c>
      <c r="BL251" s="19" t="s">
        <v>175</v>
      </c>
      <c r="BM251" s="156" t="s">
        <v>2479</v>
      </c>
    </row>
    <row r="252" spans="2:63" s="16" customFormat="1" ht="20.85" customHeight="1">
      <c r="B252" s="208"/>
      <c r="D252" s="209" t="s">
        <v>71</v>
      </c>
      <c r="E252" s="209" t="s">
        <v>1379</v>
      </c>
      <c r="F252" s="209" t="s">
        <v>1182</v>
      </c>
      <c r="I252" s="210"/>
      <c r="J252" s="211">
        <f>BK252</f>
        <v>0</v>
      </c>
      <c r="L252" s="208"/>
      <c r="M252" s="212"/>
      <c r="N252" s="213"/>
      <c r="O252" s="213"/>
      <c r="P252" s="214">
        <f>P253</f>
        <v>0</v>
      </c>
      <c r="Q252" s="213"/>
      <c r="R252" s="214">
        <f>R253</f>
        <v>0</v>
      </c>
      <c r="S252" s="213"/>
      <c r="T252" s="215">
        <f>T253</f>
        <v>0</v>
      </c>
      <c r="AR252" s="209" t="s">
        <v>79</v>
      </c>
      <c r="AT252" s="216" t="s">
        <v>71</v>
      </c>
      <c r="AU252" s="216" t="s">
        <v>168</v>
      </c>
      <c r="AY252" s="209" t="s">
        <v>167</v>
      </c>
      <c r="BK252" s="217">
        <f>BK253</f>
        <v>0</v>
      </c>
    </row>
    <row r="253" spans="1:65" s="2" customFormat="1" ht="16.5" customHeight="1">
      <c r="A253" s="34"/>
      <c r="B253" s="144"/>
      <c r="C253" s="145" t="s">
        <v>735</v>
      </c>
      <c r="D253" s="145" t="s">
        <v>170</v>
      </c>
      <c r="E253" s="146" t="s">
        <v>1380</v>
      </c>
      <c r="F253" s="147" t="s">
        <v>1381</v>
      </c>
      <c r="G253" s="148" t="s">
        <v>226</v>
      </c>
      <c r="H253" s="149">
        <v>3400</v>
      </c>
      <c r="I253" s="150"/>
      <c r="J253" s="151">
        <f>ROUND(I253*H253,2)</f>
        <v>0</v>
      </c>
      <c r="K253" s="147" t="s">
        <v>3</v>
      </c>
      <c r="L253" s="35"/>
      <c r="M253" s="152" t="s">
        <v>3</v>
      </c>
      <c r="N253" s="153" t="s">
        <v>43</v>
      </c>
      <c r="O253" s="55"/>
      <c r="P253" s="154">
        <f>O253*H253</f>
        <v>0</v>
      </c>
      <c r="Q253" s="154">
        <v>0</v>
      </c>
      <c r="R253" s="154">
        <f>Q253*H253</f>
        <v>0</v>
      </c>
      <c r="S253" s="154">
        <v>0</v>
      </c>
      <c r="T253" s="155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56" t="s">
        <v>175</v>
      </c>
      <c r="AT253" s="156" t="s">
        <v>170</v>
      </c>
      <c r="AU253" s="156" t="s">
        <v>175</v>
      </c>
      <c r="AY253" s="19" t="s">
        <v>167</v>
      </c>
      <c r="BE253" s="157">
        <f>IF(N253="základní",J253,0)</f>
        <v>0</v>
      </c>
      <c r="BF253" s="157">
        <f>IF(N253="snížená",J253,0)</f>
        <v>0</v>
      </c>
      <c r="BG253" s="157">
        <f>IF(N253="zákl. přenesená",J253,0)</f>
        <v>0</v>
      </c>
      <c r="BH253" s="157">
        <f>IF(N253="sníž. přenesená",J253,0)</f>
        <v>0</v>
      </c>
      <c r="BI253" s="157">
        <f>IF(N253="nulová",J253,0)</f>
        <v>0</v>
      </c>
      <c r="BJ253" s="19" t="s">
        <v>79</v>
      </c>
      <c r="BK253" s="157">
        <f>ROUND(I253*H253,2)</f>
        <v>0</v>
      </c>
      <c r="BL253" s="19" t="s">
        <v>175</v>
      </c>
      <c r="BM253" s="156" t="s">
        <v>2480</v>
      </c>
    </row>
    <row r="254" spans="2:63" s="16" customFormat="1" ht="20.85" customHeight="1">
      <c r="B254" s="208"/>
      <c r="D254" s="209" t="s">
        <v>71</v>
      </c>
      <c r="E254" s="209" t="s">
        <v>1383</v>
      </c>
      <c r="F254" s="209" t="s">
        <v>1112</v>
      </c>
      <c r="I254" s="210"/>
      <c r="J254" s="211">
        <f>BK254</f>
        <v>0</v>
      </c>
      <c r="L254" s="208"/>
      <c r="M254" s="212"/>
      <c r="N254" s="213"/>
      <c r="O254" s="213"/>
      <c r="P254" s="214">
        <f>SUM(P255:P258)</f>
        <v>0</v>
      </c>
      <c r="Q254" s="213"/>
      <c r="R254" s="214">
        <f>SUM(R255:R258)</f>
        <v>0</v>
      </c>
      <c r="S254" s="213"/>
      <c r="T254" s="215">
        <f>SUM(T255:T258)</f>
        <v>0</v>
      </c>
      <c r="AR254" s="209" t="s">
        <v>79</v>
      </c>
      <c r="AT254" s="216" t="s">
        <v>71</v>
      </c>
      <c r="AU254" s="216" t="s">
        <v>168</v>
      </c>
      <c r="AY254" s="209" t="s">
        <v>167</v>
      </c>
      <c r="BK254" s="217">
        <f>SUM(BK255:BK258)</f>
        <v>0</v>
      </c>
    </row>
    <row r="255" spans="1:65" s="2" customFormat="1" ht="21.75" customHeight="1">
      <c r="A255" s="34"/>
      <c r="B255" s="144"/>
      <c r="C255" s="145" t="s">
        <v>745</v>
      </c>
      <c r="D255" s="145" t="s">
        <v>170</v>
      </c>
      <c r="E255" s="146" t="s">
        <v>1387</v>
      </c>
      <c r="F255" s="147" t="s">
        <v>1388</v>
      </c>
      <c r="G255" s="148" t="s">
        <v>791</v>
      </c>
      <c r="H255" s="149">
        <v>5</v>
      </c>
      <c r="I255" s="150"/>
      <c r="J255" s="151">
        <f>ROUND(I255*H255,2)</f>
        <v>0</v>
      </c>
      <c r="K255" s="147" t="s">
        <v>3</v>
      </c>
      <c r="L255" s="35"/>
      <c r="M255" s="152" t="s">
        <v>3</v>
      </c>
      <c r="N255" s="153" t="s">
        <v>43</v>
      </c>
      <c r="O255" s="55"/>
      <c r="P255" s="154">
        <f>O255*H255</f>
        <v>0</v>
      </c>
      <c r="Q255" s="154">
        <v>0</v>
      </c>
      <c r="R255" s="154">
        <f>Q255*H255</f>
        <v>0</v>
      </c>
      <c r="S255" s="154">
        <v>0</v>
      </c>
      <c r="T255" s="155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56" t="s">
        <v>175</v>
      </c>
      <c r="AT255" s="156" t="s">
        <v>170</v>
      </c>
      <c r="AU255" s="156" t="s">
        <v>175</v>
      </c>
      <c r="AY255" s="19" t="s">
        <v>167</v>
      </c>
      <c r="BE255" s="157">
        <f>IF(N255="základní",J255,0)</f>
        <v>0</v>
      </c>
      <c r="BF255" s="157">
        <f>IF(N255="snížená",J255,0)</f>
        <v>0</v>
      </c>
      <c r="BG255" s="157">
        <f>IF(N255="zákl. přenesená",J255,0)</f>
        <v>0</v>
      </c>
      <c r="BH255" s="157">
        <f>IF(N255="sníž. přenesená",J255,0)</f>
        <v>0</v>
      </c>
      <c r="BI255" s="157">
        <f>IF(N255="nulová",J255,0)</f>
        <v>0</v>
      </c>
      <c r="BJ255" s="19" t="s">
        <v>79</v>
      </c>
      <c r="BK255" s="157">
        <f>ROUND(I255*H255,2)</f>
        <v>0</v>
      </c>
      <c r="BL255" s="19" t="s">
        <v>175</v>
      </c>
      <c r="BM255" s="156" t="s">
        <v>2481</v>
      </c>
    </row>
    <row r="256" spans="1:65" s="2" customFormat="1" ht="16.5" customHeight="1">
      <c r="A256" s="34"/>
      <c r="B256" s="144"/>
      <c r="C256" s="145" t="s">
        <v>752</v>
      </c>
      <c r="D256" s="145" t="s">
        <v>170</v>
      </c>
      <c r="E256" s="146" t="s">
        <v>1391</v>
      </c>
      <c r="F256" s="147" t="s">
        <v>1392</v>
      </c>
      <c r="G256" s="148" t="s">
        <v>847</v>
      </c>
      <c r="H256" s="149">
        <v>1</v>
      </c>
      <c r="I256" s="150"/>
      <c r="J256" s="151">
        <f>ROUND(I256*H256,2)</f>
        <v>0</v>
      </c>
      <c r="K256" s="147" t="s">
        <v>3</v>
      </c>
      <c r="L256" s="35"/>
      <c r="M256" s="152" t="s">
        <v>3</v>
      </c>
      <c r="N256" s="153" t="s">
        <v>43</v>
      </c>
      <c r="O256" s="55"/>
      <c r="P256" s="154">
        <f>O256*H256</f>
        <v>0</v>
      </c>
      <c r="Q256" s="154">
        <v>0</v>
      </c>
      <c r="R256" s="154">
        <f>Q256*H256</f>
        <v>0</v>
      </c>
      <c r="S256" s="154">
        <v>0</v>
      </c>
      <c r="T256" s="155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56" t="s">
        <v>175</v>
      </c>
      <c r="AT256" s="156" t="s">
        <v>170</v>
      </c>
      <c r="AU256" s="156" t="s">
        <v>175</v>
      </c>
      <c r="AY256" s="19" t="s">
        <v>167</v>
      </c>
      <c r="BE256" s="157">
        <f>IF(N256="základní",J256,0)</f>
        <v>0</v>
      </c>
      <c r="BF256" s="157">
        <f>IF(N256="snížená",J256,0)</f>
        <v>0</v>
      </c>
      <c r="BG256" s="157">
        <f>IF(N256="zákl. přenesená",J256,0)</f>
        <v>0</v>
      </c>
      <c r="BH256" s="157">
        <f>IF(N256="sníž. přenesená",J256,0)</f>
        <v>0</v>
      </c>
      <c r="BI256" s="157">
        <f>IF(N256="nulová",J256,0)</f>
        <v>0</v>
      </c>
      <c r="BJ256" s="19" t="s">
        <v>79</v>
      </c>
      <c r="BK256" s="157">
        <f>ROUND(I256*H256,2)</f>
        <v>0</v>
      </c>
      <c r="BL256" s="19" t="s">
        <v>175</v>
      </c>
      <c r="BM256" s="156" t="s">
        <v>2482</v>
      </c>
    </row>
    <row r="257" spans="1:65" s="2" customFormat="1" ht="16.5" customHeight="1">
      <c r="A257" s="34"/>
      <c r="B257" s="144"/>
      <c r="C257" s="145" t="s">
        <v>769</v>
      </c>
      <c r="D257" s="145" t="s">
        <v>170</v>
      </c>
      <c r="E257" s="146" t="s">
        <v>1394</v>
      </c>
      <c r="F257" s="147" t="s">
        <v>1198</v>
      </c>
      <c r="G257" s="148" t="s">
        <v>1199</v>
      </c>
      <c r="H257" s="149">
        <v>1</v>
      </c>
      <c r="I257" s="150"/>
      <c r="J257" s="151">
        <f>ROUND(I257*H257,2)</f>
        <v>0</v>
      </c>
      <c r="K257" s="147" t="s">
        <v>3</v>
      </c>
      <c r="L257" s="35"/>
      <c r="M257" s="152" t="s">
        <v>3</v>
      </c>
      <c r="N257" s="153" t="s">
        <v>43</v>
      </c>
      <c r="O257" s="55"/>
      <c r="P257" s="154">
        <f>O257*H257</f>
        <v>0</v>
      </c>
      <c r="Q257" s="154">
        <v>0</v>
      </c>
      <c r="R257" s="154">
        <f>Q257*H257</f>
        <v>0</v>
      </c>
      <c r="S257" s="154">
        <v>0</v>
      </c>
      <c r="T257" s="155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56" t="s">
        <v>175</v>
      </c>
      <c r="AT257" s="156" t="s">
        <v>170</v>
      </c>
      <c r="AU257" s="156" t="s">
        <v>175</v>
      </c>
      <c r="AY257" s="19" t="s">
        <v>167</v>
      </c>
      <c r="BE257" s="157">
        <f>IF(N257="základní",J257,0)</f>
        <v>0</v>
      </c>
      <c r="BF257" s="157">
        <f>IF(N257="snížená",J257,0)</f>
        <v>0</v>
      </c>
      <c r="BG257" s="157">
        <f>IF(N257="zákl. přenesená",J257,0)</f>
        <v>0</v>
      </c>
      <c r="BH257" s="157">
        <f>IF(N257="sníž. přenesená",J257,0)</f>
        <v>0</v>
      </c>
      <c r="BI257" s="157">
        <f>IF(N257="nulová",J257,0)</f>
        <v>0</v>
      </c>
      <c r="BJ257" s="19" t="s">
        <v>79</v>
      </c>
      <c r="BK257" s="157">
        <f>ROUND(I257*H257,2)</f>
        <v>0</v>
      </c>
      <c r="BL257" s="19" t="s">
        <v>175</v>
      </c>
      <c r="BM257" s="156" t="s">
        <v>2483</v>
      </c>
    </row>
    <row r="258" spans="1:65" s="2" customFormat="1" ht="24.2" customHeight="1">
      <c r="A258" s="34"/>
      <c r="B258" s="144"/>
      <c r="C258" s="145" t="s">
        <v>740</v>
      </c>
      <c r="D258" s="145" t="s">
        <v>170</v>
      </c>
      <c r="E258" s="146" t="s">
        <v>1791</v>
      </c>
      <c r="F258" s="147" t="s">
        <v>1117</v>
      </c>
      <c r="G258" s="148" t="s">
        <v>1088</v>
      </c>
      <c r="H258" s="149">
        <v>1</v>
      </c>
      <c r="I258" s="150"/>
      <c r="J258" s="151">
        <f>ROUND(I258*H258,2)</f>
        <v>0</v>
      </c>
      <c r="K258" s="147" t="s">
        <v>3</v>
      </c>
      <c r="L258" s="35"/>
      <c r="M258" s="152" t="s">
        <v>3</v>
      </c>
      <c r="N258" s="153" t="s">
        <v>43</v>
      </c>
      <c r="O258" s="55"/>
      <c r="P258" s="154">
        <f>O258*H258</f>
        <v>0</v>
      </c>
      <c r="Q258" s="154">
        <v>0</v>
      </c>
      <c r="R258" s="154">
        <f>Q258*H258</f>
        <v>0</v>
      </c>
      <c r="S258" s="154">
        <v>0</v>
      </c>
      <c r="T258" s="155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56" t="s">
        <v>175</v>
      </c>
      <c r="AT258" s="156" t="s">
        <v>170</v>
      </c>
      <c r="AU258" s="156" t="s">
        <v>175</v>
      </c>
      <c r="AY258" s="19" t="s">
        <v>167</v>
      </c>
      <c r="BE258" s="157">
        <f>IF(N258="základní",J258,0)</f>
        <v>0</v>
      </c>
      <c r="BF258" s="157">
        <f>IF(N258="snížená",J258,0)</f>
        <v>0</v>
      </c>
      <c r="BG258" s="157">
        <f>IF(N258="zákl. přenesená",J258,0)</f>
        <v>0</v>
      </c>
      <c r="BH258" s="157">
        <f>IF(N258="sníž. přenesená",J258,0)</f>
        <v>0</v>
      </c>
      <c r="BI258" s="157">
        <f>IF(N258="nulová",J258,0)</f>
        <v>0</v>
      </c>
      <c r="BJ258" s="19" t="s">
        <v>79</v>
      </c>
      <c r="BK258" s="157">
        <f>ROUND(I258*H258,2)</f>
        <v>0</v>
      </c>
      <c r="BL258" s="19" t="s">
        <v>175</v>
      </c>
      <c r="BM258" s="156" t="s">
        <v>2484</v>
      </c>
    </row>
    <row r="259" spans="2:63" s="12" customFormat="1" ht="20.85" customHeight="1">
      <c r="B259" s="131"/>
      <c r="D259" s="132" t="s">
        <v>71</v>
      </c>
      <c r="E259" s="142" t="s">
        <v>1396</v>
      </c>
      <c r="F259" s="142" t="s">
        <v>1397</v>
      </c>
      <c r="I259" s="134"/>
      <c r="J259" s="143">
        <f>BK259</f>
        <v>0</v>
      </c>
      <c r="L259" s="131"/>
      <c r="M259" s="136"/>
      <c r="N259" s="137"/>
      <c r="O259" s="137"/>
      <c r="P259" s="138">
        <f>P260+P265+P270+P272+P277+P283+P285</f>
        <v>0</v>
      </c>
      <c r="Q259" s="137"/>
      <c r="R259" s="138">
        <f>R260+R265+R270+R272+R277+R283+R285</f>
        <v>0</v>
      </c>
      <c r="S259" s="137"/>
      <c r="T259" s="139">
        <f>T260+T265+T270+T272+T277+T283+T285</f>
        <v>0</v>
      </c>
      <c r="AR259" s="132" t="s">
        <v>79</v>
      </c>
      <c r="AT259" s="140" t="s">
        <v>71</v>
      </c>
      <c r="AU259" s="140" t="s">
        <v>81</v>
      </c>
      <c r="AY259" s="132" t="s">
        <v>167</v>
      </c>
      <c r="BK259" s="141">
        <f>BK260+BK265+BK270+BK272+BK277+BK283+BK285</f>
        <v>0</v>
      </c>
    </row>
    <row r="260" spans="2:63" s="16" customFormat="1" ht="20.85" customHeight="1">
      <c r="B260" s="208"/>
      <c r="D260" s="209" t="s">
        <v>71</v>
      </c>
      <c r="E260" s="209" t="s">
        <v>1398</v>
      </c>
      <c r="F260" s="209" t="s">
        <v>1000</v>
      </c>
      <c r="I260" s="210"/>
      <c r="J260" s="211">
        <f>BK260</f>
        <v>0</v>
      </c>
      <c r="L260" s="208"/>
      <c r="M260" s="212"/>
      <c r="N260" s="213"/>
      <c r="O260" s="213"/>
      <c r="P260" s="214">
        <f>SUM(P261:P264)</f>
        <v>0</v>
      </c>
      <c r="Q260" s="213"/>
      <c r="R260" s="214">
        <f>SUM(R261:R264)</f>
        <v>0</v>
      </c>
      <c r="S260" s="213"/>
      <c r="T260" s="215">
        <f>SUM(T261:T264)</f>
        <v>0</v>
      </c>
      <c r="AR260" s="209" t="s">
        <v>79</v>
      </c>
      <c r="AT260" s="216" t="s">
        <v>71</v>
      </c>
      <c r="AU260" s="216" t="s">
        <v>168</v>
      </c>
      <c r="AY260" s="209" t="s">
        <v>167</v>
      </c>
      <c r="BK260" s="217">
        <f>SUM(BK261:BK264)</f>
        <v>0</v>
      </c>
    </row>
    <row r="261" spans="1:65" s="2" customFormat="1" ht="21.75" customHeight="1">
      <c r="A261" s="34"/>
      <c r="B261" s="144"/>
      <c r="C261" s="145" t="s">
        <v>775</v>
      </c>
      <c r="D261" s="145" t="s">
        <v>170</v>
      </c>
      <c r="E261" s="146" t="s">
        <v>1400</v>
      </c>
      <c r="F261" s="147" t="s">
        <v>1401</v>
      </c>
      <c r="G261" s="148" t="s">
        <v>847</v>
      </c>
      <c r="H261" s="149">
        <v>3</v>
      </c>
      <c r="I261" s="150"/>
      <c r="J261" s="151">
        <f>ROUND(I261*H261,2)</f>
        <v>0</v>
      </c>
      <c r="K261" s="147" t="s">
        <v>3</v>
      </c>
      <c r="L261" s="35"/>
      <c r="M261" s="152" t="s">
        <v>3</v>
      </c>
      <c r="N261" s="153" t="s">
        <v>43</v>
      </c>
      <c r="O261" s="55"/>
      <c r="P261" s="154">
        <f>O261*H261</f>
        <v>0</v>
      </c>
      <c r="Q261" s="154">
        <v>0</v>
      </c>
      <c r="R261" s="154">
        <f>Q261*H261</f>
        <v>0</v>
      </c>
      <c r="S261" s="154">
        <v>0</v>
      </c>
      <c r="T261" s="155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56" t="s">
        <v>175</v>
      </c>
      <c r="AT261" s="156" t="s">
        <v>170</v>
      </c>
      <c r="AU261" s="156" t="s">
        <v>175</v>
      </c>
      <c r="AY261" s="19" t="s">
        <v>167</v>
      </c>
      <c r="BE261" s="157">
        <f>IF(N261="základní",J261,0)</f>
        <v>0</v>
      </c>
      <c r="BF261" s="157">
        <f>IF(N261="snížená",J261,0)</f>
        <v>0</v>
      </c>
      <c r="BG261" s="157">
        <f>IF(N261="zákl. přenesená",J261,0)</f>
        <v>0</v>
      </c>
      <c r="BH261" s="157">
        <f>IF(N261="sníž. přenesená",J261,0)</f>
        <v>0</v>
      </c>
      <c r="BI261" s="157">
        <f>IF(N261="nulová",J261,0)</f>
        <v>0</v>
      </c>
      <c r="BJ261" s="19" t="s">
        <v>79</v>
      </c>
      <c r="BK261" s="157">
        <f>ROUND(I261*H261,2)</f>
        <v>0</v>
      </c>
      <c r="BL261" s="19" t="s">
        <v>175</v>
      </c>
      <c r="BM261" s="156" t="s">
        <v>2485</v>
      </c>
    </row>
    <row r="262" spans="1:65" s="2" customFormat="1" ht="16.5" customHeight="1">
      <c r="A262" s="34"/>
      <c r="B262" s="144"/>
      <c r="C262" s="145" t="s">
        <v>781</v>
      </c>
      <c r="D262" s="145" t="s">
        <v>170</v>
      </c>
      <c r="E262" s="146" t="s">
        <v>1403</v>
      </c>
      <c r="F262" s="147" t="s">
        <v>1404</v>
      </c>
      <c r="G262" s="148" t="s">
        <v>847</v>
      </c>
      <c r="H262" s="149">
        <v>1</v>
      </c>
      <c r="I262" s="150"/>
      <c r="J262" s="151">
        <f>ROUND(I262*H262,2)</f>
        <v>0</v>
      </c>
      <c r="K262" s="147" t="s">
        <v>3</v>
      </c>
      <c r="L262" s="35"/>
      <c r="M262" s="152" t="s">
        <v>3</v>
      </c>
      <c r="N262" s="153" t="s">
        <v>43</v>
      </c>
      <c r="O262" s="55"/>
      <c r="P262" s="154">
        <f>O262*H262</f>
        <v>0</v>
      </c>
      <c r="Q262" s="154">
        <v>0</v>
      </c>
      <c r="R262" s="154">
        <f>Q262*H262</f>
        <v>0</v>
      </c>
      <c r="S262" s="154">
        <v>0</v>
      </c>
      <c r="T262" s="155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56" t="s">
        <v>175</v>
      </c>
      <c r="AT262" s="156" t="s">
        <v>170</v>
      </c>
      <c r="AU262" s="156" t="s">
        <v>175</v>
      </c>
      <c r="AY262" s="19" t="s">
        <v>167</v>
      </c>
      <c r="BE262" s="157">
        <f>IF(N262="základní",J262,0)</f>
        <v>0</v>
      </c>
      <c r="BF262" s="157">
        <f>IF(N262="snížená",J262,0)</f>
        <v>0</v>
      </c>
      <c r="BG262" s="157">
        <f>IF(N262="zákl. přenesená",J262,0)</f>
        <v>0</v>
      </c>
      <c r="BH262" s="157">
        <f>IF(N262="sníž. přenesená",J262,0)</f>
        <v>0</v>
      </c>
      <c r="BI262" s="157">
        <f>IF(N262="nulová",J262,0)</f>
        <v>0</v>
      </c>
      <c r="BJ262" s="19" t="s">
        <v>79</v>
      </c>
      <c r="BK262" s="157">
        <f>ROUND(I262*H262,2)</f>
        <v>0</v>
      </c>
      <c r="BL262" s="19" t="s">
        <v>175</v>
      </c>
      <c r="BM262" s="156" t="s">
        <v>2486</v>
      </c>
    </row>
    <row r="263" spans="1:65" s="2" customFormat="1" ht="16.5" customHeight="1">
      <c r="A263" s="34"/>
      <c r="B263" s="144"/>
      <c r="C263" s="145" t="s">
        <v>788</v>
      </c>
      <c r="D263" s="145" t="s">
        <v>170</v>
      </c>
      <c r="E263" s="146" t="s">
        <v>1407</v>
      </c>
      <c r="F263" s="147" t="s">
        <v>1408</v>
      </c>
      <c r="G263" s="148" t="s">
        <v>847</v>
      </c>
      <c r="H263" s="149">
        <v>1</v>
      </c>
      <c r="I263" s="150"/>
      <c r="J263" s="151">
        <f>ROUND(I263*H263,2)</f>
        <v>0</v>
      </c>
      <c r="K263" s="147" t="s">
        <v>3</v>
      </c>
      <c r="L263" s="35"/>
      <c r="M263" s="152" t="s">
        <v>3</v>
      </c>
      <c r="N263" s="153" t="s">
        <v>43</v>
      </c>
      <c r="O263" s="55"/>
      <c r="P263" s="154">
        <f>O263*H263</f>
        <v>0</v>
      </c>
      <c r="Q263" s="154">
        <v>0</v>
      </c>
      <c r="R263" s="154">
        <f>Q263*H263</f>
        <v>0</v>
      </c>
      <c r="S263" s="154">
        <v>0</v>
      </c>
      <c r="T263" s="155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56" t="s">
        <v>175</v>
      </c>
      <c r="AT263" s="156" t="s">
        <v>170</v>
      </c>
      <c r="AU263" s="156" t="s">
        <v>175</v>
      </c>
      <c r="AY263" s="19" t="s">
        <v>167</v>
      </c>
      <c r="BE263" s="157">
        <f>IF(N263="základní",J263,0)</f>
        <v>0</v>
      </c>
      <c r="BF263" s="157">
        <f>IF(N263="snížená",J263,0)</f>
        <v>0</v>
      </c>
      <c r="BG263" s="157">
        <f>IF(N263="zákl. přenesená",J263,0)</f>
        <v>0</v>
      </c>
      <c r="BH263" s="157">
        <f>IF(N263="sníž. přenesená",J263,0)</f>
        <v>0</v>
      </c>
      <c r="BI263" s="157">
        <f>IF(N263="nulová",J263,0)</f>
        <v>0</v>
      </c>
      <c r="BJ263" s="19" t="s">
        <v>79</v>
      </c>
      <c r="BK263" s="157">
        <f>ROUND(I263*H263,2)</f>
        <v>0</v>
      </c>
      <c r="BL263" s="19" t="s">
        <v>175</v>
      </c>
      <c r="BM263" s="156" t="s">
        <v>2487</v>
      </c>
    </row>
    <row r="264" spans="1:65" s="2" customFormat="1" ht="16.5" customHeight="1">
      <c r="A264" s="34"/>
      <c r="B264" s="144"/>
      <c r="C264" s="145" t="s">
        <v>797</v>
      </c>
      <c r="D264" s="145" t="s">
        <v>170</v>
      </c>
      <c r="E264" s="146" t="s">
        <v>1410</v>
      </c>
      <c r="F264" s="147" t="s">
        <v>1411</v>
      </c>
      <c r="G264" s="148" t="s">
        <v>1040</v>
      </c>
      <c r="H264" s="149">
        <v>1</v>
      </c>
      <c r="I264" s="150"/>
      <c r="J264" s="151">
        <f>ROUND(I264*H264,2)</f>
        <v>0</v>
      </c>
      <c r="K264" s="147" t="s">
        <v>3</v>
      </c>
      <c r="L264" s="35"/>
      <c r="M264" s="152" t="s">
        <v>3</v>
      </c>
      <c r="N264" s="153" t="s">
        <v>43</v>
      </c>
      <c r="O264" s="55"/>
      <c r="P264" s="154">
        <f>O264*H264</f>
        <v>0</v>
      </c>
      <c r="Q264" s="154">
        <v>0</v>
      </c>
      <c r="R264" s="154">
        <f>Q264*H264</f>
        <v>0</v>
      </c>
      <c r="S264" s="154">
        <v>0</v>
      </c>
      <c r="T264" s="155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56" t="s">
        <v>175</v>
      </c>
      <c r="AT264" s="156" t="s">
        <v>170</v>
      </c>
      <c r="AU264" s="156" t="s">
        <v>175</v>
      </c>
      <c r="AY264" s="19" t="s">
        <v>167</v>
      </c>
      <c r="BE264" s="157">
        <f>IF(N264="základní",J264,0)</f>
        <v>0</v>
      </c>
      <c r="BF264" s="157">
        <f>IF(N264="snížená",J264,0)</f>
        <v>0</v>
      </c>
      <c r="BG264" s="157">
        <f>IF(N264="zákl. přenesená",J264,0)</f>
        <v>0</v>
      </c>
      <c r="BH264" s="157">
        <f>IF(N264="sníž. přenesená",J264,0)</f>
        <v>0</v>
      </c>
      <c r="BI264" s="157">
        <f>IF(N264="nulová",J264,0)</f>
        <v>0</v>
      </c>
      <c r="BJ264" s="19" t="s">
        <v>79</v>
      </c>
      <c r="BK264" s="157">
        <f>ROUND(I264*H264,2)</f>
        <v>0</v>
      </c>
      <c r="BL264" s="19" t="s">
        <v>175</v>
      </c>
      <c r="BM264" s="156" t="s">
        <v>2488</v>
      </c>
    </row>
    <row r="265" spans="2:63" s="16" customFormat="1" ht="20.85" customHeight="1">
      <c r="B265" s="208"/>
      <c r="D265" s="209" t="s">
        <v>71</v>
      </c>
      <c r="E265" s="209" t="s">
        <v>1413</v>
      </c>
      <c r="F265" s="209" t="s">
        <v>1067</v>
      </c>
      <c r="I265" s="210"/>
      <c r="J265" s="211">
        <f>BK265</f>
        <v>0</v>
      </c>
      <c r="L265" s="208"/>
      <c r="M265" s="212"/>
      <c r="N265" s="213"/>
      <c r="O265" s="213"/>
      <c r="P265" s="214">
        <f>SUM(P266:P269)</f>
        <v>0</v>
      </c>
      <c r="Q265" s="213"/>
      <c r="R265" s="214">
        <f>SUM(R266:R269)</f>
        <v>0</v>
      </c>
      <c r="S265" s="213"/>
      <c r="T265" s="215">
        <f>SUM(T266:T269)</f>
        <v>0</v>
      </c>
      <c r="AR265" s="209" t="s">
        <v>79</v>
      </c>
      <c r="AT265" s="216" t="s">
        <v>71</v>
      </c>
      <c r="AU265" s="216" t="s">
        <v>168</v>
      </c>
      <c r="AY265" s="209" t="s">
        <v>167</v>
      </c>
      <c r="BK265" s="217">
        <f>SUM(BK266:BK269)</f>
        <v>0</v>
      </c>
    </row>
    <row r="266" spans="1:65" s="2" customFormat="1" ht="24.2" customHeight="1">
      <c r="A266" s="34"/>
      <c r="B266" s="144"/>
      <c r="C266" s="145" t="s">
        <v>934</v>
      </c>
      <c r="D266" s="145" t="s">
        <v>170</v>
      </c>
      <c r="E266" s="146" t="s">
        <v>1415</v>
      </c>
      <c r="F266" s="147" t="s">
        <v>1416</v>
      </c>
      <c r="G266" s="148" t="s">
        <v>226</v>
      </c>
      <c r="H266" s="149">
        <v>40</v>
      </c>
      <c r="I266" s="150"/>
      <c r="J266" s="151">
        <f>ROUND(I266*H266,2)</f>
        <v>0</v>
      </c>
      <c r="K266" s="147" t="s">
        <v>3</v>
      </c>
      <c r="L266" s="35"/>
      <c r="M266" s="152" t="s">
        <v>3</v>
      </c>
      <c r="N266" s="153" t="s">
        <v>43</v>
      </c>
      <c r="O266" s="55"/>
      <c r="P266" s="154">
        <f>O266*H266</f>
        <v>0</v>
      </c>
      <c r="Q266" s="154">
        <v>0</v>
      </c>
      <c r="R266" s="154">
        <f>Q266*H266</f>
        <v>0</v>
      </c>
      <c r="S266" s="154">
        <v>0</v>
      </c>
      <c r="T266" s="155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56" t="s">
        <v>175</v>
      </c>
      <c r="AT266" s="156" t="s">
        <v>170</v>
      </c>
      <c r="AU266" s="156" t="s">
        <v>175</v>
      </c>
      <c r="AY266" s="19" t="s">
        <v>167</v>
      </c>
      <c r="BE266" s="157">
        <f>IF(N266="základní",J266,0)</f>
        <v>0</v>
      </c>
      <c r="BF266" s="157">
        <f>IF(N266="snížená",J266,0)</f>
        <v>0</v>
      </c>
      <c r="BG266" s="157">
        <f>IF(N266="zákl. přenesená",J266,0)</f>
        <v>0</v>
      </c>
      <c r="BH266" s="157">
        <f>IF(N266="sníž. přenesená",J266,0)</f>
        <v>0</v>
      </c>
      <c r="BI266" s="157">
        <f>IF(N266="nulová",J266,0)</f>
        <v>0</v>
      </c>
      <c r="BJ266" s="19" t="s">
        <v>79</v>
      </c>
      <c r="BK266" s="157">
        <f>ROUND(I266*H266,2)</f>
        <v>0</v>
      </c>
      <c r="BL266" s="19" t="s">
        <v>175</v>
      </c>
      <c r="BM266" s="156" t="s">
        <v>2489</v>
      </c>
    </row>
    <row r="267" spans="1:65" s="2" customFormat="1" ht="16.5" customHeight="1">
      <c r="A267" s="34"/>
      <c r="B267" s="144"/>
      <c r="C267" s="145" t="s">
        <v>1353</v>
      </c>
      <c r="D267" s="145" t="s">
        <v>170</v>
      </c>
      <c r="E267" s="146" t="s">
        <v>1419</v>
      </c>
      <c r="F267" s="147" t="s">
        <v>1420</v>
      </c>
      <c r="G267" s="148" t="s">
        <v>226</v>
      </c>
      <c r="H267" s="149">
        <v>30</v>
      </c>
      <c r="I267" s="150"/>
      <c r="J267" s="151">
        <f>ROUND(I267*H267,2)</f>
        <v>0</v>
      </c>
      <c r="K267" s="147" t="s">
        <v>3</v>
      </c>
      <c r="L267" s="35"/>
      <c r="M267" s="152" t="s">
        <v>3</v>
      </c>
      <c r="N267" s="153" t="s">
        <v>43</v>
      </c>
      <c r="O267" s="55"/>
      <c r="P267" s="154">
        <f>O267*H267</f>
        <v>0</v>
      </c>
      <c r="Q267" s="154">
        <v>0</v>
      </c>
      <c r="R267" s="154">
        <f>Q267*H267</f>
        <v>0</v>
      </c>
      <c r="S267" s="154">
        <v>0</v>
      </c>
      <c r="T267" s="155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56" t="s">
        <v>175</v>
      </c>
      <c r="AT267" s="156" t="s">
        <v>170</v>
      </c>
      <c r="AU267" s="156" t="s">
        <v>175</v>
      </c>
      <c r="AY267" s="19" t="s">
        <v>167</v>
      </c>
      <c r="BE267" s="157">
        <f>IF(N267="základní",J267,0)</f>
        <v>0</v>
      </c>
      <c r="BF267" s="157">
        <f>IF(N267="snížená",J267,0)</f>
        <v>0</v>
      </c>
      <c r="BG267" s="157">
        <f>IF(N267="zákl. přenesená",J267,0)</f>
        <v>0</v>
      </c>
      <c r="BH267" s="157">
        <f>IF(N267="sníž. přenesená",J267,0)</f>
        <v>0</v>
      </c>
      <c r="BI267" s="157">
        <f>IF(N267="nulová",J267,0)</f>
        <v>0</v>
      </c>
      <c r="BJ267" s="19" t="s">
        <v>79</v>
      </c>
      <c r="BK267" s="157">
        <f>ROUND(I267*H267,2)</f>
        <v>0</v>
      </c>
      <c r="BL267" s="19" t="s">
        <v>175</v>
      </c>
      <c r="BM267" s="156" t="s">
        <v>2490</v>
      </c>
    </row>
    <row r="268" spans="1:65" s="2" customFormat="1" ht="16.5" customHeight="1">
      <c r="A268" s="34"/>
      <c r="B268" s="144"/>
      <c r="C268" s="145" t="s">
        <v>937</v>
      </c>
      <c r="D268" s="145" t="s">
        <v>170</v>
      </c>
      <c r="E268" s="146" t="s">
        <v>1423</v>
      </c>
      <c r="F268" s="147" t="s">
        <v>1424</v>
      </c>
      <c r="G268" s="148" t="s">
        <v>847</v>
      </c>
      <c r="H268" s="149">
        <v>3</v>
      </c>
      <c r="I268" s="150"/>
      <c r="J268" s="151">
        <f>ROUND(I268*H268,2)</f>
        <v>0</v>
      </c>
      <c r="K268" s="147" t="s">
        <v>3</v>
      </c>
      <c r="L268" s="35"/>
      <c r="M268" s="152" t="s">
        <v>3</v>
      </c>
      <c r="N268" s="153" t="s">
        <v>43</v>
      </c>
      <c r="O268" s="55"/>
      <c r="P268" s="154">
        <f>O268*H268</f>
        <v>0</v>
      </c>
      <c r="Q268" s="154">
        <v>0</v>
      </c>
      <c r="R268" s="154">
        <f>Q268*H268</f>
        <v>0</v>
      </c>
      <c r="S268" s="154">
        <v>0</v>
      </c>
      <c r="T268" s="155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56" t="s">
        <v>175</v>
      </c>
      <c r="AT268" s="156" t="s">
        <v>170</v>
      </c>
      <c r="AU268" s="156" t="s">
        <v>175</v>
      </c>
      <c r="AY268" s="19" t="s">
        <v>167</v>
      </c>
      <c r="BE268" s="157">
        <f>IF(N268="základní",J268,0)</f>
        <v>0</v>
      </c>
      <c r="BF268" s="157">
        <f>IF(N268="snížená",J268,0)</f>
        <v>0</v>
      </c>
      <c r="BG268" s="157">
        <f>IF(N268="zákl. přenesená",J268,0)</f>
        <v>0</v>
      </c>
      <c r="BH268" s="157">
        <f>IF(N268="sníž. přenesená",J268,0)</f>
        <v>0</v>
      </c>
      <c r="BI268" s="157">
        <f>IF(N268="nulová",J268,0)</f>
        <v>0</v>
      </c>
      <c r="BJ268" s="19" t="s">
        <v>79</v>
      </c>
      <c r="BK268" s="157">
        <f>ROUND(I268*H268,2)</f>
        <v>0</v>
      </c>
      <c r="BL268" s="19" t="s">
        <v>175</v>
      </c>
      <c r="BM268" s="156" t="s">
        <v>2491</v>
      </c>
    </row>
    <row r="269" spans="1:65" s="2" customFormat="1" ht="24.2" customHeight="1">
      <c r="A269" s="34"/>
      <c r="B269" s="144"/>
      <c r="C269" s="145" t="s">
        <v>1360</v>
      </c>
      <c r="D269" s="145" t="s">
        <v>170</v>
      </c>
      <c r="E269" s="146" t="s">
        <v>1427</v>
      </c>
      <c r="F269" s="147" t="s">
        <v>1428</v>
      </c>
      <c r="G269" s="148" t="s">
        <v>1040</v>
      </c>
      <c r="H269" s="149">
        <v>1</v>
      </c>
      <c r="I269" s="150"/>
      <c r="J269" s="151">
        <f>ROUND(I269*H269,2)</f>
        <v>0</v>
      </c>
      <c r="K269" s="147" t="s">
        <v>3</v>
      </c>
      <c r="L269" s="35"/>
      <c r="M269" s="152" t="s">
        <v>3</v>
      </c>
      <c r="N269" s="153" t="s">
        <v>43</v>
      </c>
      <c r="O269" s="55"/>
      <c r="P269" s="154">
        <f>O269*H269</f>
        <v>0</v>
      </c>
      <c r="Q269" s="154">
        <v>0</v>
      </c>
      <c r="R269" s="154">
        <f>Q269*H269</f>
        <v>0</v>
      </c>
      <c r="S269" s="154">
        <v>0</v>
      </c>
      <c r="T269" s="155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56" t="s">
        <v>175</v>
      </c>
      <c r="AT269" s="156" t="s">
        <v>170</v>
      </c>
      <c r="AU269" s="156" t="s">
        <v>175</v>
      </c>
      <c r="AY269" s="19" t="s">
        <v>167</v>
      </c>
      <c r="BE269" s="157">
        <f>IF(N269="základní",J269,0)</f>
        <v>0</v>
      </c>
      <c r="BF269" s="157">
        <f>IF(N269="snížená",J269,0)</f>
        <v>0</v>
      </c>
      <c r="BG269" s="157">
        <f>IF(N269="zákl. přenesená",J269,0)</f>
        <v>0</v>
      </c>
      <c r="BH269" s="157">
        <f>IF(N269="sníž. přenesená",J269,0)</f>
        <v>0</v>
      </c>
      <c r="BI269" s="157">
        <f>IF(N269="nulová",J269,0)</f>
        <v>0</v>
      </c>
      <c r="BJ269" s="19" t="s">
        <v>79</v>
      </c>
      <c r="BK269" s="157">
        <f>ROUND(I269*H269,2)</f>
        <v>0</v>
      </c>
      <c r="BL269" s="19" t="s">
        <v>175</v>
      </c>
      <c r="BM269" s="156" t="s">
        <v>2492</v>
      </c>
    </row>
    <row r="270" spans="2:63" s="16" customFormat="1" ht="20.85" customHeight="1">
      <c r="B270" s="208"/>
      <c r="D270" s="209" t="s">
        <v>71</v>
      </c>
      <c r="E270" s="209" t="s">
        <v>1430</v>
      </c>
      <c r="F270" s="209" t="s">
        <v>1177</v>
      </c>
      <c r="I270" s="210"/>
      <c r="J270" s="211">
        <f>BK270</f>
        <v>0</v>
      </c>
      <c r="L270" s="208"/>
      <c r="M270" s="212"/>
      <c r="N270" s="213"/>
      <c r="O270" s="213"/>
      <c r="P270" s="214">
        <f>P271</f>
        <v>0</v>
      </c>
      <c r="Q270" s="213"/>
      <c r="R270" s="214">
        <f>R271</f>
        <v>0</v>
      </c>
      <c r="S270" s="213"/>
      <c r="T270" s="215">
        <f>T271</f>
        <v>0</v>
      </c>
      <c r="AR270" s="209" t="s">
        <v>79</v>
      </c>
      <c r="AT270" s="216" t="s">
        <v>71</v>
      </c>
      <c r="AU270" s="216" t="s">
        <v>168</v>
      </c>
      <c r="AY270" s="209" t="s">
        <v>167</v>
      </c>
      <c r="BK270" s="217">
        <f>BK271</f>
        <v>0</v>
      </c>
    </row>
    <row r="271" spans="1:65" s="2" customFormat="1" ht="16.5" customHeight="1">
      <c r="A271" s="34"/>
      <c r="B271" s="144"/>
      <c r="C271" s="145" t="s">
        <v>940</v>
      </c>
      <c r="D271" s="145" t="s">
        <v>170</v>
      </c>
      <c r="E271" s="146" t="s">
        <v>1432</v>
      </c>
      <c r="F271" s="147" t="s">
        <v>1433</v>
      </c>
      <c r="G271" s="148" t="s">
        <v>226</v>
      </c>
      <c r="H271" s="149">
        <v>90</v>
      </c>
      <c r="I271" s="150"/>
      <c r="J271" s="151">
        <f>ROUND(I271*H271,2)</f>
        <v>0</v>
      </c>
      <c r="K271" s="147" t="s">
        <v>3</v>
      </c>
      <c r="L271" s="35"/>
      <c r="M271" s="152" t="s">
        <v>3</v>
      </c>
      <c r="N271" s="153" t="s">
        <v>43</v>
      </c>
      <c r="O271" s="55"/>
      <c r="P271" s="154">
        <f>O271*H271</f>
        <v>0</v>
      </c>
      <c r="Q271" s="154">
        <v>0</v>
      </c>
      <c r="R271" s="154">
        <f>Q271*H271</f>
        <v>0</v>
      </c>
      <c r="S271" s="154">
        <v>0</v>
      </c>
      <c r="T271" s="155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56" t="s">
        <v>175</v>
      </c>
      <c r="AT271" s="156" t="s">
        <v>170</v>
      </c>
      <c r="AU271" s="156" t="s">
        <v>175</v>
      </c>
      <c r="AY271" s="19" t="s">
        <v>167</v>
      </c>
      <c r="BE271" s="157">
        <f>IF(N271="základní",J271,0)</f>
        <v>0</v>
      </c>
      <c r="BF271" s="157">
        <f>IF(N271="snížená",J271,0)</f>
        <v>0</v>
      </c>
      <c r="BG271" s="157">
        <f>IF(N271="zákl. přenesená",J271,0)</f>
        <v>0</v>
      </c>
      <c r="BH271" s="157">
        <f>IF(N271="sníž. přenesená",J271,0)</f>
        <v>0</v>
      </c>
      <c r="BI271" s="157">
        <f>IF(N271="nulová",J271,0)</f>
        <v>0</v>
      </c>
      <c r="BJ271" s="19" t="s">
        <v>79</v>
      </c>
      <c r="BK271" s="157">
        <f>ROUND(I271*H271,2)</f>
        <v>0</v>
      </c>
      <c r="BL271" s="19" t="s">
        <v>175</v>
      </c>
      <c r="BM271" s="156" t="s">
        <v>2493</v>
      </c>
    </row>
    <row r="272" spans="2:63" s="16" customFormat="1" ht="20.85" customHeight="1">
      <c r="B272" s="208"/>
      <c r="D272" s="209" t="s">
        <v>71</v>
      </c>
      <c r="E272" s="209" t="s">
        <v>1435</v>
      </c>
      <c r="F272" s="209" t="s">
        <v>1037</v>
      </c>
      <c r="I272" s="210"/>
      <c r="J272" s="211">
        <f>BK272</f>
        <v>0</v>
      </c>
      <c r="L272" s="208"/>
      <c r="M272" s="212"/>
      <c r="N272" s="213"/>
      <c r="O272" s="213"/>
      <c r="P272" s="214">
        <f>SUM(P273:P276)</f>
        <v>0</v>
      </c>
      <c r="Q272" s="213"/>
      <c r="R272" s="214">
        <f>SUM(R273:R276)</f>
        <v>0</v>
      </c>
      <c r="S272" s="213"/>
      <c r="T272" s="215">
        <f>SUM(T273:T276)</f>
        <v>0</v>
      </c>
      <c r="AR272" s="209" t="s">
        <v>79</v>
      </c>
      <c r="AT272" s="216" t="s">
        <v>71</v>
      </c>
      <c r="AU272" s="216" t="s">
        <v>168</v>
      </c>
      <c r="AY272" s="209" t="s">
        <v>167</v>
      </c>
      <c r="BK272" s="217">
        <f>SUM(BK273:BK276)</f>
        <v>0</v>
      </c>
    </row>
    <row r="273" spans="1:65" s="2" customFormat="1" ht="16.5" customHeight="1">
      <c r="A273" s="34"/>
      <c r="B273" s="144"/>
      <c r="C273" s="145" t="s">
        <v>1367</v>
      </c>
      <c r="D273" s="145" t="s">
        <v>170</v>
      </c>
      <c r="E273" s="146" t="s">
        <v>1437</v>
      </c>
      <c r="F273" s="147" t="s">
        <v>1438</v>
      </c>
      <c r="G273" s="148" t="s">
        <v>791</v>
      </c>
      <c r="H273" s="149">
        <v>4</v>
      </c>
      <c r="I273" s="150"/>
      <c r="J273" s="151">
        <f>ROUND(I273*H273,2)</f>
        <v>0</v>
      </c>
      <c r="K273" s="147" t="s">
        <v>3</v>
      </c>
      <c r="L273" s="35"/>
      <c r="M273" s="152" t="s">
        <v>3</v>
      </c>
      <c r="N273" s="153" t="s">
        <v>43</v>
      </c>
      <c r="O273" s="55"/>
      <c r="P273" s="154">
        <f>O273*H273</f>
        <v>0</v>
      </c>
      <c r="Q273" s="154">
        <v>0</v>
      </c>
      <c r="R273" s="154">
        <f>Q273*H273</f>
        <v>0</v>
      </c>
      <c r="S273" s="154">
        <v>0</v>
      </c>
      <c r="T273" s="155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56" t="s">
        <v>175</v>
      </c>
      <c r="AT273" s="156" t="s">
        <v>170</v>
      </c>
      <c r="AU273" s="156" t="s">
        <v>175</v>
      </c>
      <c r="AY273" s="19" t="s">
        <v>167</v>
      </c>
      <c r="BE273" s="157">
        <f>IF(N273="základní",J273,0)</f>
        <v>0</v>
      </c>
      <c r="BF273" s="157">
        <f>IF(N273="snížená",J273,0)</f>
        <v>0</v>
      </c>
      <c r="BG273" s="157">
        <f>IF(N273="zákl. přenesená",J273,0)</f>
        <v>0</v>
      </c>
      <c r="BH273" s="157">
        <f>IF(N273="sníž. přenesená",J273,0)</f>
        <v>0</v>
      </c>
      <c r="BI273" s="157">
        <f>IF(N273="nulová",J273,0)</f>
        <v>0</v>
      </c>
      <c r="BJ273" s="19" t="s">
        <v>79</v>
      </c>
      <c r="BK273" s="157">
        <f>ROUND(I273*H273,2)</f>
        <v>0</v>
      </c>
      <c r="BL273" s="19" t="s">
        <v>175</v>
      </c>
      <c r="BM273" s="156" t="s">
        <v>2494</v>
      </c>
    </row>
    <row r="274" spans="1:65" s="2" customFormat="1" ht="16.5" customHeight="1">
      <c r="A274" s="34"/>
      <c r="B274" s="144"/>
      <c r="C274" s="145" t="s">
        <v>943</v>
      </c>
      <c r="D274" s="145" t="s">
        <v>170</v>
      </c>
      <c r="E274" s="146" t="s">
        <v>1441</v>
      </c>
      <c r="F274" s="147" t="s">
        <v>1442</v>
      </c>
      <c r="G274" s="148" t="s">
        <v>847</v>
      </c>
      <c r="H274" s="149">
        <v>3</v>
      </c>
      <c r="I274" s="150"/>
      <c r="J274" s="151">
        <f>ROUND(I274*H274,2)</f>
        <v>0</v>
      </c>
      <c r="K274" s="147" t="s">
        <v>3</v>
      </c>
      <c r="L274" s="35"/>
      <c r="M274" s="152" t="s">
        <v>3</v>
      </c>
      <c r="N274" s="153" t="s">
        <v>43</v>
      </c>
      <c r="O274" s="55"/>
      <c r="P274" s="154">
        <f>O274*H274</f>
        <v>0</v>
      </c>
      <c r="Q274" s="154">
        <v>0</v>
      </c>
      <c r="R274" s="154">
        <f>Q274*H274</f>
        <v>0</v>
      </c>
      <c r="S274" s="154">
        <v>0</v>
      </c>
      <c r="T274" s="155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56" t="s">
        <v>175</v>
      </c>
      <c r="AT274" s="156" t="s">
        <v>170</v>
      </c>
      <c r="AU274" s="156" t="s">
        <v>175</v>
      </c>
      <c r="AY274" s="19" t="s">
        <v>167</v>
      </c>
      <c r="BE274" s="157">
        <f>IF(N274="základní",J274,0)</f>
        <v>0</v>
      </c>
      <c r="BF274" s="157">
        <f>IF(N274="snížená",J274,0)</f>
        <v>0</v>
      </c>
      <c r="BG274" s="157">
        <f>IF(N274="zákl. přenesená",J274,0)</f>
        <v>0</v>
      </c>
      <c r="BH274" s="157">
        <f>IF(N274="sníž. přenesená",J274,0)</f>
        <v>0</v>
      </c>
      <c r="BI274" s="157">
        <f>IF(N274="nulová",J274,0)</f>
        <v>0</v>
      </c>
      <c r="BJ274" s="19" t="s">
        <v>79</v>
      </c>
      <c r="BK274" s="157">
        <f>ROUND(I274*H274,2)</f>
        <v>0</v>
      </c>
      <c r="BL274" s="19" t="s">
        <v>175</v>
      </c>
      <c r="BM274" s="156" t="s">
        <v>2495</v>
      </c>
    </row>
    <row r="275" spans="1:65" s="2" customFormat="1" ht="21.75" customHeight="1">
      <c r="A275" s="34"/>
      <c r="B275" s="144"/>
      <c r="C275" s="145" t="s">
        <v>1374</v>
      </c>
      <c r="D275" s="145" t="s">
        <v>170</v>
      </c>
      <c r="E275" s="146" t="s">
        <v>1445</v>
      </c>
      <c r="F275" s="147" t="s">
        <v>1446</v>
      </c>
      <c r="G275" s="148" t="s">
        <v>847</v>
      </c>
      <c r="H275" s="149">
        <v>3</v>
      </c>
      <c r="I275" s="150"/>
      <c r="J275" s="151">
        <f>ROUND(I275*H275,2)</f>
        <v>0</v>
      </c>
      <c r="K275" s="147" t="s">
        <v>3</v>
      </c>
      <c r="L275" s="35"/>
      <c r="M275" s="152" t="s">
        <v>3</v>
      </c>
      <c r="N275" s="153" t="s">
        <v>43</v>
      </c>
      <c r="O275" s="55"/>
      <c r="P275" s="154">
        <f>O275*H275</f>
        <v>0</v>
      </c>
      <c r="Q275" s="154">
        <v>0</v>
      </c>
      <c r="R275" s="154">
        <f>Q275*H275</f>
        <v>0</v>
      </c>
      <c r="S275" s="154">
        <v>0</v>
      </c>
      <c r="T275" s="155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56" t="s">
        <v>175</v>
      </c>
      <c r="AT275" s="156" t="s">
        <v>170</v>
      </c>
      <c r="AU275" s="156" t="s">
        <v>175</v>
      </c>
      <c r="AY275" s="19" t="s">
        <v>167</v>
      </c>
      <c r="BE275" s="157">
        <f>IF(N275="základní",J275,0)</f>
        <v>0</v>
      </c>
      <c r="BF275" s="157">
        <f>IF(N275="snížená",J275,0)</f>
        <v>0</v>
      </c>
      <c r="BG275" s="157">
        <f>IF(N275="zákl. přenesená",J275,0)</f>
        <v>0</v>
      </c>
      <c r="BH275" s="157">
        <f>IF(N275="sníž. přenesená",J275,0)</f>
        <v>0</v>
      </c>
      <c r="BI275" s="157">
        <f>IF(N275="nulová",J275,0)</f>
        <v>0</v>
      </c>
      <c r="BJ275" s="19" t="s">
        <v>79</v>
      </c>
      <c r="BK275" s="157">
        <f>ROUND(I275*H275,2)</f>
        <v>0</v>
      </c>
      <c r="BL275" s="19" t="s">
        <v>175</v>
      </c>
      <c r="BM275" s="156" t="s">
        <v>2496</v>
      </c>
    </row>
    <row r="276" spans="1:65" s="2" customFormat="1" ht="16.5" customHeight="1">
      <c r="A276" s="34"/>
      <c r="B276" s="144"/>
      <c r="C276" s="145" t="s">
        <v>946</v>
      </c>
      <c r="D276" s="145" t="s">
        <v>170</v>
      </c>
      <c r="E276" s="146" t="s">
        <v>1449</v>
      </c>
      <c r="F276" s="147" t="s">
        <v>1450</v>
      </c>
      <c r="G276" s="148" t="s">
        <v>847</v>
      </c>
      <c r="H276" s="149">
        <v>1</v>
      </c>
      <c r="I276" s="150"/>
      <c r="J276" s="151">
        <f>ROUND(I276*H276,2)</f>
        <v>0</v>
      </c>
      <c r="K276" s="147" t="s">
        <v>3</v>
      </c>
      <c r="L276" s="35"/>
      <c r="M276" s="152" t="s">
        <v>3</v>
      </c>
      <c r="N276" s="153" t="s">
        <v>43</v>
      </c>
      <c r="O276" s="55"/>
      <c r="P276" s="154">
        <f>O276*H276</f>
        <v>0</v>
      </c>
      <c r="Q276" s="154">
        <v>0</v>
      </c>
      <c r="R276" s="154">
        <f>Q276*H276</f>
        <v>0</v>
      </c>
      <c r="S276" s="154">
        <v>0</v>
      </c>
      <c r="T276" s="155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56" t="s">
        <v>175</v>
      </c>
      <c r="AT276" s="156" t="s">
        <v>170</v>
      </c>
      <c r="AU276" s="156" t="s">
        <v>175</v>
      </c>
      <c r="AY276" s="19" t="s">
        <v>167</v>
      </c>
      <c r="BE276" s="157">
        <f>IF(N276="základní",J276,0)</f>
        <v>0</v>
      </c>
      <c r="BF276" s="157">
        <f>IF(N276="snížená",J276,0)</f>
        <v>0</v>
      </c>
      <c r="BG276" s="157">
        <f>IF(N276="zákl. přenesená",J276,0)</f>
        <v>0</v>
      </c>
      <c r="BH276" s="157">
        <f>IF(N276="sníž. přenesená",J276,0)</f>
        <v>0</v>
      </c>
      <c r="BI276" s="157">
        <f>IF(N276="nulová",J276,0)</f>
        <v>0</v>
      </c>
      <c r="BJ276" s="19" t="s">
        <v>79</v>
      </c>
      <c r="BK276" s="157">
        <f>ROUND(I276*H276,2)</f>
        <v>0</v>
      </c>
      <c r="BL276" s="19" t="s">
        <v>175</v>
      </c>
      <c r="BM276" s="156" t="s">
        <v>2497</v>
      </c>
    </row>
    <row r="277" spans="2:63" s="16" customFormat="1" ht="20.85" customHeight="1">
      <c r="B277" s="208"/>
      <c r="D277" s="209" t="s">
        <v>71</v>
      </c>
      <c r="E277" s="209" t="s">
        <v>1452</v>
      </c>
      <c r="F277" s="209" t="s">
        <v>1093</v>
      </c>
      <c r="I277" s="210"/>
      <c r="J277" s="211">
        <f>BK277</f>
        <v>0</v>
      </c>
      <c r="L277" s="208"/>
      <c r="M277" s="212"/>
      <c r="N277" s="213"/>
      <c r="O277" s="213"/>
      <c r="P277" s="214">
        <f>SUM(P278:P282)</f>
        <v>0</v>
      </c>
      <c r="Q277" s="213"/>
      <c r="R277" s="214">
        <f>SUM(R278:R282)</f>
        <v>0</v>
      </c>
      <c r="S277" s="213"/>
      <c r="T277" s="215">
        <f>SUM(T278:T282)</f>
        <v>0</v>
      </c>
      <c r="AR277" s="209" t="s">
        <v>79</v>
      </c>
      <c r="AT277" s="216" t="s">
        <v>71</v>
      </c>
      <c r="AU277" s="216" t="s">
        <v>168</v>
      </c>
      <c r="AY277" s="209" t="s">
        <v>167</v>
      </c>
      <c r="BK277" s="217">
        <f>SUM(BK278:BK282)</f>
        <v>0</v>
      </c>
    </row>
    <row r="278" spans="1:65" s="2" customFormat="1" ht="16.5" customHeight="1">
      <c r="A278" s="34"/>
      <c r="B278" s="144"/>
      <c r="C278" s="145" t="s">
        <v>949</v>
      </c>
      <c r="D278" s="145" t="s">
        <v>170</v>
      </c>
      <c r="E278" s="146" t="s">
        <v>1456</v>
      </c>
      <c r="F278" s="147" t="s">
        <v>1457</v>
      </c>
      <c r="G278" s="148" t="s">
        <v>226</v>
      </c>
      <c r="H278" s="149">
        <v>40</v>
      </c>
      <c r="I278" s="150"/>
      <c r="J278" s="151">
        <f>ROUND(I278*H278,2)</f>
        <v>0</v>
      </c>
      <c r="K278" s="147" t="s">
        <v>3</v>
      </c>
      <c r="L278" s="35"/>
      <c r="M278" s="152" t="s">
        <v>3</v>
      </c>
      <c r="N278" s="153" t="s">
        <v>43</v>
      </c>
      <c r="O278" s="55"/>
      <c r="P278" s="154">
        <f>O278*H278</f>
        <v>0</v>
      </c>
      <c r="Q278" s="154">
        <v>0</v>
      </c>
      <c r="R278" s="154">
        <f>Q278*H278</f>
        <v>0</v>
      </c>
      <c r="S278" s="154">
        <v>0</v>
      </c>
      <c r="T278" s="155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56" t="s">
        <v>175</v>
      </c>
      <c r="AT278" s="156" t="s">
        <v>170</v>
      </c>
      <c r="AU278" s="156" t="s">
        <v>175</v>
      </c>
      <c r="AY278" s="19" t="s">
        <v>167</v>
      </c>
      <c r="BE278" s="157">
        <f>IF(N278="základní",J278,0)</f>
        <v>0</v>
      </c>
      <c r="BF278" s="157">
        <f>IF(N278="snížená",J278,0)</f>
        <v>0</v>
      </c>
      <c r="BG278" s="157">
        <f>IF(N278="zákl. přenesená",J278,0)</f>
        <v>0</v>
      </c>
      <c r="BH278" s="157">
        <f>IF(N278="sníž. přenesená",J278,0)</f>
        <v>0</v>
      </c>
      <c r="BI278" s="157">
        <f>IF(N278="nulová",J278,0)</f>
        <v>0</v>
      </c>
      <c r="BJ278" s="19" t="s">
        <v>79</v>
      </c>
      <c r="BK278" s="157">
        <f>ROUND(I278*H278,2)</f>
        <v>0</v>
      </c>
      <c r="BL278" s="19" t="s">
        <v>175</v>
      </c>
      <c r="BM278" s="156" t="s">
        <v>2498</v>
      </c>
    </row>
    <row r="279" spans="1:65" s="2" customFormat="1" ht="16.5" customHeight="1">
      <c r="A279" s="34"/>
      <c r="B279" s="144"/>
      <c r="C279" s="145" t="s">
        <v>1390</v>
      </c>
      <c r="D279" s="145" t="s">
        <v>170</v>
      </c>
      <c r="E279" s="146" t="s">
        <v>1460</v>
      </c>
      <c r="F279" s="147" t="s">
        <v>1461</v>
      </c>
      <c r="G279" s="148" t="s">
        <v>226</v>
      </c>
      <c r="H279" s="149">
        <v>30</v>
      </c>
      <c r="I279" s="150"/>
      <c r="J279" s="151">
        <f>ROUND(I279*H279,2)</f>
        <v>0</v>
      </c>
      <c r="K279" s="147" t="s">
        <v>3</v>
      </c>
      <c r="L279" s="35"/>
      <c r="M279" s="152" t="s">
        <v>3</v>
      </c>
      <c r="N279" s="153" t="s">
        <v>43</v>
      </c>
      <c r="O279" s="55"/>
      <c r="P279" s="154">
        <f>O279*H279</f>
        <v>0</v>
      </c>
      <c r="Q279" s="154">
        <v>0</v>
      </c>
      <c r="R279" s="154">
        <f>Q279*H279</f>
        <v>0</v>
      </c>
      <c r="S279" s="154">
        <v>0</v>
      </c>
      <c r="T279" s="155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56" t="s">
        <v>175</v>
      </c>
      <c r="AT279" s="156" t="s">
        <v>170</v>
      </c>
      <c r="AU279" s="156" t="s">
        <v>175</v>
      </c>
      <c r="AY279" s="19" t="s">
        <v>167</v>
      </c>
      <c r="BE279" s="157">
        <f>IF(N279="základní",J279,0)</f>
        <v>0</v>
      </c>
      <c r="BF279" s="157">
        <f>IF(N279="snížená",J279,0)</f>
        <v>0</v>
      </c>
      <c r="BG279" s="157">
        <f>IF(N279="zákl. přenesená",J279,0)</f>
        <v>0</v>
      </c>
      <c r="BH279" s="157">
        <f>IF(N279="sníž. přenesená",J279,0)</f>
        <v>0</v>
      </c>
      <c r="BI279" s="157">
        <f>IF(N279="nulová",J279,0)</f>
        <v>0</v>
      </c>
      <c r="BJ279" s="19" t="s">
        <v>79</v>
      </c>
      <c r="BK279" s="157">
        <f>ROUND(I279*H279,2)</f>
        <v>0</v>
      </c>
      <c r="BL279" s="19" t="s">
        <v>175</v>
      </c>
      <c r="BM279" s="156" t="s">
        <v>2499</v>
      </c>
    </row>
    <row r="280" spans="1:65" s="2" customFormat="1" ht="16.5" customHeight="1">
      <c r="A280" s="34"/>
      <c r="B280" s="144"/>
      <c r="C280" s="145" t="s">
        <v>952</v>
      </c>
      <c r="D280" s="145" t="s">
        <v>170</v>
      </c>
      <c r="E280" s="146" t="s">
        <v>1464</v>
      </c>
      <c r="F280" s="147" t="s">
        <v>1465</v>
      </c>
      <c r="G280" s="148" t="s">
        <v>847</v>
      </c>
      <c r="H280" s="149">
        <v>3</v>
      </c>
      <c r="I280" s="150"/>
      <c r="J280" s="151">
        <f>ROUND(I280*H280,2)</f>
        <v>0</v>
      </c>
      <c r="K280" s="147" t="s">
        <v>3</v>
      </c>
      <c r="L280" s="35"/>
      <c r="M280" s="152" t="s">
        <v>3</v>
      </c>
      <c r="N280" s="153" t="s">
        <v>43</v>
      </c>
      <c r="O280" s="55"/>
      <c r="P280" s="154">
        <f>O280*H280</f>
        <v>0</v>
      </c>
      <c r="Q280" s="154">
        <v>0</v>
      </c>
      <c r="R280" s="154">
        <f>Q280*H280</f>
        <v>0</v>
      </c>
      <c r="S280" s="154">
        <v>0</v>
      </c>
      <c r="T280" s="155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56" t="s">
        <v>175</v>
      </c>
      <c r="AT280" s="156" t="s">
        <v>170</v>
      </c>
      <c r="AU280" s="156" t="s">
        <v>175</v>
      </c>
      <c r="AY280" s="19" t="s">
        <v>167</v>
      </c>
      <c r="BE280" s="157">
        <f>IF(N280="základní",J280,0)</f>
        <v>0</v>
      </c>
      <c r="BF280" s="157">
        <f>IF(N280="snížená",J280,0)</f>
        <v>0</v>
      </c>
      <c r="BG280" s="157">
        <f>IF(N280="zákl. přenesená",J280,0)</f>
        <v>0</v>
      </c>
      <c r="BH280" s="157">
        <f>IF(N280="sníž. přenesená",J280,0)</f>
        <v>0</v>
      </c>
      <c r="BI280" s="157">
        <f>IF(N280="nulová",J280,0)</f>
        <v>0</v>
      </c>
      <c r="BJ280" s="19" t="s">
        <v>79</v>
      </c>
      <c r="BK280" s="157">
        <f>ROUND(I280*H280,2)</f>
        <v>0</v>
      </c>
      <c r="BL280" s="19" t="s">
        <v>175</v>
      </c>
      <c r="BM280" s="156" t="s">
        <v>2500</v>
      </c>
    </row>
    <row r="281" spans="1:65" s="2" customFormat="1" ht="16.5" customHeight="1">
      <c r="A281" s="34"/>
      <c r="B281" s="144"/>
      <c r="C281" s="145" t="s">
        <v>1399</v>
      </c>
      <c r="D281" s="145" t="s">
        <v>170</v>
      </c>
      <c r="E281" s="146" t="s">
        <v>1468</v>
      </c>
      <c r="F281" s="147" t="s">
        <v>1469</v>
      </c>
      <c r="G281" s="148" t="s">
        <v>847</v>
      </c>
      <c r="H281" s="149">
        <v>2</v>
      </c>
      <c r="I281" s="150"/>
      <c r="J281" s="151">
        <f>ROUND(I281*H281,2)</f>
        <v>0</v>
      </c>
      <c r="K281" s="147" t="s">
        <v>3</v>
      </c>
      <c r="L281" s="35"/>
      <c r="M281" s="152" t="s">
        <v>3</v>
      </c>
      <c r="N281" s="153" t="s">
        <v>43</v>
      </c>
      <c r="O281" s="55"/>
      <c r="P281" s="154">
        <f>O281*H281</f>
        <v>0</v>
      </c>
      <c r="Q281" s="154">
        <v>0</v>
      </c>
      <c r="R281" s="154">
        <f>Q281*H281</f>
        <v>0</v>
      </c>
      <c r="S281" s="154">
        <v>0</v>
      </c>
      <c r="T281" s="155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56" t="s">
        <v>175</v>
      </c>
      <c r="AT281" s="156" t="s">
        <v>170</v>
      </c>
      <c r="AU281" s="156" t="s">
        <v>175</v>
      </c>
      <c r="AY281" s="19" t="s">
        <v>167</v>
      </c>
      <c r="BE281" s="157">
        <f>IF(N281="základní",J281,0)</f>
        <v>0</v>
      </c>
      <c r="BF281" s="157">
        <f>IF(N281="snížená",J281,0)</f>
        <v>0</v>
      </c>
      <c r="BG281" s="157">
        <f>IF(N281="zákl. přenesená",J281,0)</f>
        <v>0</v>
      </c>
      <c r="BH281" s="157">
        <f>IF(N281="sníž. přenesená",J281,0)</f>
        <v>0</v>
      </c>
      <c r="BI281" s="157">
        <f>IF(N281="nulová",J281,0)</f>
        <v>0</v>
      </c>
      <c r="BJ281" s="19" t="s">
        <v>79</v>
      </c>
      <c r="BK281" s="157">
        <f>ROUND(I281*H281,2)</f>
        <v>0</v>
      </c>
      <c r="BL281" s="19" t="s">
        <v>175</v>
      </c>
      <c r="BM281" s="156" t="s">
        <v>2501</v>
      </c>
    </row>
    <row r="282" spans="1:65" s="2" customFormat="1" ht="16.5" customHeight="1">
      <c r="A282" s="34"/>
      <c r="B282" s="144"/>
      <c r="C282" s="145" t="s">
        <v>1384</v>
      </c>
      <c r="D282" s="145" t="s">
        <v>170</v>
      </c>
      <c r="E282" s="146" t="s">
        <v>1094</v>
      </c>
      <c r="F282" s="147" t="s">
        <v>1095</v>
      </c>
      <c r="G282" s="148" t="s">
        <v>226</v>
      </c>
      <c r="H282" s="149">
        <v>70</v>
      </c>
      <c r="I282" s="150"/>
      <c r="J282" s="151">
        <f>ROUND(I282*H282,2)</f>
        <v>0</v>
      </c>
      <c r="K282" s="147" t="s">
        <v>3</v>
      </c>
      <c r="L282" s="35"/>
      <c r="M282" s="152" t="s">
        <v>3</v>
      </c>
      <c r="N282" s="153" t="s">
        <v>43</v>
      </c>
      <c r="O282" s="55"/>
      <c r="P282" s="154">
        <f>O282*H282</f>
        <v>0</v>
      </c>
      <c r="Q282" s="154">
        <v>0</v>
      </c>
      <c r="R282" s="154">
        <f>Q282*H282</f>
        <v>0</v>
      </c>
      <c r="S282" s="154">
        <v>0</v>
      </c>
      <c r="T282" s="155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56" t="s">
        <v>175</v>
      </c>
      <c r="AT282" s="156" t="s">
        <v>170</v>
      </c>
      <c r="AU282" s="156" t="s">
        <v>175</v>
      </c>
      <c r="AY282" s="19" t="s">
        <v>167</v>
      </c>
      <c r="BE282" s="157">
        <f>IF(N282="základní",J282,0)</f>
        <v>0</v>
      </c>
      <c r="BF282" s="157">
        <f>IF(N282="snížená",J282,0)</f>
        <v>0</v>
      </c>
      <c r="BG282" s="157">
        <f>IF(N282="zákl. přenesená",J282,0)</f>
        <v>0</v>
      </c>
      <c r="BH282" s="157">
        <f>IF(N282="sníž. přenesená",J282,0)</f>
        <v>0</v>
      </c>
      <c r="BI282" s="157">
        <f>IF(N282="nulová",J282,0)</f>
        <v>0</v>
      </c>
      <c r="BJ282" s="19" t="s">
        <v>79</v>
      </c>
      <c r="BK282" s="157">
        <f>ROUND(I282*H282,2)</f>
        <v>0</v>
      </c>
      <c r="BL282" s="19" t="s">
        <v>175</v>
      </c>
      <c r="BM282" s="156" t="s">
        <v>2502</v>
      </c>
    </row>
    <row r="283" spans="2:63" s="16" customFormat="1" ht="20.85" customHeight="1">
      <c r="B283" s="208"/>
      <c r="D283" s="209" t="s">
        <v>71</v>
      </c>
      <c r="E283" s="209" t="s">
        <v>1471</v>
      </c>
      <c r="F283" s="209" t="s">
        <v>1182</v>
      </c>
      <c r="I283" s="210"/>
      <c r="J283" s="211">
        <f>BK283</f>
        <v>0</v>
      </c>
      <c r="L283" s="208"/>
      <c r="M283" s="212"/>
      <c r="N283" s="213"/>
      <c r="O283" s="213"/>
      <c r="P283" s="214">
        <f>P284</f>
        <v>0</v>
      </c>
      <c r="Q283" s="213"/>
      <c r="R283" s="214">
        <f>R284</f>
        <v>0</v>
      </c>
      <c r="S283" s="213"/>
      <c r="T283" s="215">
        <f>T284</f>
        <v>0</v>
      </c>
      <c r="AR283" s="209" t="s">
        <v>79</v>
      </c>
      <c r="AT283" s="216" t="s">
        <v>71</v>
      </c>
      <c r="AU283" s="216" t="s">
        <v>168</v>
      </c>
      <c r="AY283" s="209" t="s">
        <v>167</v>
      </c>
      <c r="BK283" s="217">
        <f>BK284</f>
        <v>0</v>
      </c>
    </row>
    <row r="284" spans="1:65" s="2" customFormat="1" ht="16.5" customHeight="1">
      <c r="A284" s="34"/>
      <c r="B284" s="144"/>
      <c r="C284" s="145" t="s">
        <v>955</v>
      </c>
      <c r="D284" s="145" t="s">
        <v>170</v>
      </c>
      <c r="E284" s="146" t="s">
        <v>1473</v>
      </c>
      <c r="F284" s="147" t="s">
        <v>1474</v>
      </c>
      <c r="G284" s="148" t="s">
        <v>226</v>
      </c>
      <c r="H284" s="149">
        <v>90</v>
      </c>
      <c r="I284" s="150"/>
      <c r="J284" s="151">
        <f>ROUND(I284*H284,2)</f>
        <v>0</v>
      </c>
      <c r="K284" s="147" t="s">
        <v>3</v>
      </c>
      <c r="L284" s="35"/>
      <c r="M284" s="152" t="s">
        <v>3</v>
      </c>
      <c r="N284" s="153" t="s">
        <v>43</v>
      </c>
      <c r="O284" s="55"/>
      <c r="P284" s="154">
        <f>O284*H284</f>
        <v>0</v>
      </c>
      <c r="Q284" s="154">
        <v>0</v>
      </c>
      <c r="R284" s="154">
        <f>Q284*H284</f>
        <v>0</v>
      </c>
      <c r="S284" s="154">
        <v>0</v>
      </c>
      <c r="T284" s="155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56" t="s">
        <v>175</v>
      </c>
      <c r="AT284" s="156" t="s">
        <v>170</v>
      </c>
      <c r="AU284" s="156" t="s">
        <v>175</v>
      </c>
      <c r="AY284" s="19" t="s">
        <v>167</v>
      </c>
      <c r="BE284" s="157">
        <f>IF(N284="základní",J284,0)</f>
        <v>0</v>
      </c>
      <c r="BF284" s="157">
        <f>IF(N284="snížená",J284,0)</f>
        <v>0</v>
      </c>
      <c r="BG284" s="157">
        <f>IF(N284="zákl. přenesená",J284,0)</f>
        <v>0</v>
      </c>
      <c r="BH284" s="157">
        <f>IF(N284="sníž. přenesená",J284,0)</f>
        <v>0</v>
      </c>
      <c r="BI284" s="157">
        <f>IF(N284="nulová",J284,0)</f>
        <v>0</v>
      </c>
      <c r="BJ284" s="19" t="s">
        <v>79</v>
      </c>
      <c r="BK284" s="157">
        <f>ROUND(I284*H284,2)</f>
        <v>0</v>
      </c>
      <c r="BL284" s="19" t="s">
        <v>175</v>
      </c>
      <c r="BM284" s="156" t="s">
        <v>2503</v>
      </c>
    </row>
    <row r="285" spans="2:63" s="16" customFormat="1" ht="20.85" customHeight="1">
      <c r="B285" s="208"/>
      <c r="D285" s="209" t="s">
        <v>71</v>
      </c>
      <c r="E285" s="209" t="s">
        <v>1476</v>
      </c>
      <c r="F285" s="209" t="s">
        <v>1112</v>
      </c>
      <c r="I285" s="210"/>
      <c r="J285" s="211">
        <f>BK285</f>
        <v>0</v>
      </c>
      <c r="L285" s="208"/>
      <c r="M285" s="212"/>
      <c r="N285" s="213"/>
      <c r="O285" s="213"/>
      <c r="P285" s="214">
        <f>SUM(P286:P289)</f>
        <v>0</v>
      </c>
      <c r="Q285" s="213"/>
      <c r="R285" s="214">
        <f>SUM(R286:R289)</f>
        <v>0</v>
      </c>
      <c r="S285" s="213"/>
      <c r="T285" s="215">
        <f>SUM(T286:T289)</f>
        <v>0</v>
      </c>
      <c r="AR285" s="209" t="s">
        <v>79</v>
      </c>
      <c r="AT285" s="216" t="s">
        <v>71</v>
      </c>
      <c r="AU285" s="216" t="s">
        <v>168</v>
      </c>
      <c r="AY285" s="209" t="s">
        <v>167</v>
      </c>
      <c r="BK285" s="217">
        <f>SUM(BK286:BK289)</f>
        <v>0</v>
      </c>
    </row>
    <row r="286" spans="1:65" s="2" customFormat="1" ht="21.75" customHeight="1">
      <c r="A286" s="34"/>
      <c r="B286" s="144"/>
      <c r="C286" s="145" t="s">
        <v>1414</v>
      </c>
      <c r="D286" s="145" t="s">
        <v>170</v>
      </c>
      <c r="E286" s="146" t="s">
        <v>1486</v>
      </c>
      <c r="F286" s="147" t="s">
        <v>1487</v>
      </c>
      <c r="G286" s="148" t="s">
        <v>1488</v>
      </c>
      <c r="H286" s="149">
        <v>1</v>
      </c>
      <c r="I286" s="150"/>
      <c r="J286" s="151">
        <f>ROUND(I286*H286,2)</f>
        <v>0</v>
      </c>
      <c r="K286" s="147" t="s">
        <v>3</v>
      </c>
      <c r="L286" s="35"/>
      <c r="M286" s="152" t="s">
        <v>3</v>
      </c>
      <c r="N286" s="153" t="s">
        <v>43</v>
      </c>
      <c r="O286" s="55"/>
      <c r="P286" s="154">
        <f>O286*H286</f>
        <v>0</v>
      </c>
      <c r="Q286" s="154">
        <v>0</v>
      </c>
      <c r="R286" s="154">
        <f>Q286*H286</f>
        <v>0</v>
      </c>
      <c r="S286" s="154">
        <v>0</v>
      </c>
      <c r="T286" s="155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56" t="s">
        <v>175</v>
      </c>
      <c r="AT286" s="156" t="s">
        <v>170</v>
      </c>
      <c r="AU286" s="156" t="s">
        <v>175</v>
      </c>
      <c r="AY286" s="19" t="s">
        <v>167</v>
      </c>
      <c r="BE286" s="157">
        <f>IF(N286="základní",J286,0)</f>
        <v>0</v>
      </c>
      <c r="BF286" s="157">
        <f>IF(N286="snížená",J286,0)</f>
        <v>0</v>
      </c>
      <c r="BG286" s="157">
        <f>IF(N286="zákl. přenesená",J286,0)</f>
        <v>0</v>
      </c>
      <c r="BH286" s="157">
        <f>IF(N286="sníž. přenesená",J286,0)</f>
        <v>0</v>
      </c>
      <c r="BI286" s="157">
        <f>IF(N286="nulová",J286,0)</f>
        <v>0</v>
      </c>
      <c r="BJ286" s="19" t="s">
        <v>79</v>
      </c>
      <c r="BK286" s="157">
        <f>ROUND(I286*H286,2)</f>
        <v>0</v>
      </c>
      <c r="BL286" s="19" t="s">
        <v>175</v>
      </c>
      <c r="BM286" s="156" t="s">
        <v>2504</v>
      </c>
    </row>
    <row r="287" spans="1:65" s="2" customFormat="1" ht="16.5" customHeight="1">
      <c r="A287" s="34"/>
      <c r="B287" s="144"/>
      <c r="C287" s="145" t="s">
        <v>1418</v>
      </c>
      <c r="D287" s="145" t="s">
        <v>170</v>
      </c>
      <c r="E287" s="146" t="s">
        <v>1491</v>
      </c>
      <c r="F287" s="147" t="s">
        <v>1198</v>
      </c>
      <c r="G287" s="148" t="s">
        <v>1488</v>
      </c>
      <c r="H287" s="149">
        <v>1</v>
      </c>
      <c r="I287" s="150"/>
      <c r="J287" s="151">
        <f>ROUND(I287*H287,2)</f>
        <v>0</v>
      </c>
      <c r="K287" s="147" t="s">
        <v>3</v>
      </c>
      <c r="L287" s="35"/>
      <c r="M287" s="152" t="s">
        <v>3</v>
      </c>
      <c r="N287" s="153" t="s">
        <v>43</v>
      </c>
      <c r="O287" s="55"/>
      <c r="P287" s="154">
        <f>O287*H287</f>
        <v>0</v>
      </c>
      <c r="Q287" s="154">
        <v>0</v>
      </c>
      <c r="R287" s="154">
        <f>Q287*H287</f>
        <v>0</v>
      </c>
      <c r="S287" s="154">
        <v>0</v>
      </c>
      <c r="T287" s="155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56" t="s">
        <v>175</v>
      </c>
      <c r="AT287" s="156" t="s">
        <v>170</v>
      </c>
      <c r="AU287" s="156" t="s">
        <v>175</v>
      </c>
      <c r="AY287" s="19" t="s">
        <v>167</v>
      </c>
      <c r="BE287" s="157">
        <f>IF(N287="základní",J287,0)</f>
        <v>0</v>
      </c>
      <c r="BF287" s="157">
        <f>IF(N287="snížená",J287,0)</f>
        <v>0</v>
      </c>
      <c r="BG287" s="157">
        <f>IF(N287="zákl. přenesená",J287,0)</f>
        <v>0</v>
      </c>
      <c r="BH287" s="157">
        <f>IF(N287="sníž. přenesená",J287,0)</f>
        <v>0</v>
      </c>
      <c r="BI287" s="157">
        <f>IF(N287="nulová",J287,0)</f>
        <v>0</v>
      </c>
      <c r="BJ287" s="19" t="s">
        <v>79</v>
      </c>
      <c r="BK287" s="157">
        <f>ROUND(I287*H287,2)</f>
        <v>0</v>
      </c>
      <c r="BL287" s="19" t="s">
        <v>175</v>
      </c>
      <c r="BM287" s="156" t="s">
        <v>2505</v>
      </c>
    </row>
    <row r="288" spans="1:65" s="2" customFormat="1" ht="16.5" customHeight="1">
      <c r="A288" s="34"/>
      <c r="B288" s="144"/>
      <c r="C288" s="145" t="s">
        <v>1406</v>
      </c>
      <c r="D288" s="145" t="s">
        <v>170</v>
      </c>
      <c r="E288" s="146" t="s">
        <v>1793</v>
      </c>
      <c r="F288" s="147" t="s">
        <v>1479</v>
      </c>
      <c r="G288" s="148" t="s">
        <v>847</v>
      </c>
      <c r="H288" s="149">
        <v>1</v>
      </c>
      <c r="I288" s="150"/>
      <c r="J288" s="151">
        <f>ROUND(I288*H288,2)</f>
        <v>0</v>
      </c>
      <c r="K288" s="147" t="s">
        <v>3</v>
      </c>
      <c r="L288" s="35"/>
      <c r="M288" s="152" t="s">
        <v>3</v>
      </c>
      <c r="N288" s="153" t="s">
        <v>43</v>
      </c>
      <c r="O288" s="55"/>
      <c r="P288" s="154">
        <f>O288*H288</f>
        <v>0</v>
      </c>
      <c r="Q288" s="154">
        <v>0</v>
      </c>
      <c r="R288" s="154">
        <f>Q288*H288</f>
        <v>0</v>
      </c>
      <c r="S288" s="154">
        <v>0</v>
      </c>
      <c r="T288" s="155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56" t="s">
        <v>175</v>
      </c>
      <c r="AT288" s="156" t="s">
        <v>170</v>
      </c>
      <c r="AU288" s="156" t="s">
        <v>175</v>
      </c>
      <c r="AY288" s="19" t="s">
        <v>167</v>
      </c>
      <c r="BE288" s="157">
        <f>IF(N288="základní",J288,0)</f>
        <v>0</v>
      </c>
      <c r="BF288" s="157">
        <f>IF(N288="snížená",J288,0)</f>
        <v>0</v>
      </c>
      <c r="BG288" s="157">
        <f>IF(N288="zákl. přenesená",J288,0)</f>
        <v>0</v>
      </c>
      <c r="BH288" s="157">
        <f>IF(N288="sníž. přenesená",J288,0)</f>
        <v>0</v>
      </c>
      <c r="BI288" s="157">
        <f>IF(N288="nulová",J288,0)</f>
        <v>0</v>
      </c>
      <c r="BJ288" s="19" t="s">
        <v>79</v>
      </c>
      <c r="BK288" s="157">
        <f>ROUND(I288*H288,2)</f>
        <v>0</v>
      </c>
      <c r="BL288" s="19" t="s">
        <v>175</v>
      </c>
      <c r="BM288" s="156" t="s">
        <v>2506</v>
      </c>
    </row>
    <row r="289" spans="1:65" s="2" customFormat="1" ht="16.5" customHeight="1">
      <c r="A289" s="34"/>
      <c r="B289" s="144"/>
      <c r="C289" s="145" t="s">
        <v>958</v>
      </c>
      <c r="D289" s="145" t="s">
        <v>170</v>
      </c>
      <c r="E289" s="146" t="s">
        <v>1795</v>
      </c>
      <c r="F289" s="147" t="s">
        <v>1483</v>
      </c>
      <c r="G289" s="148" t="s">
        <v>847</v>
      </c>
      <c r="H289" s="149">
        <v>1</v>
      </c>
      <c r="I289" s="150"/>
      <c r="J289" s="151">
        <f>ROUND(I289*H289,2)</f>
        <v>0</v>
      </c>
      <c r="K289" s="147" t="s">
        <v>3</v>
      </c>
      <c r="L289" s="35"/>
      <c r="M289" s="152" t="s">
        <v>3</v>
      </c>
      <c r="N289" s="153" t="s">
        <v>43</v>
      </c>
      <c r="O289" s="55"/>
      <c r="P289" s="154">
        <f>O289*H289</f>
        <v>0</v>
      </c>
      <c r="Q289" s="154">
        <v>0</v>
      </c>
      <c r="R289" s="154">
        <f>Q289*H289</f>
        <v>0</v>
      </c>
      <c r="S289" s="154">
        <v>0</v>
      </c>
      <c r="T289" s="155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56" t="s">
        <v>175</v>
      </c>
      <c r="AT289" s="156" t="s">
        <v>170</v>
      </c>
      <c r="AU289" s="156" t="s">
        <v>175</v>
      </c>
      <c r="AY289" s="19" t="s">
        <v>167</v>
      </c>
      <c r="BE289" s="157">
        <f>IF(N289="základní",J289,0)</f>
        <v>0</v>
      </c>
      <c r="BF289" s="157">
        <f>IF(N289="snížená",J289,0)</f>
        <v>0</v>
      </c>
      <c r="BG289" s="157">
        <f>IF(N289="zákl. přenesená",J289,0)</f>
        <v>0</v>
      </c>
      <c r="BH289" s="157">
        <f>IF(N289="sníž. přenesená",J289,0)</f>
        <v>0</v>
      </c>
      <c r="BI289" s="157">
        <f>IF(N289="nulová",J289,0)</f>
        <v>0</v>
      </c>
      <c r="BJ289" s="19" t="s">
        <v>79</v>
      </c>
      <c r="BK289" s="157">
        <f>ROUND(I289*H289,2)</f>
        <v>0</v>
      </c>
      <c r="BL289" s="19" t="s">
        <v>175</v>
      </c>
      <c r="BM289" s="156" t="s">
        <v>2507</v>
      </c>
    </row>
    <row r="290" spans="2:63" s="12" customFormat="1" ht="20.85" customHeight="1">
      <c r="B290" s="131"/>
      <c r="D290" s="132" t="s">
        <v>71</v>
      </c>
      <c r="E290" s="142" t="s">
        <v>2508</v>
      </c>
      <c r="F290" s="142" t="s">
        <v>2509</v>
      </c>
      <c r="I290" s="134"/>
      <c r="J290" s="143">
        <f>BK290</f>
        <v>0</v>
      </c>
      <c r="L290" s="131"/>
      <c r="M290" s="136"/>
      <c r="N290" s="137"/>
      <c r="O290" s="137"/>
      <c r="P290" s="138">
        <f>P291+P302+P313+P316+P327+P339+P342</f>
        <v>0</v>
      </c>
      <c r="Q290" s="137"/>
      <c r="R290" s="138">
        <f>R291+R302+R313+R316+R327+R339+R342</f>
        <v>0</v>
      </c>
      <c r="S290" s="137"/>
      <c r="T290" s="139">
        <f>T291+T302+T313+T316+T327+T339+T342</f>
        <v>0</v>
      </c>
      <c r="AR290" s="132" t="s">
        <v>79</v>
      </c>
      <c r="AT290" s="140" t="s">
        <v>71</v>
      </c>
      <c r="AU290" s="140" t="s">
        <v>81</v>
      </c>
      <c r="AY290" s="132" t="s">
        <v>167</v>
      </c>
      <c r="BK290" s="141">
        <f>BK291+BK302+BK313+BK316+BK327+BK339+BK342</f>
        <v>0</v>
      </c>
    </row>
    <row r="291" spans="2:63" s="16" customFormat="1" ht="20.85" customHeight="1">
      <c r="B291" s="208"/>
      <c r="D291" s="209" t="s">
        <v>71</v>
      </c>
      <c r="E291" s="209" t="s">
        <v>2510</v>
      </c>
      <c r="F291" s="209" t="s">
        <v>2511</v>
      </c>
      <c r="I291" s="210"/>
      <c r="J291" s="211">
        <f>BK291</f>
        <v>0</v>
      </c>
      <c r="L291" s="208"/>
      <c r="M291" s="212"/>
      <c r="N291" s="213"/>
      <c r="O291" s="213"/>
      <c r="P291" s="214">
        <f>SUM(P292:P301)</f>
        <v>0</v>
      </c>
      <c r="Q291" s="213"/>
      <c r="R291" s="214">
        <f>SUM(R292:R301)</f>
        <v>0</v>
      </c>
      <c r="S291" s="213"/>
      <c r="T291" s="215">
        <f>SUM(T292:T301)</f>
        <v>0</v>
      </c>
      <c r="AR291" s="209" t="s">
        <v>79</v>
      </c>
      <c r="AT291" s="216" t="s">
        <v>71</v>
      </c>
      <c r="AU291" s="216" t="s">
        <v>168</v>
      </c>
      <c r="AY291" s="209" t="s">
        <v>167</v>
      </c>
      <c r="BK291" s="217">
        <f>SUM(BK292:BK301)</f>
        <v>0</v>
      </c>
    </row>
    <row r="292" spans="1:65" s="2" customFormat="1" ht="16.5" customHeight="1">
      <c r="A292" s="34"/>
      <c r="B292" s="144"/>
      <c r="C292" s="145" t="s">
        <v>1422</v>
      </c>
      <c r="D292" s="145" t="s">
        <v>170</v>
      </c>
      <c r="E292" s="146" t="s">
        <v>1797</v>
      </c>
      <c r="F292" s="147" t="s">
        <v>2512</v>
      </c>
      <c r="G292" s="148" t="s">
        <v>847</v>
      </c>
      <c r="H292" s="149">
        <v>0</v>
      </c>
      <c r="I292" s="150"/>
      <c r="J292" s="151">
        <f aca="true" t="shared" si="100" ref="J292:J301">ROUND(I292*H292,2)</f>
        <v>0</v>
      </c>
      <c r="K292" s="147" t="s">
        <v>3</v>
      </c>
      <c r="L292" s="35"/>
      <c r="M292" s="152" t="s">
        <v>3</v>
      </c>
      <c r="N292" s="153" t="s">
        <v>43</v>
      </c>
      <c r="O292" s="55"/>
      <c r="P292" s="154">
        <f aca="true" t="shared" si="101" ref="P292:P301">O292*H292</f>
        <v>0</v>
      </c>
      <c r="Q292" s="154">
        <v>0</v>
      </c>
      <c r="R292" s="154">
        <f aca="true" t="shared" si="102" ref="R292:R301">Q292*H292</f>
        <v>0</v>
      </c>
      <c r="S292" s="154">
        <v>0</v>
      </c>
      <c r="T292" s="155">
        <f aca="true" t="shared" si="103" ref="T292:T301"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56" t="s">
        <v>175</v>
      </c>
      <c r="AT292" s="156" t="s">
        <v>170</v>
      </c>
      <c r="AU292" s="156" t="s">
        <v>175</v>
      </c>
      <c r="AY292" s="19" t="s">
        <v>167</v>
      </c>
      <c r="BE292" s="157">
        <f aca="true" t="shared" si="104" ref="BE292:BE301">IF(N292="základní",J292,0)</f>
        <v>0</v>
      </c>
      <c r="BF292" s="157">
        <f aca="true" t="shared" si="105" ref="BF292:BF301">IF(N292="snížená",J292,0)</f>
        <v>0</v>
      </c>
      <c r="BG292" s="157">
        <f aca="true" t="shared" si="106" ref="BG292:BG301">IF(N292="zákl. přenesená",J292,0)</f>
        <v>0</v>
      </c>
      <c r="BH292" s="157">
        <f aca="true" t="shared" si="107" ref="BH292:BH301">IF(N292="sníž. přenesená",J292,0)</f>
        <v>0</v>
      </c>
      <c r="BI292" s="157">
        <f aca="true" t="shared" si="108" ref="BI292:BI301">IF(N292="nulová",J292,0)</f>
        <v>0</v>
      </c>
      <c r="BJ292" s="19" t="s">
        <v>79</v>
      </c>
      <c r="BK292" s="157">
        <f aca="true" t="shared" si="109" ref="BK292:BK301">ROUND(I292*H292,2)</f>
        <v>0</v>
      </c>
      <c r="BL292" s="19" t="s">
        <v>175</v>
      </c>
      <c r="BM292" s="156" t="s">
        <v>2513</v>
      </c>
    </row>
    <row r="293" spans="1:65" s="2" customFormat="1" ht="16.5" customHeight="1">
      <c r="A293" s="34"/>
      <c r="B293" s="144"/>
      <c r="C293" s="145" t="s">
        <v>1426</v>
      </c>
      <c r="D293" s="145" t="s">
        <v>170</v>
      </c>
      <c r="E293" s="146" t="s">
        <v>1799</v>
      </c>
      <c r="F293" s="147" t="s">
        <v>2514</v>
      </c>
      <c r="G293" s="148" t="s">
        <v>847</v>
      </c>
      <c r="H293" s="149">
        <v>0</v>
      </c>
      <c r="I293" s="150"/>
      <c r="J293" s="151">
        <f t="shared" si="100"/>
        <v>0</v>
      </c>
      <c r="K293" s="147" t="s">
        <v>3</v>
      </c>
      <c r="L293" s="35"/>
      <c r="M293" s="152" t="s">
        <v>3</v>
      </c>
      <c r="N293" s="153" t="s">
        <v>43</v>
      </c>
      <c r="O293" s="55"/>
      <c r="P293" s="154">
        <f t="shared" si="101"/>
        <v>0</v>
      </c>
      <c r="Q293" s="154">
        <v>0</v>
      </c>
      <c r="R293" s="154">
        <f t="shared" si="102"/>
        <v>0</v>
      </c>
      <c r="S293" s="154">
        <v>0</v>
      </c>
      <c r="T293" s="155">
        <f t="shared" si="103"/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56" t="s">
        <v>175</v>
      </c>
      <c r="AT293" s="156" t="s">
        <v>170</v>
      </c>
      <c r="AU293" s="156" t="s">
        <v>175</v>
      </c>
      <c r="AY293" s="19" t="s">
        <v>167</v>
      </c>
      <c r="BE293" s="157">
        <f t="shared" si="104"/>
        <v>0</v>
      </c>
      <c r="BF293" s="157">
        <f t="shared" si="105"/>
        <v>0</v>
      </c>
      <c r="BG293" s="157">
        <f t="shared" si="106"/>
        <v>0</v>
      </c>
      <c r="BH293" s="157">
        <f t="shared" si="107"/>
        <v>0</v>
      </c>
      <c r="BI293" s="157">
        <f t="shared" si="108"/>
        <v>0</v>
      </c>
      <c r="BJ293" s="19" t="s">
        <v>79</v>
      </c>
      <c r="BK293" s="157">
        <f t="shared" si="109"/>
        <v>0</v>
      </c>
      <c r="BL293" s="19" t="s">
        <v>175</v>
      </c>
      <c r="BM293" s="156" t="s">
        <v>2515</v>
      </c>
    </row>
    <row r="294" spans="1:65" s="2" customFormat="1" ht="16.5" customHeight="1">
      <c r="A294" s="34"/>
      <c r="B294" s="144"/>
      <c r="C294" s="145" t="s">
        <v>1431</v>
      </c>
      <c r="D294" s="145" t="s">
        <v>170</v>
      </c>
      <c r="E294" s="146" t="s">
        <v>1801</v>
      </c>
      <c r="F294" s="147" t="s">
        <v>2516</v>
      </c>
      <c r="G294" s="148" t="s">
        <v>847</v>
      </c>
      <c r="H294" s="149">
        <v>0</v>
      </c>
      <c r="I294" s="150"/>
      <c r="J294" s="151">
        <f t="shared" si="100"/>
        <v>0</v>
      </c>
      <c r="K294" s="147" t="s">
        <v>3</v>
      </c>
      <c r="L294" s="35"/>
      <c r="M294" s="152" t="s">
        <v>3</v>
      </c>
      <c r="N294" s="153" t="s">
        <v>43</v>
      </c>
      <c r="O294" s="55"/>
      <c r="P294" s="154">
        <f t="shared" si="101"/>
        <v>0</v>
      </c>
      <c r="Q294" s="154">
        <v>0</v>
      </c>
      <c r="R294" s="154">
        <f t="shared" si="102"/>
        <v>0</v>
      </c>
      <c r="S294" s="154">
        <v>0</v>
      </c>
      <c r="T294" s="155">
        <f t="shared" si="103"/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56" t="s">
        <v>175</v>
      </c>
      <c r="AT294" s="156" t="s">
        <v>170</v>
      </c>
      <c r="AU294" s="156" t="s">
        <v>175</v>
      </c>
      <c r="AY294" s="19" t="s">
        <v>167</v>
      </c>
      <c r="BE294" s="157">
        <f t="shared" si="104"/>
        <v>0</v>
      </c>
      <c r="BF294" s="157">
        <f t="shared" si="105"/>
        <v>0</v>
      </c>
      <c r="BG294" s="157">
        <f t="shared" si="106"/>
        <v>0</v>
      </c>
      <c r="BH294" s="157">
        <f t="shared" si="107"/>
        <v>0</v>
      </c>
      <c r="BI294" s="157">
        <f t="shared" si="108"/>
        <v>0</v>
      </c>
      <c r="BJ294" s="19" t="s">
        <v>79</v>
      </c>
      <c r="BK294" s="157">
        <f t="shared" si="109"/>
        <v>0</v>
      </c>
      <c r="BL294" s="19" t="s">
        <v>175</v>
      </c>
      <c r="BM294" s="156" t="s">
        <v>2517</v>
      </c>
    </row>
    <row r="295" spans="1:65" s="2" customFormat="1" ht="16.5" customHeight="1">
      <c r="A295" s="34"/>
      <c r="B295" s="144"/>
      <c r="C295" s="145" t="s">
        <v>1436</v>
      </c>
      <c r="D295" s="145" t="s">
        <v>170</v>
      </c>
      <c r="E295" s="146" t="s">
        <v>1803</v>
      </c>
      <c r="F295" s="147" t="s">
        <v>2518</v>
      </c>
      <c r="G295" s="148" t="s">
        <v>847</v>
      </c>
      <c r="H295" s="149">
        <v>0</v>
      </c>
      <c r="I295" s="150"/>
      <c r="J295" s="151">
        <f t="shared" si="100"/>
        <v>0</v>
      </c>
      <c r="K295" s="147" t="s">
        <v>3</v>
      </c>
      <c r="L295" s="35"/>
      <c r="M295" s="152" t="s">
        <v>3</v>
      </c>
      <c r="N295" s="153" t="s">
        <v>43</v>
      </c>
      <c r="O295" s="55"/>
      <c r="P295" s="154">
        <f t="shared" si="101"/>
        <v>0</v>
      </c>
      <c r="Q295" s="154">
        <v>0</v>
      </c>
      <c r="R295" s="154">
        <f t="shared" si="102"/>
        <v>0</v>
      </c>
      <c r="S295" s="154">
        <v>0</v>
      </c>
      <c r="T295" s="155">
        <f t="shared" si="103"/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56" t="s">
        <v>175</v>
      </c>
      <c r="AT295" s="156" t="s">
        <v>170</v>
      </c>
      <c r="AU295" s="156" t="s">
        <v>175</v>
      </c>
      <c r="AY295" s="19" t="s">
        <v>167</v>
      </c>
      <c r="BE295" s="157">
        <f t="shared" si="104"/>
        <v>0</v>
      </c>
      <c r="BF295" s="157">
        <f t="shared" si="105"/>
        <v>0</v>
      </c>
      <c r="BG295" s="157">
        <f t="shared" si="106"/>
        <v>0</v>
      </c>
      <c r="BH295" s="157">
        <f t="shared" si="107"/>
        <v>0</v>
      </c>
      <c r="BI295" s="157">
        <f t="shared" si="108"/>
        <v>0</v>
      </c>
      <c r="BJ295" s="19" t="s">
        <v>79</v>
      </c>
      <c r="BK295" s="157">
        <f t="shared" si="109"/>
        <v>0</v>
      </c>
      <c r="BL295" s="19" t="s">
        <v>175</v>
      </c>
      <c r="BM295" s="156" t="s">
        <v>2519</v>
      </c>
    </row>
    <row r="296" spans="1:65" s="2" customFormat="1" ht="16.5" customHeight="1">
      <c r="A296" s="34"/>
      <c r="B296" s="144"/>
      <c r="C296" s="145" t="s">
        <v>1440</v>
      </c>
      <c r="D296" s="145" t="s">
        <v>170</v>
      </c>
      <c r="E296" s="146" t="s">
        <v>1805</v>
      </c>
      <c r="F296" s="147" t="s">
        <v>2520</v>
      </c>
      <c r="G296" s="148" t="s">
        <v>847</v>
      </c>
      <c r="H296" s="149">
        <v>4</v>
      </c>
      <c r="I296" s="150"/>
      <c r="J296" s="151">
        <f t="shared" si="100"/>
        <v>0</v>
      </c>
      <c r="K296" s="147" t="s">
        <v>3</v>
      </c>
      <c r="L296" s="35"/>
      <c r="M296" s="152" t="s">
        <v>3</v>
      </c>
      <c r="N296" s="153" t="s">
        <v>43</v>
      </c>
      <c r="O296" s="55"/>
      <c r="P296" s="154">
        <f t="shared" si="101"/>
        <v>0</v>
      </c>
      <c r="Q296" s="154">
        <v>0</v>
      </c>
      <c r="R296" s="154">
        <f t="shared" si="102"/>
        <v>0</v>
      </c>
      <c r="S296" s="154">
        <v>0</v>
      </c>
      <c r="T296" s="155">
        <f t="shared" si="103"/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56" t="s">
        <v>175</v>
      </c>
      <c r="AT296" s="156" t="s">
        <v>170</v>
      </c>
      <c r="AU296" s="156" t="s">
        <v>175</v>
      </c>
      <c r="AY296" s="19" t="s">
        <v>167</v>
      </c>
      <c r="BE296" s="157">
        <f t="shared" si="104"/>
        <v>0</v>
      </c>
      <c r="BF296" s="157">
        <f t="shared" si="105"/>
        <v>0</v>
      </c>
      <c r="BG296" s="157">
        <f t="shared" si="106"/>
        <v>0</v>
      </c>
      <c r="BH296" s="157">
        <f t="shared" si="107"/>
        <v>0</v>
      </c>
      <c r="BI296" s="157">
        <f t="shared" si="108"/>
        <v>0</v>
      </c>
      <c r="BJ296" s="19" t="s">
        <v>79</v>
      </c>
      <c r="BK296" s="157">
        <f t="shared" si="109"/>
        <v>0</v>
      </c>
      <c r="BL296" s="19" t="s">
        <v>175</v>
      </c>
      <c r="BM296" s="156" t="s">
        <v>2521</v>
      </c>
    </row>
    <row r="297" spans="1:65" s="2" customFormat="1" ht="16.5" customHeight="1">
      <c r="A297" s="34"/>
      <c r="B297" s="144"/>
      <c r="C297" s="145" t="s">
        <v>1444</v>
      </c>
      <c r="D297" s="145" t="s">
        <v>170</v>
      </c>
      <c r="E297" s="146" t="s">
        <v>1807</v>
      </c>
      <c r="F297" s="147" t="s">
        <v>2522</v>
      </c>
      <c r="G297" s="148" t="s">
        <v>847</v>
      </c>
      <c r="H297" s="149">
        <v>2</v>
      </c>
      <c r="I297" s="150"/>
      <c r="J297" s="151">
        <f t="shared" si="100"/>
        <v>0</v>
      </c>
      <c r="K297" s="147" t="s">
        <v>3</v>
      </c>
      <c r="L297" s="35"/>
      <c r="M297" s="152" t="s">
        <v>3</v>
      </c>
      <c r="N297" s="153" t="s">
        <v>43</v>
      </c>
      <c r="O297" s="55"/>
      <c r="P297" s="154">
        <f t="shared" si="101"/>
        <v>0</v>
      </c>
      <c r="Q297" s="154">
        <v>0</v>
      </c>
      <c r="R297" s="154">
        <f t="shared" si="102"/>
        <v>0</v>
      </c>
      <c r="S297" s="154">
        <v>0</v>
      </c>
      <c r="T297" s="155">
        <f t="shared" si="103"/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56" t="s">
        <v>175</v>
      </c>
      <c r="AT297" s="156" t="s">
        <v>170</v>
      </c>
      <c r="AU297" s="156" t="s">
        <v>175</v>
      </c>
      <c r="AY297" s="19" t="s">
        <v>167</v>
      </c>
      <c r="BE297" s="157">
        <f t="shared" si="104"/>
        <v>0</v>
      </c>
      <c r="BF297" s="157">
        <f t="shared" si="105"/>
        <v>0</v>
      </c>
      <c r="BG297" s="157">
        <f t="shared" si="106"/>
        <v>0</v>
      </c>
      <c r="BH297" s="157">
        <f t="shared" si="107"/>
        <v>0</v>
      </c>
      <c r="BI297" s="157">
        <f t="shared" si="108"/>
        <v>0</v>
      </c>
      <c r="BJ297" s="19" t="s">
        <v>79</v>
      </c>
      <c r="BK297" s="157">
        <f t="shared" si="109"/>
        <v>0</v>
      </c>
      <c r="BL297" s="19" t="s">
        <v>175</v>
      </c>
      <c r="BM297" s="156" t="s">
        <v>2523</v>
      </c>
    </row>
    <row r="298" spans="1:65" s="2" customFormat="1" ht="16.5" customHeight="1">
      <c r="A298" s="34"/>
      <c r="B298" s="144"/>
      <c r="C298" s="145" t="s">
        <v>1448</v>
      </c>
      <c r="D298" s="145" t="s">
        <v>170</v>
      </c>
      <c r="E298" s="146" t="s">
        <v>1809</v>
      </c>
      <c r="F298" s="147" t="s">
        <v>2524</v>
      </c>
      <c r="G298" s="148" t="s">
        <v>847</v>
      </c>
      <c r="H298" s="149">
        <v>2</v>
      </c>
      <c r="I298" s="150"/>
      <c r="J298" s="151">
        <f t="shared" si="100"/>
        <v>0</v>
      </c>
      <c r="K298" s="147" t="s">
        <v>3</v>
      </c>
      <c r="L298" s="35"/>
      <c r="M298" s="152" t="s">
        <v>3</v>
      </c>
      <c r="N298" s="153" t="s">
        <v>43</v>
      </c>
      <c r="O298" s="55"/>
      <c r="P298" s="154">
        <f t="shared" si="101"/>
        <v>0</v>
      </c>
      <c r="Q298" s="154">
        <v>0</v>
      </c>
      <c r="R298" s="154">
        <f t="shared" si="102"/>
        <v>0</v>
      </c>
      <c r="S298" s="154">
        <v>0</v>
      </c>
      <c r="T298" s="155">
        <f t="shared" si="103"/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56" t="s">
        <v>175</v>
      </c>
      <c r="AT298" s="156" t="s">
        <v>170</v>
      </c>
      <c r="AU298" s="156" t="s">
        <v>175</v>
      </c>
      <c r="AY298" s="19" t="s">
        <v>167</v>
      </c>
      <c r="BE298" s="157">
        <f t="shared" si="104"/>
        <v>0</v>
      </c>
      <c r="BF298" s="157">
        <f t="shared" si="105"/>
        <v>0</v>
      </c>
      <c r="BG298" s="157">
        <f t="shared" si="106"/>
        <v>0</v>
      </c>
      <c r="BH298" s="157">
        <f t="shared" si="107"/>
        <v>0</v>
      </c>
      <c r="BI298" s="157">
        <f t="shared" si="108"/>
        <v>0</v>
      </c>
      <c r="BJ298" s="19" t="s">
        <v>79</v>
      </c>
      <c r="BK298" s="157">
        <f t="shared" si="109"/>
        <v>0</v>
      </c>
      <c r="BL298" s="19" t="s">
        <v>175</v>
      </c>
      <c r="BM298" s="156" t="s">
        <v>2525</v>
      </c>
    </row>
    <row r="299" spans="1:65" s="2" customFormat="1" ht="16.5" customHeight="1">
      <c r="A299" s="34"/>
      <c r="B299" s="144"/>
      <c r="C299" s="145" t="s">
        <v>1453</v>
      </c>
      <c r="D299" s="145" t="s">
        <v>170</v>
      </c>
      <c r="E299" s="146" t="s">
        <v>1811</v>
      </c>
      <c r="F299" s="147" t="s">
        <v>2526</v>
      </c>
      <c r="G299" s="148" t="s">
        <v>847</v>
      </c>
      <c r="H299" s="149">
        <v>2</v>
      </c>
      <c r="I299" s="150"/>
      <c r="J299" s="151">
        <f t="shared" si="100"/>
        <v>0</v>
      </c>
      <c r="K299" s="147" t="s">
        <v>3</v>
      </c>
      <c r="L299" s="35"/>
      <c r="M299" s="152" t="s">
        <v>3</v>
      </c>
      <c r="N299" s="153" t="s">
        <v>43</v>
      </c>
      <c r="O299" s="55"/>
      <c r="P299" s="154">
        <f t="shared" si="101"/>
        <v>0</v>
      </c>
      <c r="Q299" s="154">
        <v>0</v>
      </c>
      <c r="R299" s="154">
        <f t="shared" si="102"/>
        <v>0</v>
      </c>
      <c r="S299" s="154">
        <v>0</v>
      </c>
      <c r="T299" s="155">
        <f t="shared" si="103"/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56" t="s">
        <v>175</v>
      </c>
      <c r="AT299" s="156" t="s">
        <v>170</v>
      </c>
      <c r="AU299" s="156" t="s">
        <v>175</v>
      </c>
      <c r="AY299" s="19" t="s">
        <v>167</v>
      </c>
      <c r="BE299" s="157">
        <f t="shared" si="104"/>
        <v>0</v>
      </c>
      <c r="BF299" s="157">
        <f t="shared" si="105"/>
        <v>0</v>
      </c>
      <c r="BG299" s="157">
        <f t="shared" si="106"/>
        <v>0</v>
      </c>
      <c r="BH299" s="157">
        <f t="shared" si="107"/>
        <v>0</v>
      </c>
      <c r="BI299" s="157">
        <f t="shared" si="108"/>
        <v>0</v>
      </c>
      <c r="BJ299" s="19" t="s">
        <v>79</v>
      </c>
      <c r="BK299" s="157">
        <f t="shared" si="109"/>
        <v>0</v>
      </c>
      <c r="BL299" s="19" t="s">
        <v>175</v>
      </c>
      <c r="BM299" s="156" t="s">
        <v>2527</v>
      </c>
    </row>
    <row r="300" spans="1:65" s="2" customFormat="1" ht="16.5" customHeight="1">
      <c r="A300" s="34"/>
      <c r="B300" s="144"/>
      <c r="C300" s="145" t="s">
        <v>1455</v>
      </c>
      <c r="D300" s="145" t="s">
        <v>170</v>
      </c>
      <c r="E300" s="146" t="s">
        <v>1813</v>
      </c>
      <c r="F300" s="147" t="s">
        <v>2528</v>
      </c>
      <c r="G300" s="148" t="s">
        <v>847</v>
      </c>
      <c r="H300" s="149">
        <v>0</v>
      </c>
      <c r="I300" s="150"/>
      <c r="J300" s="151">
        <f t="shared" si="100"/>
        <v>0</v>
      </c>
      <c r="K300" s="147" t="s">
        <v>3</v>
      </c>
      <c r="L300" s="35"/>
      <c r="M300" s="152" t="s">
        <v>3</v>
      </c>
      <c r="N300" s="153" t="s">
        <v>43</v>
      </c>
      <c r="O300" s="55"/>
      <c r="P300" s="154">
        <f t="shared" si="101"/>
        <v>0</v>
      </c>
      <c r="Q300" s="154">
        <v>0</v>
      </c>
      <c r="R300" s="154">
        <f t="shared" si="102"/>
        <v>0</v>
      </c>
      <c r="S300" s="154">
        <v>0</v>
      </c>
      <c r="T300" s="155">
        <f t="shared" si="103"/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56" t="s">
        <v>175</v>
      </c>
      <c r="AT300" s="156" t="s">
        <v>170</v>
      </c>
      <c r="AU300" s="156" t="s">
        <v>175</v>
      </c>
      <c r="AY300" s="19" t="s">
        <v>167</v>
      </c>
      <c r="BE300" s="157">
        <f t="shared" si="104"/>
        <v>0</v>
      </c>
      <c r="BF300" s="157">
        <f t="shared" si="105"/>
        <v>0</v>
      </c>
      <c r="BG300" s="157">
        <f t="shared" si="106"/>
        <v>0</v>
      </c>
      <c r="BH300" s="157">
        <f t="shared" si="107"/>
        <v>0</v>
      </c>
      <c r="BI300" s="157">
        <f t="shared" si="108"/>
        <v>0</v>
      </c>
      <c r="BJ300" s="19" t="s">
        <v>79</v>
      </c>
      <c r="BK300" s="157">
        <f t="shared" si="109"/>
        <v>0</v>
      </c>
      <c r="BL300" s="19" t="s">
        <v>175</v>
      </c>
      <c r="BM300" s="156" t="s">
        <v>2529</v>
      </c>
    </row>
    <row r="301" spans="1:65" s="2" customFormat="1" ht="16.5" customHeight="1">
      <c r="A301" s="34"/>
      <c r="B301" s="144"/>
      <c r="C301" s="145" t="s">
        <v>1459</v>
      </c>
      <c r="D301" s="145" t="s">
        <v>170</v>
      </c>
      <c r="E301" s="146" t="s">
        <v>1815</v>
      </c>
      <c r="F301" s="147" t="s">
        <v>2530</v>
      </c>
      <c r="G301" s="148" t="s">
        <v>847</v>
      </c>
      <c r="H301" s="149">
        <v>0</v>
      </c>
      <c r="I301" s="150"/>
      <c r="J301" s="151">
        <f t="shared" si="100"/>
        <v>0</v>
      </c>
      <c r="K301" s="147" t="s">
        <v>3</v>
      </c>
      <c r="L301" s="35"/>
      <c r="M301" s="152" t="s">
        <v>3</v>
      </c>
      <c r="N301" s="153" t="s">
        <v>43</v>
      </c>
      <c r="O301" s="55"/>
      <c r="P301" s="154">
        <f t="shared" si="101"/>
        <v>0</v>
      </c>
      <c r="Q301" s="154">
        <v>0</v>
      </c>
      <c r="R301" s="154">
        <f t="shared" si="102"/>
        <v>0</v>
      </c>
      <c r="S301" s="154">
        <v>0</v>
      </c>
      <c r="T301" s="155">
        <f t="shared" si="103"/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56" t="s">
        <v>175</v>
      </c>
      <c r="AT301" s="156" t="s">
        <v>170</v>
      </c>
      <c r="AU301" s="156" t="s">
        <v>175</v>
      </c>
      <c r="AY301" s="19" t="s">
        <v>167</v>
      </c>
      <c r="BE301" s="157">
        <f t="shared" si="104"/>
        <v>0</v>
      </c>
      <c r="BF301" s="157">
        <f t="shared" si="105"/>
        <v>0</v>
      </c>
      <c r="BG301" s="157">
        <f t="shared" si="106"/>
        <v>0</v>
      </c>
      <c r="BH301" s="157">
        <f t="shared" si="107"/>
        <v>0</v>
      </c>
      <c r="BI301" s="157">
        <f t="shared" si="108"/>
        <v>0</v>
      </c>
      <c r="BJ301" s="19" t="s">
        <v>79</v>
      </c>
      <c r="BK301" s="157">
        <f t="shared" si="109"/>
        <v>0</v>
      </c>
      <c r="BL301" s="19" t="s">
        <v>175</v>
      </c>
      <c r="BM301" s="156" t="s">
        <v>2531</v>
      </c>
    </row>
    <row r="302" spans="2:63" s="16" customFormat="1" ht="20.85" customHeight="1">
      <c r="B302" s="208"/>
      <c r="D302" s="209" t="s">
        <v>71</v>
      </c>
      <c r="E302" s="209" t="s">
        <v>2532</v>
      </c>
      <c r="F302" s="209" t="s">
        <v>1067</v>
      </c>
      <c r="I302" s="210"/>
      <c r="J302" s="211">
        <f>BK302</f>
        <v>0</v>
      </c>
      <c r="L302" s="208"/>
      <c r="M302" s="212"/>
      <c r="N302" s="213"/>
      <c r="O302" s="213"/>
      <c r="P302" s="214">
        <f>SUM(P303:P312)</f>
        <v>0</v>
      </c>
      <c r="Q302" s="213"/>
      <c r="R302" s="214">
        <f>SUM(R303:R312)</f>
        <v>0</v>
      </c>
      <c r="S302" s="213"/>
      <c r="T302" s="215">
        <f>SUM(T303:T312)</f>
        <v>0</v>
      </c>
      <c r="AR302" s="209" t="s">
        <v>79</v>
      </c>
      <c r="AT302" s="216" t="s">
        <v>71</v>
      </c>
      <c r="AU302" s="216" t="s">
        <v>168</v>
      </c>
      <c r="AY302" s="209" t="s">
        <v>167</v>
      </c>
      <c r="BK302" s="217">
        <f>SUM(BK303:BK312)</f>
        <v>0</v>
      </c>
    </row>
    <row r="303" spans="1:65" s="2" customFormat="1" ht="16.5" customHeight="1">
      <c r="A303" s="34"/>
      <c r="B303" s="144"/>
      <c r="C303" s="145" t="s">
        <v>1463</v>
      </c>
      <c r="D303" s="145" t="s">
        <v>170</v>
      </c>
      <c r="E303" s="146" t="s">
        <v>1817</v>
      </c>
      <c r="F303" s="147" t="s">
        <v>2533</v>
      </c>
      <c r="G303" s="148" t="s">
        <v>847</v>
      </c>
      <c r="H303" s="149">
        <v>1</v>
      </c>
      <c r="I303" s="150"/>
      <c r="J303" s="151">
        <f aca="true" t="shared" si="110" ref="J303:J312">ROUND(I303*H303,2)</f>
        <v>0</v>
      </c>
      <c r="K303" s="147" t="s">
        <v>3</v>
      </c>
      <c r="L303" s="35"/>
      <c r="M303" s="152" t="s">
        <v>3</v>
      </c>
      <c r="N303" s="153" t="s">
        <v>43</v>
      </c>
      <c r="O303" s="55"/>
      <c r="P303" s="154">
        <f aca="true" t="shared" si="111" ref="P303:P312">O303*H303</f>
        <v>0</v>
      </c>
      <c r="Q303" s="154">
        <v>0</v>
      </c>
      <c r="R303" s="154">
        <f aca="true" t="shared" si="112" ref="R303:R312">Q303*H303</f>
        <v>0</v>
      </c>
      <c r="S303" s="154">
        <v>0</v>
      </c>
      <c r="T303" s="155">
        <f aca="true" t="shared" si="113" ref="T303:T312"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56" t="s">
        <v>175</v>
      </c>
      <c r="AT303" s="156" t="s">
        <v>170</v>
      </c>
      <c r="AU303" s="156" t="s">
        <v>175</v>
      </c>
      <c r="AY303" s="19" t="s">
        <v>167</v>
      </c>
      <c r="BE303" s="157">
        <f aca="true" t="shared" si="114" ref="BE303:BE312">IF(N303="základní",J303,0)</f>
        <v>0</v>
      </c>
      <c r="BF303" s="157">
        <f aca="true" t="shared" si="115" ref="BF303:BF312">IF(N303="snížená",J303,0)</f>
        <v>0</v>
      </c>
      <c r="BG303" s="157">
        <f aca="true" t="shared" si="116" ref="BG303:BG312">IF(N303="zákl. přenesená",J303,0)</f>
        <v>0</v>
      </c>
      <c r="BH303" s="157">
        <f aca="true" t="shared" si="117" ref="BH303:BH312">IF(N303="sníž. přenesená",J303,0)</f>
        <v>0</v>
      </c>
      <c r="BI303" s="157">
        <f aca="true" t="shared" si="118" ref="BI303:BI312">IF(N303="nulová",J303,0)</f>
        <v>0</v>
      </c>
      <c r="BJ303" s="19" t="s">
        <v>79</v>
      </c>
      <c r="BK303" s="157">
        <f aca="true" t="shared" si="119" ref="BK303:BK312">ROUND(I303*H303,2)</f>
        <v>0</v>
      </c>
      <c r="BL303" s="19" t="s">
        <v>175</v>
      </c>
      <c r="BM303" s="156" t="s">
        <v>2534</v>
      </c>
    </row>
    <row r="304" spans="1:65" s="2" customFormat="1" ht="16.5" customHeight="1">
      <c r="A304" s="34"/>
      <c r="B304" s="144"/>
      <c r="C304" s="145" t="s">
        <v>1467</v>
      </c>
      <c r="D304" s="145" t="s">
        <v>170</v>
      </c>
      <c r="E304" s="146" t="s">
        <v>1820</v>
      </c>
      <c r="F304" s="147" t="s">
        <v>2533</v>
      </c>
      <c r="G304" s="148" t="s">
        <v>847</v>
      </c>
      <c r="H304" s="149">
        <v>2</v>
      </c>
      <c r="I304" s="150"/>
      <c r="J304" s="151">
        <f t="shared" si="110"/>
        <v>0</v>
      </c>
      <c r="K304" s="147" t="s">
        <v>3</v>
      </c>
      <c r="L304" s="35"/>
      <c r="M304" s="152" t="s">
        <v>3</v>
      </c>
      <c r="N304" s="153" t="s">
        <v>43</v>
      </c>
      <c r="O304" s="55"/>
      <c r="P304" s="154">
        <f t="shared" si="111"/>
        <v>0</v>
      </c>
      <c r="Q304" s="154">
        <v>0</v>
      </c>
      <c r="R304" s="154">
        <f t="shared" si="112"/>
        <v>0</v>
      </c>
      <c r="S304" s="154">
        <v>0</v>
      </c>
      <c r="T304" s="155">
        <f t="shared" si="113"/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56" t="s">
        <v>175</v>
      </c>
      <c r="AT304" s="156" t="s">
        <v>170</v>
      </c>
      <c r="AU304" s="156" t="s">
        <v>175</v>
      </c>
      <c r="AY304" s="19" t="s">
        <v>167</v>
      </c>
      <c r="BE304" s="157">
        <f t="shared" si="114"/>
        <v>0</v>
      </c>
      <c r="BF304" s="157">
        <f t="shared" si="115"/>
        <v>0</v>
      </c>
      <c r="BG304" s="157">
        <f t="shared" si="116"/>
        <v>0</v>
      </c>
      <c r="BH304" s="157">
        <f t="shared" si="117"/>
        <v>0</v>
      </c>
      <c r="BI304" s="157">
        <f t="shared" si="118"/>
        <v>0</v>
      </c>
      <c r="BJ304" s="19" t="s">
        <v>79</v>
      </c>
      <c r="BK304" s="157">
        <f t="shared" si="119"/>
        <v>0</v>
      </c>
      <c r="BL304" s="19" t="s">
        <v>175</v>
      </c>
      <c r="BM304" s="156" t="s">
        <v>2535</v>
      </c>
    </row>
    <row r="305" spans="1:65" s="2" customFormat="1" ht="16.5" customHeight="1">
      <c r="A305" s="34"/>
      <c r="B305" s="144"/>
      <c r="C305" s="145" t="s">
        <v>1472</v>
      </c>
      <c r="D305" s="145" t="s">
        <v>170</v>
      </c>
      <c r="E305" s="146" t="s">
        <v>1822</v>
      </c>
      <c r="F305" s="147" t="s">
        <v>2533</v>
      </c>
      <c r="G305" s="148" t="s">
        <v>847</v>
      </c>
      <c r="H305" s="149">
        <v>2</v>
      </c>
      <c r="I305" s="150"/>
      <c r="J305" s="151">
        <f t="shared" si="110"/>
        <v>0</v>
      </c>
      <c r="K305" s="147" t="s">
        <v>3</v>
      </c>
      <c r="L305" s="35"/>
      <c r="M305" s="152" t="s">
        <v>3</v>
      </c>
      <c r="N305" s="153" t="s">
        <v>43</v>
      </c>
      <c r="O305" s="55"/>
      <c r="P305" s="154">
        <f t="shared" si="111"/>
        <v>0</v>
      </c>
      <c r="Q305" s="154">
        <v>0</v>
      </c>
      <c r="R305" s="154">
        <f t="shared" si="112"/>
        <v>0</v>
      </c>
      <c r="S305" s="154">
        <v>0</v>
      </c>
      <c r="T305" s="155">
        <f t="shared" si="113"/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56" t="s">
        <v>175</v>
      </c>
      <c r="AT305" s="156" t="s">
        <v>170</v>
      </c>
      <c r="AU305" s="156" t="s">
        <v>175</v>
      </c>
      <c r="AY305" s="19" t="s">
        <v>167</v>
      </c>
      <c r="BE305" s="157">
        <f t="shared" si="114"/>
        <v>0</v>
      </c>
      <c r="BF305" s="157">
        <f t="shared" si="115"/>
        <v>0</v>
      </c>
      <c r="BG305" s="157">
        <f t="shared" si="116"/>
        <v>0</v>
      </c>
      <c r="BH305" s="157">
        <f t="shared" si="117"/>
        <v>0</v>
      </c>
      <c r="BI305" s="157">
        <f t="shared" si="118"/>
        <v>0</v>
      </c>
      <c r="BJ305" s="19" t="s">
        <v>79</v>
      </c>
      <c r="BK305" s="157">
        <f t="shared" si="119"/>
        <v>0</v>
      </c>
      <c r="BL305" s="19" t="s">
        <v>175</v>
      </c>
      <c r="BM305" s="156" t="s">
        <v>2536</v>
      </c>
    </row>
    <row r="306" spans="1:65" s="2" customFormat="1" ht="16.5" customHeight="1">
      <c r="A306" s="34"/>
      <c r="B306" s="144"/>
      <c r="C306" s="145" t="s">
        <v>1477</v>
      </c>
      <c r="D306" s="145" t="s">
        <v>170</v>
      </c>
      <c r="E306" s="146" t="s">
        <v>1824</v>
      </c>
      <c r="F306" s="147" t="s">
        <v>2533</v>
      </c>
      <c r="G306" s="148" t="s">
        <v>847</v>
      </c>
      <c r="H306" s="149">
        <v>10</v>
      </c>
      <c r="I306" s="150"/>
      <c r="J306" s="151">
        <f t="shared" si="110"/>
        <v>0</v>
      </c>
      <c r="K306" s="147" t="s">
        <v>3</v>
      </c>
      <c r="L306" s="35"/>
      <c r="M306" s="152" t="s">
        <v>3</v>
      </c>
      <c r="N306" s="153" t="s">
        <v>43</v>
      </c>
      <c r="O306" s="55"/>
      <c r="P306" s="154">
        <f t="shared" si="111"/>
        <v>0</v>
      </c>
      <c r="Q306" s="154">
        <v>0</v>
      </c>
      <c r="R306" s="154">
        <f t="shared" si="112"/>
        <v>0</v>
      </c>
      <c r="S306" s="154">
        <v>0</v>
      </c>
      <c r="T306" s="155">
        <f t="shared" si="113"/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56" t="s">
        <v>175</v>
      </c>
      <c r="AT306" s="156" t="s">
        <v>170</v>
      </c>
      <c r="AU306" s="156" t="s">
        <v>175</v>
      </c>
      <c r="AY306" s="19" t="s">
        <v>167</v>
      </c>
      <c r="BE306" s="157">
        <f t="shared" si="114"/>
        <v>0</v>
      </c>
      <c r="BF306" s="157">
        <f t="shared" si="115"/>
        <v>0</v>
      </c>
      <c r="BG306" s="157">
        <f t="shared" si="116"/>
        <v>0</v>
      </c>
      <c r="BH306" s="157">
        <f t="shared" si="117"/>
        <v>0</v>
      </c>
      <c r="BI306" s="157">
        <f t="shared" si="118"/>
        <v>0</v>
      </c>
      <c r="BJ306" s="19" t="s">
        <v>79</v>
      </c>
      <c r="BK306" s="157">
        <f t="shared" si="119"/>
        <v>0</v>
      </c>
      <c r="BL306" s="19" t="s">
        <v>175</v>
      </c>
      <c r="BM306" s="156" t="s">
        <v>2537</v>
      </c>
    </row>
    <row r="307" spans="1:65" s="2" customFormat="1" ht="16.5" customHeight="1">
      <c r="A307" s="34"/>
      <c r="B307" s="144"/>
      <c r="C307" s="145" t="s">
        <v>1481</v>
      </c>
      <c r="D307" s="145" t="s">
        <v>170</v>
      </c>
      <c r="E307" s="146" t="s">
        <v>1826</v>
      </c>
      <c r="F307" s="147" t="s">
        <v>2538</v>
      </c>
      <c r="G307" s="148" t="s">
        <v>847</v>
      </c>
      <c r="H307" s="149">
        <v>16</v>
      </c>
      <c r="I307" s="150"/>
      <c r="J307" s="151">
        <f t="shared" si="110"/>
        <v>0</v>
      </c>
      <c r="K307" s="147" t="s">
        <v>3</v>
      </c>
      <c r="L307" s="35"/>
      <c r="M307" s="152" t="s">
        <v>3</v>
      </c>
      <c r="N307" s="153" t="s">
        <v>43</v>
      </c>
      <c r="O307" s="55"/>
      <c r="P307" s="154">
        <f t="shared" si="111"/>
        <v>0</v>
      </c>
      <c r="Q307" s="154">
        <v>0</v>
      </c>
      <c r="R307" s="154">
        <f t="shared" si="112"/>
        <v>0</v>
      </c>
      <c r="S307" s="154">
        <v>0</v>
      </c>
      <c r="T307" s="155">
        <f t="shared" si="113"/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56" t="s">
        <v>175</v>
      </c>
      <c r="AT307" s="156" t="s">
        <v>170</v>
      </c>
      <c r="AU307" s="156" t="s">
        <v>175</v>
      </c>
      <c r="AY307" s="19" t="s">
        <v>167</v>
      </c>
      <c r="BE307" s="157">
        <f t="shared" si="114"/>
        <v>0</v>
      </c>
      <c r="BF307" s="157">
        <f t="shared" si="115"/>
        <v>0</v>
      </c>
      <c r="BG307" s="157">
        <f t="shared" si="116"/>
        <v>0</v>
      </c>
      <c r="BH307" s="157">
        <f t="shared" si="117"/>
        <v>0</v>
      </c>
      <c r="BI307" s="157">
        <f t="shared" si="118"/>
        <v>0</v>
      </c>
      <c r="BJ307" s="19" t="s">
        <v>79</v>
      </c>
      <c r="BK307" s="157">
        <f t="shared" si="119"/>
        <v>0</v>
      </c>
      <c r="BL307" s="19" t="s">
        <v>175</v>
      </c>
      <c r="BM307" s="156" t="s">
        <v>2539</v>
      </c>
    </row>
    <row r="308" spans="1:65" s="2" customFormat="1" ht="16.5" customHeight="1">
      <c r="A308" s="34"/>
      <c r="B308" s="144"/>
      <c r="C308" s="145" t="s">
        <v>1485</v>
      </c>
      <c r="D308" s="145" t="s">
        <v>170</v>
      </c>
      <c r="E308" s="146" t="s">
        <v>1828</v>
      </c>
      <c r="F308" s="147" t="s">
        <v>2540</v>
      </c>
      <c r="G308" s="148" t="s">
        <v>226</v>
      </c>
      <c r="H308" s="149">
        <v>100</v>
      </c>
      <c r="I308" s="150"/>
      <c r="J308" s="151">
        <f t="shared" si="110"/>
        <v>0</v>
      </c>
      <c r="K308" s="147" t="s">
        <v>3</v>
      </c>
      <c r="L308" s="35"/>
      <c r="M308" s="152" t="s">
        <v>3</v>
      </c>
      <c r="N308" s="153" t="s">
        <v>43</v>
      </c>
      <c r="O308" s="55"/>
      <c r="P308" s="154">
        <f t="shared" si="111"/>
        <v>0</v>
      </c>
      <c r="Q308" s="154">
        <v>0</v>
      </c>
      <c r="R308" s="154">
        <f t="shared" si="112"/>
        <v>0</v>
      </c>
      <c r="S308" s="154">
        <v>0</v>
      </c>
      <c r="T308" s="155">
        <f t="shared" si="113"/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56" t="s">
        <v>175</v>
      </c>
      <c r="AT308" s="156" t="s">
        <v>170</v>
      </c>
      <c r="AU308" s="156" t="s">
        <v>175</v>
      </c>
      <c r="AY308" s="19" t="s">
        <v>167</v>
      </c>
      <c r="BE308" s="157">
        <f t="shared" si="114"/>
        <v>0</v>
      </c>
      <c r="BF308" s="157">
        <f t="shared" si="115"/>
        <v>0</v>
      </c>
      <c r="BG308" s="157">
        <f t="shared" si="116"/>
        <v>0</v>
      </c>
      <c r="BH308" s="157">
        <f t="shared" si="117"/>
        <v>0</v>
      </c>
      <c r="BI308" s="157">
        <f t="shared" si="118"/>
        <v>0</v>
      </c>
      <c r="BJ308" s="19" t="s">
        <v>79</v>
      </c>
      <c r="BK308" s="157">
        <f t="shared" si="119"/>
        <v>0</v>
      </c>
      <c r="BL308" s="19" t="s">
        <v>175</v>
      </c>
      <c r="BM308" s="156" t="s">
        <v>2541</v>
      </c>
    </row>
    <row r="309" spans="1:65" s="2" customFormat="1" ht="16.5" customHeight="1">
      <c r="A309" s="34"/>
      <c r="B309" s="144"/>
      <c r="C309" s="145" t="s">
        <v>1490</v>
      </c>
      <c r="D309" s="145" t="s">
        <v>170</v>
      </c>
      <c r="E309" s="146" t="s">
        <v>1830</v>
      </c>
      <c r="F309" s="147" t="s">
        <v>2542</v>
      </c>
      <c r="G309" s="148" t="s">
        <v>847</v>
      </c>
      <c r="H309" s="149">
        <v>60</v>
      </c>
      <c r="I309" s="150"/>
      <c r="J309" s="151">
        <f t="shared" si="110"/>
        <v>0</v>
      </c>
      <c r="K309" s="147" t="s">
        <v>3</v>
      </c>
      <c r="L309" s="35"/>
      <c r="M309" s="152" t="s">
        <v>3</v>
      </c>
      <c r="N309" s="153" t="s">
        <v>43</v>
      </c>
      <c r="O309" s="55"/>
      <c r="P309" s="154">
        <f t="shared" si="111"/>
        <v>0</v>
      </c>
      <c r="Q309" s="154">
        <v>0</v>
      </c>
      <c r="R309" s="154">
        <f t="shared" si="112"/>
        <v>0</v>
      </c>
      <c r="S309" s="154">
        <v>0</v>
      </c>
      <c r="T309" s="155">
        <f t="shared" si="113"/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56" t="s">
        <v>175</v>
      </c>
      <c r="AT309" s="156" t="s">
        <v>170</v>
      </c>
      <c r="AU309" s="156" t="s">
        <v>175</v>
      </c>
      <c r="AY309" s="19" t="s">
        <v>167</v>
      </c>
      <c r="BE309" s="157">
        <f t="shared" si="114"/>
        <v>0</v>
      </c>
      <c r="BF309" s="157">
        <f t="shared" si="115"/>
        <v>0</v>
      </c>
      <c r="BG309" s="157">
        <f t="shared" si="116"/>
        <v>0</v>
      </c>
      <c r="BH309" s="157">
        <f t="shared" si="117"/>
        <v>0</v>
      </c>
      <c r="BI309" s="157">
        <f t="shared" si="118"/>
        <v>0</v>
      </c>
      <c r="BJ309" s="19" t="s">
        <v>79</v>
      </c>
      <c r="BK309" s="157">
        <f t="shared" si="119"/>
        <v>0</v>
      </c>
      <c r="BL309" s="19" t="s">
        <v>175</v>
      </c>
      <c r="BM309" s="156" t="s">
        <v>2543</v>
      </c>
    </row>
    <row r="310" spans="1:65" s="2" customFormat="1" ht="16.5" customHeight="1">
      <c r="A310" s="34"/>
      <c r="B310" s="144"/>
      <c r="C310" s="145" t="s">
        <v>1495</v>
      </c>
      <c r="D310" s="145" t="s">
        <v>170</v>
      </c>
      <c r="E310" s="146" t="s">
        <v>1832</v>
      </c>
      <c r="F310" s="147" t="s">
        <v>2544</v>
      </c>
      <c r="G310" s="148" t="s">
        <v>847</v>
      </c>
      <c r="H310" s="149">
        <v>60</v>
      </c>
      <c r="I310" s="150"/>
      <c r="J310" s="151">
        <f t="shared" si="110"/>
        <v>0</v>
      </c>
      <c r="K310" s="147" t="s">
        <v>3</v>
      </c>
      <c r="L310" s="35"/>
      <c r="M310" s="152" t="s">
        <v>3</v>
      </c>
      <c r="N310" s="153" t="s">
        <v>43</v>
      </c>
      <c r="O310" s="55"/>
      <c r="P310" s="154">
        <f t="shared" si="111"/>
        <v>0</v>
      </c>
      <c r="Q310" s="154">
        <v>0</v>
      </c>
      <c r="R310" s="154">
        <f t="shared" si="112"/>
        <v>0</v>
      </c>
      <c r="S310" s="154">
        <v>0</v>
      </c>
      <c r="T310" s="155">
        <f t="shared" si="113"/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56" t="s">
        <v>175</v>
      </c>
      <c r="AT310" s="156" t="s">
        <v>170</v>
      </c>
      <c r="AU310" s="156" t="s">
        <v>175</v>
      </c>
      <c r="AY310" s="19" t="s">
        <v>167</v>
      </c>
      <c r="BE310" s="157">
        <f t="shared" si="114"/>
        <v>0</v>
      </c>
      <c r="BF310" s="157">
        <f t="shared" si="115"/>
        <v>0</v>
      </c>
      <c r="BG310" s="157">
        <f t="shared" si="116"/>
        <v>0</v>
      </c>
      <c r="BH310" s="157">
        <f t="shared" si="117"/>
        <v>0</v>
      </c>
      <c r="BI310" s="157">
        <f t="shared" si="118"/>
        <v>0</v>
      </c>
      <c r="BJ310" s="19" t="s">
        <v>79</v>
      </c>
      <c r="BK310" s="157">
        <f t="shared" si="119"/>
        <v>0</v>
      </c>
      <c r="BL310" s="19" t="s">
        <v>175</v>
      </c>
      <c r="BM310" s="156" t="s">
        <v>2545</v>
      </c>
    </row>
    <row r="311" spans="1:65" s="2" customFormat="1" ht="16.5" customHeight="1">
      <c r="A311" s="34"/>
      <c r="B311" s="144"/>
      <c r="C311" s="145" t="s">
        <v>2546</v>
      </c>
      <c r="D311" s="145" t="s">
        <v>170</v>
      </c>
      <c r="E311" s="146" t="s">
        <v>1833</v>
      </c>
      <c r="F311" s="147" t="s">
        <v>2547</v>
      </c>
      <c r="G311" s="148" t="s">
        <v>847</v>
      </c>
      <c r="H311" s="149">
        <v>40</v>
      </c>
      <c r="I311" s="150"/>
      <c r="J311" s="151">
        <f t="shared" si="110"/>
        <v>0</v>
      </c>
      <c r="K311" s="147" t="s">
        <v>3</v>
      </c>
      <c r="L311" s="35"/>
      <c r="M311" s="152" t="s">
        <v>3</v>
      </c>
      <c r="N311" s="153" t="s">
        <v>43</v>
      </c>
      <c r="O311" s="55"/>
      <c r="P311" s="154">
        <f t="shared" si="111"/>
        <v>0</v>
      </c>
      <c r="Q311" s="154">
        <v>0</v>
      </c>
      <c r="R311" s="154">
        <f t="shared" si="112"/>
        <v>0</v>
      </c>
      <c r="S311" s="154">
        <v>0</v>
      </c>
      <c r="T311" s="155">
        <f t="shared" si="113"/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56" t="s">
        <v>175</v>
      </c>
      <c r="AT311" s="156" t="s">
        <v>170</v>
      </c>
      <c r="AU311" s="156" t="s">
        <v>175</v>
      </c>
      <c r="AY311" s="19" t="s">
        <v>167</v>
      </c>
      <c r="BE311" s="157">
        <f t="shared" si="114"/>
        <v>0</v>
      </c>
      <c r="BF311" s="157">
        <f t="shared" si="115"/>
        <v>0</v>
      </c>
      <c r="BG311" s="157">
        <f t="shared" si="116"/>
        <v>0</v>
      </c>
      <c r="BH311" s="157">
        <f t="shared" si="117"/>
        <v>0</v>
      </c>
      <c r="BI311" s="157">
        <f t="shared" si="118"/>
        <v>0</v>
      </c>
      <c r="BJ311" s="19" t="s">
        <v>79</v>
      </c>
      <c r="BK311" s="157">
        <f t="shared" si="119"/>
        <v>0</v>
      </c>
      <c r="BL311" s="19" t="s">
        <v>175</v>
      </c>
      <c r="BM311" s="156" t="s">
        <v>2548</v>
      </c>
    </row>
    <row r="312" spans="1:65" s="2" customFormat="1" ht="16.5" customHeight="1">
      <c r="A312" s="34"/>
      <c r="B312" s="144"/>
      <c r="C312" s="145" t="s">
        <v>2549</v>
      </c>
      <c r="D312" s="145" t="s">
        <v>170</v>
      </c>
      <c r="E312" s="146" t="s">
        <v>1835</v>
      </c>
      <c r="F312" s="147" t="s">
        <v>2550</v>
      </c>
      <c r="G312" s="148" t="s">
        <v>226</v>
      </c>
      <c r="H312" s="149">
        <v>110</v>
      </c>
      <c r="I312" s="150"/>
      <c r="J312" s="151">
        <f t="shared" si="110"/>
        <v>0</v>
      </c>
      <c r="K312" s="147" t="s">
        <v>3</v>
      </c>
      <c r="L312" s="35"/>
      <c r="M312" s="152" t="s">
        <v>3</v>
      </c>
      <c r="N312" s="153" t="s">
        <v>43</v>
      </c>
      <c r="O312" s="55"/>
      <c r="P312" s="154">
        <f t="shared" si="111"/>
        <v>0</v>
      </c>
      <c r="Q312" s="154">
        <v>0</v>
      </c>
      <c r="R312" s="154">
        <f t="shared" si="112"/>
        <v>0</v>
      </c>
      <c r="S312" s="154">
        <v>0</v>
      </c>
      <c r="T312" s="155">
        <f t="shared" si="113"/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56" t="s">
        <v>175</v>
      </c>
      <c r="AT312" s="156" t="s">
        <v>170</v>
      </c>
      <c r="AU312" s="156" t="s">
        <v>175</v>
      </c>
      <c r="AY312" s="19" t="s">
        <v>167</v>
      </c>
      <c r="BE312" s="157">
        <f t="shared" si="114"/>
        <v>0</v>
      </c>
      <c r="BF312" s="157">
        <f t="shared" si="115"/>
        <v>0</v>
      </c>
      <c r="BG312" s="157">
        <f t="shared" si="116"/>
        <v>0</v>
      </c>
      <c r="BH312" s="157">
        <f t="shared" si="117"/>
        <v>0</v>
      </c>
      <c r="BI312" s="157">
        <f t="shared" si="118"/>
        <v>0</v>
      </c>
      <c r="BJ312" s="19" t="s">
        <v>79</v>
      </c>
      <c r="BK312" s="157">
        <f t="shared" si="119"/>
        <v>0</v>
      </c>
      <c r="BL312" s="19" t="s">
        <v>175</v>
      </c>
      <c r="BM312" s="156" t="s">
        <v>2551</v>
      </c>
    </row>
    <row r="313" spans="2:63" s="16" customFormat="1" ht="20.85" customHeight="1">
      <c r="B313" s="208"/>
      <c r="D313" s="209" t="s">
        <v>71</v>
      </c>
      <c r="E313" s="209" t="s">
        <v>2552</v>
      </c>
      <c r="F313" s="209" t="s">
        <v>1177</v>
      </c>
      <c r="I313" s="210"/>
      <c r="J313" s="211">
        <f>BK313</f>
        <v>0</v>
      </c>
      <c r="L313" s="208"/>
      <c r="M313" s="212"/>
      <c r="N313" s="213"/>
      <c r="O313" s="213"/>
      <c r="P313" s="214">
        <f>SUM(P314:P315)</f>
        <v>0</v>
      </c>
      <c r="Q313" s="213"/>
      <c r="R313" s="214">
        <f>SUM(R314:R315)</f>
        <v>0</v>
      </c>
      <c r="S313" s="213"/>
      <c r="T313" s="215">
        <f>SUM(T314:T315)</f>
        <v>0</v>
      </c>
      <c r="AR313" s="209" t="s">
        <v>79</v>
      </c>
      <c r="AT313" s="216" t="s">
        <v>71</v>
      </c>
      <c r="AU313" s="216" t="s">
        <v>168</v>
      </c>
      <c r="AY313" s="209" t="s">
        <v>167</v>
      </c>
      <c r="BK313" s="217">
        <f>SUM(BK314:BK315)</f>
        <v>0</v>
      </c>
    </row>
    <row r="314" spans="1:65" s="2" customFormat="1" ht="16.5" customHeight="1">
      <c r="A314" s="34"/>
      <c r="B314" s="144"/>
      <c r="C314" s="145" t="s">
        <v>2553</v>
      </c>
      <c r="D314" s="145" t="s">
        <v>170</v>
      </c>
      <c r="E314" s="146" t="s">
        <v>1837</v>
      </c>
      <c r="F314" s="147" t="s">
        <v>2554</v>
      </c>
      <c r="G314" s="148" t="s">
        <v>226</v>
      </c>
      <c r="H314" s="149">
        <v>120</v>
      </c>
      <c r="I314" s="150"/>
      <c r="J314" s="151">
        <f>ROUND(I314*H314,2)</f>
        <v>0</v>
      </c>
      <c r="K314" s="147" t="s">
        <v>3</v>
      </c>
      <c r="L314" s="35"/>
      <c r="M314" s="152" t="s">
        <v>3</v>
      </c>
      <c r="N314" s="153" t="s">
        <v>43</v>
      </c>
      <c r="O314" s="55"/>
      <c r="P314" s="154">
        <f>O314*H314</f>
        <v>0</v>
      </c>
      <c r="Q314" s="154">
        <v>0</v>
      </c>
      <c r="R314" s="154">
        <f>Q314*H314</f>
        <v>0</v>
      </c>
      <c r="S314" s="154">
        <v>0</v>
      </c>
      <c r="T314" s="155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56" t="s">
        <v>175</v>
      </c>
      <c r="AT314" s="156" t="s">
        <v>170</v>
      </c>
      <c r="AU314" s="156" t="s">
        <v>175</v>
      </c>
      <c r="AY314" s="19" t="s">
        <v>167</v>
      </c>
      <c r="BE314" s="157">
        <f>IF(N314="základní",J314,0)</f>
        <v>0</v>
      </c>
      <c r="BF314" s="157">
        <f>IF(N314="snížená",J314,0)</f>
        <v>0</v>
      </c>
      <c r="BG314" s="157">
        <f>IF(N314="zákl. přenesená",J314,0)</f>
        <v>0</v>
      </c>
      <c r="BH314" s="157">
        <f>IF(N314="sníž. přenesená",J314,0)</f>
        <v>0</v>
      </c>
      <c r="BI314" s="157">
        <f>IF(N314="nulová",J314,0)</f>
        <v>0</v>
      </c>
      <c r="BJ314" s="19" t="s">
        <v>79</v>
      </c>
      <c r="BK314" s="157">
        <f>ROUND(I314*H314,2)</f>
        <v>0</v>
      </c>
      <c r="BL314" s="19" t="s">
        <v>175</v>
      </c>
      <c r="BM314" s="156" t="s">
        <v>2555</v>
      </c>
    </row>
    <row r="315" spans="1:65" s="2" customFormat="1" ht="16.5" customHeight="1">
      <c r="A315" s="34"/>
      <c r="B315" s="144"/>
      <c r="C315" s="145" t="s">
        <v>2556</v>
      </c>
      <c r="D315" s="145" t="s">
        <v>170</v>
      </c>
      <c r="E315" s="146" t="s">
        <v>1892</v>
      </c>
      <c r="F315" s="147" t="s">
        <v>2557</v>
      </c>
      <c r="G315" s="148" t="s">
        <v>226</v>
      </c>
      <c r="H315" s="149">
        <v>60</v>
      </c>
      <c r="I315" s="150"/>
      <c r="J315" s="151">
        <f>ROUND(I315*H315,2)</f>
        <v>0</v>
      </c>
      <c r="K315" s="147" t="s">
        <v>3</v>
      </c>
      <c r="L315" s="35"/>
      <c r="M315" s="152" t="s">
        <v>3</v>
      </c>
      <c r="N315" s="153" t="s">
        <v>43</v>
      </c>
      <c r="O315" s="55"/>
      <c r="P315" s="154">
        <f>O315*H315</f>
        <v>0</v>
      </c>
      <c r="Q315" s="154">
        <v>0</v>
      </c>
      <c r="R315" s="154">
        <f>Q315*H315</f>
        <v>0</v>
      </c>
      <c r="S315" s="154">
        <v>0</v>
      </c>
      <c r="T315" s="155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56" t="s">
        <v>175</v>
      </c>
      <c r="AT315" s="156" t="s">
        <v>170</v>
      </c>
      <c r="AU315" s="156" t="s">
        <v>175</v>
      </c>
      <c r="AY315" s="19" t="s">
        <v>167</v>
      </c>
      <c r="BE315" s="157">
        <f>IF(N315="základní",J315,0)</f>
        <v>0</v>
      </c>
      <c r="BF315" s="157">
        <f>IF(N315="snížená",J315,0)</f>
        <v>0</v>
      </c>
      <c r="BG315" s="157">
        <f>IF(N315="zákl. přenesená",J315,0)</f>
        <v>0</v>
      </c>
      <c r="BH315" s="157">
        <f>IF(N315="sníž. přenesená",J315,0)</f>
        <v>0</v>
      </c>
      <c r="BI315" s="157">
        <f>IF(N315="nulová",J315,0)</f>
        <v>0</v>
      </c>
      <c r="BJ315" s="19" t="s">
        <v>79</v>
      </c>
      <c r="BK315" s="157">
        <f>ROUND(I315*H315,2)</f>
        <v>0</v>
      </c>
      <c r="BL315" s="19" t="s">
        <v>175</v>
      </c>
      <c r="BM315" s="156" t="s">
        <v>2558</v>
      </c>
    </row>
    <row r="316" spans="2:63" s="16" customFormat="1" ht="20.85" customHeight="1">
      <c r="B316" s="208"/>
      <c r="D316" s="209" t="s">
        <v>71</v>
      </c>
      <c r="E316" s="209" t="s">
        <v>2559</v>
      </c>
      <c r="F316" s="209" t="s">
        <v>2560</v>
      </c>
      <c r="I316" s="210"/>
      <c r="J316" s="211">
        <f>BK316</f>
        <v>0</v>
      </c>
      <c r="L316" s="208"/>
      <c r="M316" s="212"/>
      <c r="N316" s="213"/>
      <c r="O316" s="213"/>
      <c r="P316" s="214">
        <f>SUM(P317:P326)</f>
        <v>0</v>
      </c>
      <c r="Q316" s="213"/>
      <c r="R316" s="214">
        <f>SUM(R317:R326)</f>
        <v>0</v>
      </c>
      <c r="S316" s="213"/>
      <c r="T316" s="215">
        <f>SUM(T317:T326)</f>
        <v>0</v>
      </c>
      <c r="AR316" s="209" t="s">
        <v>79</v>
      </c>
      <c r="AT316" s="216" t="s">
        <v>71</v>
      </c>
      <c r="AU316" s="216" t="s">
        <v>168</v>
      </c>
      <c r="AY316" s="209" t="s">
        <v>167</v>
      </c>
      <c r="BK316" s="217">
        <f>SUM(BK317:BK326)</f>
        <v>0</v>
      </c>
    </row>
    <row r="317" spans="1:65" s="2" customFormat="1" ht="16.5" customHeight="1">
      <c r="A317" s="34"/>
      <c r="B317" s="144"/>
      <c r="C317" s="145" t="s">
        <v>2561</v>
      </c>
      <c r="D317" s="145" t="s">
        <v>170</v>
      </c>
      <c r="E317" s="146" t="s">
        <v>1885</v>
      </c>
      <c r="F317" s="147" t="s">
        <v>2562</v>
      </c>
      <c r="G317" s="148" t="s">
        <v>847</v>
      </c>
      <c r="H317" s="149">
        <v>1</v>
      </c>
      <c r="I317" s="150"/>
      <c r="J317" s="151">
        <f aca="true" t="shared" si="120" ref="J317:J326">ROUND(I317*H317,2)</f>
        <v>0</v>
      </c>
      <c r="K317" s="147" t="s">
        <v>3</v>
      </c>
      <c r="L317" s="35"/>
      <c r="M317" s="152" t="s">
        <v>3</v>
      </c>
      <c r="N317" s="153" t="s">
        <v>43</v>
      </c>
      <c r="O317" s="55"/>
      <c r="P317" s="154">
        <f aca="true" t="shared" si="121" ref="P317:P326">O317*H317</f>
        <v>0</v>
      </c>
      <c r="Q317" s="154">
        <v>0</v>
      </c>
      <c r="R317" s="154">
        <f aca="true" t="shared" si="122" ref="R317:R326">Q317*H317</f>
        <v>0</v>
      </c>
      <c r="S317" s="154">
        <v>0</v>
      </c>
      <c r="T317" s="155">
        <f aca="true" t="shared" si="123" ref="T317:T326"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56" t="s">
        <v>175</v>
      </c>
      <c r="AT317" s="156" t="s">
        <v>170</v>
      </c>
      <c r="AU317" s="156" t="s">
        <v>175</v>
      </c>
      <c r="AY317" s="19" t="s">
        <v>167</v>
      </c>
      <c r="BE317" s="157">
        <f aca="true" t="shared" si="124" ref="BE317:BE326">IF(N317="základní",J317,0)</f>
        <v>0</v>
      </c>
      <c r="BF317" s="157">
        <f aca="true" t="shared" si="125" ref="BF317:BF326">IF(N317="snížená",J317,0)</f>
        <v>0</v>
      </c>
      <c r="BG317" s="157">
        <f aca="true" t="shared" si="126" ref="BG317:BG326">IF(N317="zákl. přenesená",J317,0)</f>
        <v>0</v>
      </c>
      <c r="BH317" s="157">
        <f aca="true" t="shared" si="127" ref="BH317:BH326">IF(N317="sníž. přenesená",J317,0)</f>
        <v>0</v>
      </c>
      <c r="BI317" s="157">
        <f aca="true" t="shared" si="128" ref="BI317:BI326">IF(N317="nulová",J317,0)</f>
        <v>0</v>
      </c>
      <c r="BJ317" s="19" t="s">
        <v>79</v>
      </c>
      <c r="BK317" s="157">
        <f aca="true" t="shared" si="129" ref="BK317:BK326">ROUND(I317*H317,2)</f>
        <v>0</v>
      </c>
      <c r="BL317" s="19" t="s">
        <v>175</v>
      </c>
      <c r="BM317" s="156" t="s">
        <v>2563</v>
      </c>
    </row>
    <row r="318" spans="1:65" s="2" customFormat="1" ht="16.5" customHeight="1">
      <c r="A318" s="34"/>
      <c r="B318" s="144"/>
      <c r="C318" s="145" t="s">
        <v>2564</v>
      </c>
      <c r="D318" s="145" t="s">
        <v>170</v>
      </c>
      <c r="E318" s="146" t="s">
        <v>1887</v>
      </c>
      <c r="F318" s="147" t="s">
        <v>2565</v>
      </c>
      <c r="G318" s="148" t="s">
        <v>847</v>
      </c>
      <c r="H318" s="149">
        <v>1</v>
      </c>
      <c r="I318" s="150"/>
      <c r="J318" s="151">
        <f t="shared" si="120"/>
        <v>0</v>
      </c>
      <c r="K318" s="147" t="s">
        <v>3</v>
      </c>
      <c r="L318" s="35"/>
      <c r="M318" s="152" t="s">
        <v>3</v>
      </c>
      <c r="N318" s="153" t="s">
        <v>43</v>
      </c>
      <c r="O318" s="55"/>
      <c r="P318" s="154">
        <f t="shared" si="121"/>
        <v>0</v>
      </c>
      <c r="Q318" s="154">
        <v>0</v>
      </c>
      <c r="R318" s="154">
        <f t="shared" si="122"/>
        <v>0</v>
      </c>
      <c r="S318" s="154">
        <v>0</v>
      </c>
      <c r="T318" s="155">
        <f t="shared" si="123"/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56" t="s">
        <v>175</v>
      </c>
      <c r="AT318" s="156" t="s">
        <v>170</v>
      </c>
      <c r="AU318" s="156" t="s">
        <v>175</v>
      </c>
      <c r="AY318" s="19" t="s">
        <v>167</v>
      </c>
      <c r="BE318" s="157">
        <f t="shared" si="124"/>
        <v>0</v>
      </c>
      <c r="BF318" s="157">
        <f t="shared" si="125"/>
        <v>0</v>
      </c>
      <c r="BG318" s="157">
        <f t="shared" si="126"/>
        <v>0</v>
      </c>
      <c r="BH318" s="157">
        <f t="shared" si="127"/>
        <v>0</v>
      </c>
      <c r="BI318" s="157">
        <f t="shared" si="128"/>
        <v>0</v>
      </c>
      <c r="BJ318" s="19" t="s">
        <v>79</v>
      </c>
      <c r="BK318" s="157">
        <f t="shared" si="129"/>
        <v>0</v>
      </c>
      <c r="BL318" s="19" t="s">
        <v>175</v>
      </c>
      <c r="BM318" s="156" t="s">
        <v>2566</v>
      </c>
    </row>
    <row r="319" spans="1:65" s="2" customFormat="1" ht="16.5" customHeight="1">
      <c r="A319" s="34"/>
      <c r="B319" s="144"/>
      <c r="C319" s="145" t="s">
        <v>2567</v>
      </c>
      <c r="D319" s="145" t="s">
        <v>170</v>
      </c>
      <c r="E319" s="146" t="s">
        <v>1889</v>
      </c>
      <c r="F319" s="147" t="s">
        <v>2518</v>
      </c>
      <c r="G319" s="148" t="s">
        <v>847</v>
      </c>
      <c r="H319" s="149">
        <v>1</v>
      </c>
      <c r="I319" s="150"/>
      <c r="J319" s="151">
        <f t="shared" si="120"/>
        <v>0</v>
      </c>
      <c r="K319" s="147" t="s">
        <v>3</v>
      </c>
      <c r="L319" s="35"/>
      <c r="M319" s="152" t="s">
        <v>3</v>
      </c>
      <c r="N319" s="153" t="s">
        <v>43</v>
      </c>
      <c r="O319" s="55"/>
      <c r="P319" s="154">
        <f t="shared" si="121"/>
        <v>0</v>
      </c>
      <c r="Q319" s="154">
        <v>0</v>
      </c>
      <c r="R319" s="154">
        <f t="shared" si="122"/>
        <v>0</v>
      </c>
      <c r="S319" s="154">
        <v>0</v>
      </c>
      <c r="T319" s="155">
        <f t="shared" si="123"/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56" t="s">
        <v>175</v>
      </c>
      <c r="AT319" s="156" t="s">
        <v>170</v>
      </c>
      <c r="AU319" s="156" t="s">
        <v>175</v>
      </c>
      <c r="AY319" s="19" t="s">
        <v>167</v>
      </c>
      <c r="BE319" s="157">
        <f t="shared" si="124"/>
        <v>0</v>
      </c>
      <c r="BF319" s="157">
        <f t="shared" si="125"/>
        <v>0</v>
      </c>
      <c r="BG319" s="157">
        <f t="shared" si="126"/>
        <v>0</v>
      </c>
      <c r="BH319" s="157">
        <f t="shared" si="127"/>
        <v>0</v>
      </c>
      <c r="BI319" s="157">
        <f t="shared" si="128"/>
        <v>0</v>
      </c>
      <c r="BJ319" s="19" t="s">
        <v>79</v>
      </c>
      <c r="BK319" s="157">
        <f t="shared" si="129"/>
        <v>0</v>
      </c>
      <c r="BL319" s="19" t="s">
        <v>175</v>
      </c>
      <c r="BM319" s="156" t="s">
        <v>2568</v>
      </c>
    </row>
    <row r="320" spans="1:65" s="2" customFormat="1" ht="16.5" customHeight="1">
      <c r="A320" s="34"/>
      <c r="B320" s="144"/>
      <c r="C320" s="145" t="s">
        <v>2569</v>
      </c>
      <c r="D320" s="145" t="s">
        <v>170</v>
      </c>
      <c r="E320" s="146" t="s">
        <v>1895</v>
      </c>
      <c r="F320" s="147" t="s">
        <v>2570</v>
      </c>
      <c r="G320" s="148" t="s">
        <v>847</v>
      </c>
      <c r="H320" s="149">
        <v>4</v>
      </c>
      <c r="I320" s="150"/>
      <c r="J320" s="151">
        <f t="shared" si="120"/>
        <v>0</v>
      </c>
      <c r="K320" s="147" t="s">
        <v>3</v>
      </c>
      <c r="L320" s="35"/>
      <c r="M320" s="152" t="s">
        <v>3</v>
      </c>
      <c r="N320" s="153" t="s">
        <v>43</v>
      </c>
      <c r="O320" s="55"/>
      <c r="P320" s="154">
        <f t="shared" si="121"/>
        <v>0</v>
      </c>
      <c r="Q320" s="154">
        <v>0</v>
      </c>
      <c r="R320" s="154">
        <f t="shared" si="122"/>
        <v>0</v>
      </c>
      <c r="S320" s="154">
        <v>0</v>
      </c>
      <c r="T320" s="155">
        <f t="shared" si="123"/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56" t="s">
        <v>175</v>
      </c>
      <c r="AT320" s="156" t="s">
        <v>170</v>
      </c>
      <c r="AU320" s="156" t="s">
        <v>175</v>
      </c>
      <c r="AY320" s="19" t="s">
        <v>167</v>
      </c>
      <c r="BE320" s="157">
        <f t="shared" si="124"/>
        <v>0</v>
      </c>
      <c r="BF320" s="157">
        <f t="shared" si="125"/>
        <v>0</v>
      </c>
      <c r="BG320" s="157">
        <f t="shared" si="126"/>
        <v>0</v>
      </c>
      <c r="BH320" s="157">
        <f t="shared" si="127"/>
        <v>0</v>
      </c>
      <c r="BI320" s="157">
        <f t="shared" si="128"/>
        <v>0</v>
      </c>
      <c r="BJ320" s="19" t="s">
        <v>79</v>
      </c>
      <c r="BK320" s="157">
        <f t="shared" si="129"/>
        <v>0</v>
      </c>
      <c r="BL320" s="19" t="s">
        <v>175</v>
      </c>
      <c r="BM320" s="156" t="s">
        <v>2571</v>
      </c>
    </row>
    <row r="321" spans="1:65" s="2" customFormat="1" ht="16.5" customHeight="1">
      <c r="A321" s="34"/>
      <c r="B321" s="144"/>
      <c r="C321" s="145" t="s">
        <v>2572</v>
      </c>
      <c r="D321" s="145" t="s">
        <v>170</v>
      </c>
      <c r="E321" s="146" t="s">
        <v>1897</v>
      </c>
      <c r="F321" s="147" t="s">
        <v>2522</v>
      </c>
      <c r="G321" s="148" t="s">
        <v>847</v>
      </c>
      <c r="H321" s="149">
        <v>4</v>
      </c>
      <c r="I321" s="150"/>
      <c r="J321" s="151">
        <f t="shared" si="120"/>
        <v>0</v>
      </c>
      <c r="K321" s="147" t="s">
        <v>3</v>
      </c>
      <c r="L321" s="35"/>
      <c r="M321" s="152" t="s">
        <v>3</v>
      </c>
      <c r="N321" s="153" t="s">
        <v>43</v>
      </c>
      <c r="O321" s="55"/>
      <c r="P321" s="154">
        <f t="shared" si="121"/>
        <v>0</v>
      </c>
      <c r="Q321" s="154">
        <v>0</v>
      </c>
      <c r="R321" s="154">
        <f t="shared" si="122"/>
        <v>0</v>
      </c>
      <c r="S321" s="154">
        <v>0</v>
      </c>
      <c r="T321" s="155">
        <f t="shared" si="123"/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56" t="s">
        <v>175</v>
      </c>
      <c r="AT321" s="156" t="s">
        <v>170</v>
      </c>
      <c r="AU321" s="156" t="s">
        <v>175</v>
      </c>
      <c r="AY321" s="19" t="s">
        <v>167</v>
      </c>
      <c r="BE321" s="157">
        <f t="shared" si="124"/>
        <v>0</v>
      </c>
      <c r="BF321" s="157">
        <f t="shared" si="125"/>
        <v>0</v>
      </c>
      <c r="BG321" s="157">
        <f t="shared" si="126"/>
        <v>0</v>
      </c>
      <c r="BH321" s="157">
        <f t="shared" si="127"/>
        <v>0</v>
      </c>
      <c r="BI321" s="157">
        <f t="shared" si="128"/>
        <v>0</v>
      </c>
      <c r="BJ321" s="19" t="s">
        <v>79</v>
      </c>
      <c r="BK321" s="157">
        <f t="shared" si="129"/>
        <v>0</v>
      </c>
      <c r="BL321" s="19" t="s">
        <v>175</v>
      </c>
      <c r="BM321" s="156" t="s">
        <v>2573</v>
      </c>
    </row>
    <row r="322" spans="1:65" s="2" customFormat="1" ht="16.5" customHeight="1">
      <c r="A322" s="34"/>
      <c r="B322" s="144"/>
      <c r="C322" s="145" t="s">
        <v>2574</v>
      </c>
      <c r="D322" s="145" t="s">
        <v>170</v>
      </c>
      <c r="E322" s="146" t="s">
        <v>1899</v>
      </c>
      <c r="F322" s="147" t="s">
        <v>2524</v>
      </c>
      <c r="G322" s="148" t="s">
        <v>847</v>
      </c>
      <c r="H322" s="149">
        <v>4</v>
      </c>
      <c r="I322" s="150"/>
      <c r="J322" s="151">
        <f t="shared" si="120"/>
        <v>0</v>
      </c>
      <c r="K322" s="147" t="s">
        <v>3</v>
      </c>
      <c r="L322" s="35"/>
      <c r="M322" s="152" t="s">
        <v>3</v>
      </c>
      <c r="N322" s="153" t="s">
        <v>43</v>
      </c>
      <c r="O322" s="55"/>
      <c r="P322" s="154">
        <f t="shared" si="121"/>
        <v>0</v>
      </c>
      <c r="Q322" s="154">
        <v>0</v>
      </c>
      <c r="R322" s="154">
        <f t="shared" si="122"/>
        <v>0</v>
      </c>
      <c r="S322" s="154">
        <v>0</v>
      </c>
      <c r="T322" s="155">
        <f t="shared" si="123"/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56" t="s">
        <v>175</v>
      </c>
      <c r="AT322" s="156" t="s">
        <v>170</v>
      </c>
      <c r="AU322" s="156" t="s">
        <v>175</v>
      </c>
      <c r="AY322" s="19" t="s">
        <v>167</v>
      </c>
      <c r="BE322" s="157">
        <f t="shared" si="124"/>
        <v>0</v>
      </c>
      <c r="BF322" s="157">
        <f t="shared" si="125"/>
        <v>0</v>
      </c>
      <c r="BG322" s="157">
        <f t="shared" si="126"/>
        <v>0</v>
      </c>
      <c r="BH322" s="157">
        <f t="shared" si="127"/>
        <v>0</v>
      </c>
      <c r="BI322" s="157">
        <f t="shared" si="128"/>
        <v>0</v>
      </c>
      <c r="BJ322" s="19" t="s">
        <v>79</v>
      </c>
      <c r="BK322" s="157">
        <f t="shared" si="129"/>
        <v>0</v>
      </c>
      <c r="BL322" s="19" t="s">
        <v>175</v>
      </c>
      <c r="BM322" s="156" t="s">
        <v>2575</v>
      </c>
    </row>
    <row r="323" spans="1:65" s="2" customFormat="1" ht="16.5" customHeight="1">
      <c r="A323" s="34"/>
      <c r="B323" s="144"/>
      <c r="C323" s="145" t="s">
        <v>2576</v>
      </c>
      <c r="D323" s="145" t="s">
        <v>170</v>
      </c>
      <c r="E323" s="146" t="s">
        <v>1901</v>
      </c>
      <c r="F323" s="147" t="s">
        <v>2526</v>
      </c>
      <c r="G323" s="148" t="s">
        <v>847</v>
      </c>
      <c r="H323" s="149">
        <v>4</v>
      </c>
      <c r="I323" s="150"/>
      <c r="J323" s="151">
        <f t="shared" si="120"/>
        <v>0</v>
      </c>
      <c r="K323" s="147" t="s">
        <v>3</v>
      </c>
      <c r="L323" s="35"/>
      <c r="M323" s="152" t="s">
        <v>3</v>
      </c>
      <c r="N323" s="153" t="s">
        <v>43</v>
      </c>
      <c r="O323" s="55"/>
      <c r="P323" s="154">
        <f t="shared" si="121"/>
        <v>0</v>
      </c>
      <c r="Q323" s="154">
        <v>0</v>
      </c>
      <c r="R323" s="154">
        <f t="shared" si="122"/>
        <v>0</v>
      </c>
      <c r="S323" s="154">
        <v>0</v>
      </c>
      <c r="T323" s="155">
        <f t="shared" si="123"/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56" t="s">
        <v>175</v>
      </c>
      <c r="AT323" s="156" t="s">
        <v>170</v>
      </c>
      <c r="AU323" s="156" t="s">
        <v>175</v>
      </c>
      <c r="AY323" s="19" t="s">
        <v>167</v>
      </c>
      <c r="BE323" s="157">
        <f t="shared" si="124"/>
        <v>0</v>
      </c>
      <c r="BF323" s="157">
        <f t="shared" si="125"/>
        <v>0</v>
      </c>
      <c r="BG323" s="157">
        <f t="shared" si="126"/>
        <v>0</v>
      </c>
      <c r="BH323" s="157">
        <f t="shared" si="127"/>
        <v>0</v>
      </c>
      <c r="BI323" s="157">
        <f t="shared" si="128"/>
        <v>0</v>
      </c>
      <c r="BJ323" s="19" t="s">
        <v>79</v>
      </c>
      <c r="BK323" s="157">
        <f t="shared" si="129"/>
        <v>0</v>
      </c>
      <c r="BL323" s="19" t="s">
        <v>175</v>
      </c>
      <c r="BM323" s="156" t="s">
        <v>2577</v>
      </c>
    </row>
    <row r="324" spans="1:65" s="2" customFormat="1" ht="16.5" customHeight="1">
      <c r="A324" s="34"/>
      <c r="B324" s="144"/>
      <c r="C324" s="145" t="s">
        <v>2578</v>
      </c>
      <c r="D324" s="145" t="s">
        <v>170</v>
      </c>
      <c r="E324" s="146" t="s">
        <v>1904</v>
      </c>
      <c r="F324" s="147" t="s">
        <v>2528</v>
      </c>
      <c r="G324" s="148" t="s">
        <v>847</v>
      </c>
      <c r="H324" s="149">
        <v>0</v>
      </c>
      <c r="I324" s="150"/>
      <c r="J324" s="151">
        <f t="shared" si="120"/>
        <v>0</v>
      </c>
      <c r="K324" s="147" t="s">
        <v>3</v>
      </c>
      <c r="L324" s="35"/>
      <c r="M324" s="152" t="s">
        <v>3</v>
      </c>
      <c r="N324" s="153" t="s">
        <v>43</v>
      </c>
      <c r="O324" s="55"/>
      <c r="P324" s="154">
        <f t="shared" si="121"/>
        <v>0</v>
      </c>
      <c r="Q324" s="154">
        <v>0</v>
      </c>
      <c r="R324" s="154">
        <f t="shared" si="122"/>
        <v>0</v>
      </c>
      <c r="S324" s="154">
        <v>0</v>
      </c>
      <c r="T324" s="155">
        <f t="shared" si="123"/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56" t="s">
        <v>175</v>
      </c>
      <c r="AT324" s="156" t="s">
        <v>170</v>
      </c>
      <c r="AU324" s="156" t="s">
        <v>175</v>
      </c>
      <c r="AY324" s="19" t="s">
        <v>167</v>
      </c>
      <c r="BE324" s="157">
        <f t="shared" si="124"/>
        <v>0</v>
      </c>
      <c r="BF324" s="157">
        <f t="shared" si="125"/>
        <v>0</v>
      </c>
      <c r="BG324" s="157">
        <f t="shared" si="126"/>
        <v>0</v>
      </c>
      <c r="BH324" s="157">
        <f t="shared" si="127"/>
        <v>0</v>
      </c>
      <c r="BI324" s="157">
        <f t="shared" si="128"/>
        <v>0</v>
      </c>
      <c r="BJ324" s="19" t="s">
        <v>79</v>
      </c>
      <c r="BK324" s="157">
        <f t="shared" si="129"/>
        <v>0</v>
      </c>
      <c r="BL324" s="19" t="s">
        <v>175</v>
      </c>
      <c r="BM324" s="156" t="s">
        <v>2579</v>
      </c>
    </row>
    <row r="325" spans="1:65" s="2" customFormat="1" ht="16.5" customHeight="1">
      <c r="A325" s="34"/>
      <c r="B325" s="144"/>
      <c r="C325" s="145" t="s">
        <v>2580</v>
      </c>
      <c r="D325" s="145" t="s">
        <v>170</v>
      </c>
      <c r="E325" s="146" t="s">
        <v>1906</v>
      </c>
      <c r="F325" s="147" t="s">
        <v>2530</v>
      </c>
      <c r="G325" s="148" t="s">
        <v>847</v>
      </c>
      <c r="H325" s="149">
        <v>0</v>
      </c>
      <c r="I325" s="150"/>
      <c r="J325" s="151">
        <f t="shared" si="120"/>
        <v>0</v>
      </c>
      <c r="K325" s="147" t="s">
        <v>3</v>
      </c>
      <c r="L325" s="35"/>
      <c r="M325" s="152" t="s">
        <v>3</v>
      </c>
      <c r="N325" s="153" t="s">
        <v>43</v>
      </c>
      <c r="O325" s="55"/>
      <c r="P325" s="154">
        <f t="shared" si="121"/>
        <v>0</v>
      </c>
      <c r="Q325" s="154">
        <v>0</v>
      </c>
      <c r="R325" s="154">
        <f t="shared" si="122"/>
        <v>0</v>
      </c>
      <c r="S325" s="154">
        <v>0</v>
      </c>
      <c r="T325" s="155">
        <f t="shared" si="123"/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56" t="s">
        <v>175</v>
      </c>
      <c r="AT325" s="156" t="s">
        <v>170</v>
      </c>
      <c r="AU325" s="156" t="s">
        <v>175</v>
      </c>
      <c r="AY325" s="19" t="s">
        <v>167</v>
      </c>
      <c r="BE325" s="157">
        <f t="shared" si="124"/>
        <v>0</v>
      </c>
      <c r="BF325" s="157">
        <f t="shared" si="125"/>
        <v>0</v>
      </c>
      <c r="BG325" s="157">
        <f t="shared" si="126"/>
        <v>0</v>
      </c>
      <c r="BH325" s="157">
        <f t="shared" si="127"/>
        <v>0</v>
      </c>
      <c r="BI325" s="157">
        <f t="shared" si="128"/>
        <v>0</v>
      </c>
      <c r="BJ325" s="19" t="s">
        <v>79</v>
      </c>
      <c r="BK325" s="157">
        <f t="shared" si="129"/>
        <v>0</v>
      </c>
      <c r="BL325" s="19" t="s">
        <v>175</v>
      </c>
      <c r="BM325" s="156" t="s">
        <v>2581</v>
      </c>
    </row>
    <row r="326" spans="1:65" s="2" customFormat="1" ht="16.5" customHeight="1">
      <c r="A326" s="34"/>
      <c r="B326" s="144"/>
      <c r="C326" s="145" t="s">
        <v>2582</v>
      </c>
      <c r="D326" s="145" t="s">
        <v>170</v>
      </c>
      <c r="E326" s="146" t="s">
        <v>1908</v>
      </c>
      <c r="F326" s="147" t="s">
        <v>2583</v>
      </c>
      <c r="G326" s="148" t="s">
        <v>847</v>
      </c>
      <c r="H326" s="149">
        <v>1</v>
      </c>
      <c r="I326" s="150"/>
      <c r="J326" s="151">
        <f t="shared" si="120"/>
        <v>0</v>
      </c>
      <c r="K326" s="147" t="s">
        <v>3</v>
      </c>
      <c r="L326" s="35"/>
      <c r="M326" s="152" t="s">
        <v>3</v>
      </c>
      <c r="N326" s="153" t="s">
        <v>43</v>
      </c>
      <c r="O326" s="55"/>
      <c r="P326" s="154">
        <f t="shared" si="121"/>
        <v>0</v>
      </c>
      <c r="Q326" s="154">
        <v>0</v>
      </c>
      <c r="R326" s="154">
        <f t="shared" si="122"/>
        <v>0</v>
      </c>
      <c r="S326" s="154">
        <v>0</v>
      </c>
      <c r="T326" s="155">
        <f t="shared" si="123"/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56" t="s">
        <v>175</v>
      </c>
      <c r="AT326" s="156" t="s">
        <v>170</v>
      </c>
      <c r="AU326" s="156" t="s">
        <v>175</v>
      </c>
      <c r="AY326" s="19" t="s">
        <v>167</v>
      </c>
      <c r="BE326" s="157">
        <f t="shared" si="124"/>
        <v>0</v>
      </c>
      <c r="BF326" s="157">
        <f t="shared" si="125"/>
        <v>0</v>
      </c>
      <c r="BG326" s="157">
        <f t="shared" si="126"/>
        <v>0</v>
      </c>
      <c r="BH326" s="157">
        <f t="shared" si="127"/>
        <v>0</v>
      </c>
      <c r="BI326" s="157">
        <f t="shared" si="128"/>
        <v>0</v>
      </c>
      <c r="BJ326" s="19" t="s">
        <v>79</v>
      </c>
      <c r="BK326" s="157">
        <f t="shared" si="129"/>
        <v>0</v>
      </c>
      <c r="BL326" s="19" t="s">
        <v>175</v>
      </c>
      <c r="BM326" s="156" t="s">
        <v>2584</v>
      </c>
    </row>
    <row r="327" spans="2:63" s="16" customFormat="1" ht="20.85" customHeight="1">
      <c r="B327" s="208"/>
      <c r="D327" s="209" t="s">
        <v>71</v>
      </c>
      <c r="E327" s="209" t="s">
        <v>2585</v>
      </c>
      <c r="F327" s="209" t="s">
        <v>1093</v>
      </c>
      <c r="I327" s="210"/>
      <c r="J327" s="211">
        <f>BK327</f>
        <v>0</v>
      </c>
      <c r="L327" s="208"/>
      <c r="M327" s="212"/>
      <c r="N327" s="213"/>
      <c r="O327" s="213"/>
      <c r="P327" s="214">
        <f>SUM(P328:P338)</f>
        <v>0</v>
      </c>
      <c r="Q327" s="213"/>
      <c r="R327" s="214">
        <f>SUM(R328:R338)</f>
        <v>0</v>
      </c>
      <c r="S327" s="213"/>
      <c r="T327" s="215">
        <f>SUM(T328:T338)</f>
        <v>0</v>
      </c>
      <c r="AR327" s="209" t="s">
        <v>79</v>
      </c>
      <c r="AT327" s="216" t="s">
        <v>71</v>
      </c>
      <c r="AU327" s="216" t="s">
        <v>168</v>
      </c>
      <c r="AY327" s="209" t="s">
        <v>167</v>
      </c>
      <c r="BK327" s="217">
        <f>SUM(BK328:BK338)</f>
        <v>0</v>
      </c>
    </row>
    <row r="328" spans="1:65" s="2" customFormat="1" ht="16.5" customHeight="1">
      <c r="A328" s="34"/>
      <c r="B328" s="144"/>
      <c r="C328" s="145" t="s">
        <v>2586</v>
      </c>
      <c r="D328" s="145" t="s">
        <v>170</v>
      </c>
      <c r="E328" s="146" t="s">
        <v>1910</v>
      </c>
      <c r="F328" s="147" t="s">
        <v>2533</v>
      </c>
      <c r="G328" s="148" t="s">
        <v>847</v>
      </c>
      <c r="H328" s="149">
        <v>1</v>
      </c>
      <c r="I328" s="150"/>
      <c r="J328" s="151">
        <f aca="true" t="shared" si="130" ref="J328:J338">ROUND(I328*H328,2)</f>
        <v>0</v>
      </c>
      <c r="K328" s="147" t="s">
        <v>3</v>
      </c>
      <c r="L328" s="35"/>
      <c r="M328" s="152" t="s">
        <v>3</v>
      </c>
      <c r="N328" s="153" t="s">
        <v>43</v>
      </c>
      <c r="O328" s="55"/>
      <c r="P328" s="154">
        <f aca="true" t="shared" si="131" ref="P328:P338">O328*H328</f>
        <v>0</v>
      </c>
      <c r="Q328" s="154">
        <v>0</v>
      </c>
      <c r="R328" s="154">
        <f aca="true" t="shared" si="132" ref="R328:R338">Q328*H328</f>
        <v>0</v>
      </c>
      <c r="S328" s="154">
        <v>0</v>
      </c>
      <c r="T328" s="155">
        <f aca="true" t="shared" si="133" ref="T328:T338"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56" t="s">
        <v>175</v>
      </c>
      <c r="AT328" s="156" t="s">
        <v>170</v>
      </c>
      <c r="AU328" s="156" t="s">
        <v>175</v>
      </c>
      <c r="AY328" s="19" t="s">
        <v>167</v>
      </c>
      <c r="BE328" s="157">
        <f aca="true" t="shared" si="134" ref="BE328:BE338">IF(N328="základní",J328,0)</f>
        <v>0</v>
      </c>
      <c r="BF328" s="157">
        <f aca="true" t="shared" si="135" ref="BF328:BF338">IF(N328="snížená",J328,0)</f>
        <v>0</v>
      </c>
      <c r="BG328" s="157">
        <f aca="true" t="shared" si="136" ref="BG328:BG338">IF(N328="zákl. přenesená",J328,0)</f>
        <v>0</v>
      </c>
      <c r="BH328" s="157">
        <f aca="true" t="shared" si="137" ref="BH328:BH338">IF(N328="sníž. přenesená",J328,0)</f>
        <v>0</v>
      </c>
      <c r="BI328" s="157">
        <f aca="true" t="shared" si="138" ref="BI328:BI338">IF(N328="nulová",J328,0)</f>
        <v>0</v>
      </c>
      <c r="BJ328" s="19" t="s">
        <v>79</v>
      </c>
      <c r="BK328" s="157">
        <f aca="true" t="shared" si="139" ref="BK328:BK338">ROUND(I328*H328,2)</f>
        <v>0</v>
      </c>
      <c r="BL328" s="19" t="s">
        <v>175</v>
      </c>
      <c r="BM328" s="156" t="s">
        <v>2587</v>
      </c>
    </row>
    <row r="329" spans="1:65" s="2" customFormat="1" ht="16.5" customHeight="1">
      <c r="A329" s="34"/>
      <c r="B329" s="144"/>
      <c r="C329" s="145" t="s">
        <v>2588</v>
      </c>
      <c r="D329" s="145" t="s">
        <v>170</v>
      </c>
      <c r="E329" s="146" t="s">
        <v>1910</v>
      </c>
      <c r="F329" s="147" t="s">
        <v>2533</v>
      </c>
      <c r="G329" s="148" t="s">
        <v>847</v>
      </c>
      <c r="H329" s="149">
        <v>2</v>
      </c>
      <c r="I329" s="150"/>
      <c r="J329" s="151">
        <f t="shared" si="130"/>
        <v>0</v>
      </c>
      <c r="K329" s="147" t="s">
        <v>3</v>
      </c>
      <c r="L329" s="35"/>
      <c r="M329" s="152" t="s">
        <v>3</v>
      </c>
      <c r="N329" s="153" t="s">
        <v>43</v>
      </c>
      <c r="O329" s="55"/>
      <c r="P329" s="154">
        <f t="shared" si="131"/>
        <v>0</v>
      </c>
      <c r="Q329" s="154">
        <v>0</v>
      </c>
      <c r="R329" s="154">
        <f t="shared" si="132"/>
        <v>0</v>
      </c>
      <c r="S329" s="154">
        <v>0</v>
      </c>
      <c r="T329" s="155">
        <f t="shared" si="133"/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56" t="s">
        <v>175</v>
      </c>
      <c r="AT329" s="156" t="s">
        <v>170</v>
      </c>
      <c r="AU329" s="156" t="s">
        <v>175</v>
      </c>
      <c r="AY329" s="19" t="s">
        <v>167</v>
      </c>
      <c r="BE329" s="157">
        <f t="shared" si="134"/>
        <v>0</v>
      </c>
      <c r="BF329" s="157">
        <f t="shared" si="135"/>
        <v>0</v>
      </c>
      <c r="BG329" s="157">
        <f t="shared" si="136"/>
        <v>0</v>
      </c>
      <c r="BH329" s="157">
        <f t="shared" si="137"/>
        <v>0</v>
      </c>
      <c r="BI329" s="157">
        <f t="shared" si="138"/>
        <v>0</v>
      </c>
      <c r="BJ329" s="19" t="s">
        <v>79</v>
      </c>
      <c r="BK329" s="157">
        <f t="shared" si="139"/>
        <v>0</v>
      </c>
      <c r="BL329" s="19" t="s">
        <v>175</v>
      </c>
      <c r="BM329" s="156" t="s">
        <v>2589</v>
      </c>
    </row>
    <row r="330" spans="1:65" s="2" customFormat="1" ht="16.5" customHeight="1">
      <c r="A330" s="34"/>
      <c r="B330" s="144"/>
      <c r="C330" s="145" t="s">
        <v>2590</v>
      </c>
      <c r="D330" s="145" t="s">
        <v>170</v>
      </c>
      <c r="E330" s="146" t="s">
        <v>1912</v>
      </c>
      <c r="F330" s="147" t="s">
        <v>2533</v>
      </c>
      <c r="G330" s="148" t="s">
        <v>847</v>
      </c>
      <c r="H330" s="149">
        <v>2</v>
      </c>
      <c r="I330" s="150"/>
      <c r="J330" s="151">
        <f t="shared" si="130"/>
        <v>0</v>
      </c>
      <c r="K330" s="147" t="s">
        <v>3</v>
      </c>
      <c r="L330" s="35"/>
      <c r="M330" s="152" t="s">
        <v>3</v>
      </c>
      <c r="N330" s="153" t="s">
        <v>43</v>
      </c>
      <c r="O330" s="55"/>
      <c r="P330" s="154">
        <f t="shared" si="131"/>
        <v>0</v>
      </c>
      <c r="Q330" s="154">
        <v>0</v>
      </c>
      <c r="R330" s="154">
        <f t="shared" si="132"/>
        <v>0</v>
      </c>
      <c r="S330" s="154">
        <v>0</v>
      </c>
      <c r="T330" s="155">
        <f t="shared" si="133"/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56" t="s">
        <v>175</v>
      </c>
      <c r="AT330" s="156" t="s">
        <v>170</v>
      </c>
      <c r="AU330" s="156" t="s">
        <v>175</v>
      </c>
      <c r="AY330" s="19" t="s">
        <v>167</v>
      </c>
      <c r="BE330" s="157">
        <f t="shared" si="134"/>
        <v>0</v>
      </c>
      <c r="BF330" s="157">
        <f t="shared" si="135"/>
        <v>0</v>
      </c>
      <c r="BG330" s="157">
        <f t="shared" si="136"/>
        <v>0</v>
      </c>
      <c r="BH330" s="157">
        <f t="shared" si="137"/>
        <v>0</v>
      </c>
      <c r="BI330" s="157">
        <f t="shared" si="138"/>
        <v>0</v>
      </c>
      <c r="BJ330" s="19" t="s">
        <v>79</v>
      </c>
      <c r="BK330" s="157">
        <f t="shared" si="139"/>
        <v>0</v>
      </c>
      <c r="BL330" s="19" t="s">
        <v>175</v>
      </c>
      <c r="BM330" s="156" t="s">
        <v>2591</v>
      </c>
    </row>
    <row r="331" spans="1:65" s="2" customFormat="1" ht="16.5" customHeight="1">
      <c r="A331" s="34"/>
      <c r="B331" s="144"/>
      <c r="C331" s="145" t="s">
        <v>2592</v>
      </c>
      <c r="D331" s="145" t="s">
        <v>170</v>
      </c>
      <c r="E331" s="146" t="s">
        <v>1912</v>
      </c>
      <c r="F331" s="147" t="s">
        <v>2533</v>
      </c>
      <c r="G331" s="148" t="s">
        <v>847</v>
      </c>
      <c r="H331" s="149">
        <v>10</v>
      </c>
      <c r="I331" s="150"/>
      <c r="J331" s="151">
        <f t="shared" si="130"/>
        <v>0</v>
      </c>
      <c r="K331" s="147" t="s">
        <v>3</v>
      </c>
      <c r="L331" s="35"/>
      <c r="M331" s="152" t="s">
        <v>3</v>
      </c>
      <c r="N331" s="153" t="s">
        <v>43</v>
      </c>
      <c r="O331" s="55"/>
      <c r="P331" s="154">
        <f t="shared" si="131"/>
        <v>0</v>
      </c>
      <c r="Q331" s="154">
        <v>0</v>
      </c>
      <c r="R331" s="154">
        <f t="shared" si="132"/>
        <v>0</v>
      </c>
      <c r="S331" s="154">
        <v>0</v>
      </c>
      <c r="T331" s="155">
        <f t="shared" si="133"/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56" t="s">
        <v>175</v>
      </c>
      <c r="AT331" s="156" t="s">
        <v>170</v>
      </c>
      <c r="AU331" s="156" t="s">
        <v>175</v>
      </c>
      <c r="AY331" s="19" t="s">
        <v>167</v>
      </c>
      <c r="BE331" s="157">
        <f t="shared" si="134"/>
        <v>0</v>
      </c>
      <c r="BF331" s="157">
        <f t="shared" si="135"/>
        <v>0</v>
      </c>
      <c r="BG331" s="157">
        <f t="shared" si="136"/>
        <v>0</v>
      </c>
      <c r="BH331" s="157">
        <f t="shared" si="137"/>
        <v>0</v>
      </c>
      <c r="BI331" s="157">
        <f t="shared" si="138"/>
        <v>0</v>
      </c>
      <c r="BJ331" s="19" t="s">
        <v>79</v>
      </c>
      <c r="BK331" s="157">
        <f t="shared" si="139"/>
        <v>0</v>
      </c>
      <c r="BL331" s="19" t="s">
        <v>175</v>
      </c>
      <c r="BM331" s="156" t="s">
        <v>2593</v>
      </c>
    </row>
    <row r="332" spans="1:65" s="2" customFormat="1" ht="16.5" customHeight="1">
      <c r="A332" s="34"/>
      <c r="B332" s="144"/>
      <c r="C332" s="145" t="s">
        <v>2594</v>
      </c>
      <c r="D332" s="145" t="s">
        <v>170</v>
      </c>
      <c r="E332" s="146" t="s">
        <v>1915</v>
      </c>
      <c r="F332" s="147" t="s">
        <v>2538</v>
      </c>
      <c r="G332" s="148" t="s">
        <v>847</v>
      </c>
      <c r="H332" s="149">
        <v>8</v>
      </c>
      <c r="I332" s="150"/>
      <c r="J332" s="151">
        <f t="shared" si="130"/>
        <v>0</v>
      </c>
      <c r="K332" s="147" t="s">
        <v>3</v>
      </c>
      <c r="L332" s="35"/>
      <c r="M332" s="152" t="s">
        <v>3</v>
      </c>
      <c r="N332" s="153" t="s">
        <v>43</v>
      </c>
      <c r="O332" s="55"/>
      <c r="P332" s="154">
        <f t="shared" si="131"/>
        <v>0</v>
      </c>
      <c r="Q332" s="154">
        <v>0</v>
      </c>
      <c r="R332" s="154">
        <f t="shared" si="132"/>
        <v>0</v>
      </c>
      <c r="S332" s="154">
        <v>0</v>
      </c>
      <c r="T332" s="155">
        <f t="shared" si="133"/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56" t="s">
        <v>175</v>
      </c>
      <c r="AT332" s="156" t="s">
        <v>170</v>
      </c>
      <c r="AU332" s="156" t="s">
        <v>175</v>
      </c>
      <c r="AY332" s="19" t="s">
        <v>167</v>
      </c>
      <c r="BE332" s="157">
        <f t="shared" si="134"/>
        <v>0</v>
      </c>
      <c r="BF332" s="157">
        <f t="shared" si="135"/>
        <v>0</v>
      </c>
      <c r="BG332" s="157">
        <f t="shared" si="136"/>
        <v>0</v>
      </c>
      <c r="BH332" s="157">
        <f t="shared" si="137"/>
        <v>0</v>
      </c>
      <c r="BI332" s="157">
        <f t="shared" si="138"/>
        <v>0</v>
      </c>
      <c r="BJ332" s="19" t="s">
        <v>79</v>
      </c>
      <c r="BK332" s="157">
        <f t="shared" si="139"/>
        <v>0</v>
      </c>
      <c r="BL332" s="19" t="s">
        <v>175</v>
      </c>
      <c r="BM332" s="156" t="s">
        <v>2595</v>
      </c>
    </row>
    <row r="333" spans="1:65" s="2" customFormat="1" ht="16.5" customHeight="1">
      <c r="A333" s="34"/>
      <c r="B333" s="144"/>
      <c r="C333" s="145" t="s">
        <v>2596</v>
      </c>
      <c r="D333" s="145" t="s">
        <v>170</v>
      </c>
      <c r="E333" s="146" t="s">
        <v>1917</v>
      </c>
      <c r="F333" s="147" t="s">
        <v>2540</v>
      </c>
      <c r="G333" s="148" t="s">
        <v>226</v>
      </c>
      <c r="H333" s="149">
        <v>100</v>
      </c>
      <c r="I333" s="150"/>
      <c r="J333" s="151">
        <f t="shared" si="130"/>
        <v>0</v>
      </c>
      <c r="K333" s="147" t="s">
        <v>3</v>
      </c>
      <c r="L333" s="35"/>
      <c r="M333" s="152" t="s">
        <v>3</v>
      </c>
      <c r="N333" s="153" t="s">
        <v>43</v>
      </c>
      <c r="O333" s="55"/>
      <c r="P333" s="154">
        <f t="shared" si="131"/>
        <v>0</v>
      </c>
      <c r="Q333" s="154">
        <v>0</v>
      </c>
      <c r="R333" s="154">
        <f t="shared" si="132"/>
        <v>0</v>
      </c>
      <c r="S333" s="154">
        <v>0</v>
      </c>
      <c r="T333" s="155">
        <f t="shared" si="133"/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56" t="s">
        <v>175</v>
      </c>
      <c r="AT333" s="156" t="s">
        <v>170</v>
      </c>
      <c r="AU333" s="156" t="s">
        <v>175</v>
      </c>
      <c r="AY333" s="19" t="s">
        <v>167</v>
      </c>
      <c r="BE333" s="157">
        <f t="shared" si="134"/>
        <v>0</v>
      </c>
      <c r="BF333" s="157">
        <f t="shared" si="135"/>
        <v>0</v>
      </c>
      <c r="BG333" s="157">
        <f t="shared" si="136"/>
        <v>0</v>
      </c>
      <c r="BH333" s="157">
        <f t="shared" si="137"/>
        <v>0</v>
      </c>
      <c r="BI333" s="157">
        <f t="shared" si="138"/>
        <v>0</v>
      </c>
      <c r="BJ333" s="19" t="s">
        <v>79</v>
      </c>
      <c r="BK333" s="157">
        <f t="shared" si="139"/>
        <v>0</v>
      </c>
      <c r="BL333" s="19" t="s">
        <v>175</v>
      </c>
      <c r="BM333" s="156" t="s">
        <v>2597</v>
      </c>
    </row>
    <row r="334" spans="1:65" s="2" customFormat="1" ht="16.5" customHeight="1">
      <c r="A334" s="34"/>
      <c r="B334" s="144"/>
      <c r="C334" s="145" t="s">
        <v>2598</v>
      </c>
      <c r="D334" s="145" t="s">
        <v>170</v>
      </c>
      <c r="E334" s="146" t="s">
        <v>1919</v>
      </c>
      <c r="F334" s="147" t="s">
        <v>2599</v>
      </c>
      <c r="G334" s="148" t="s">
        <v>847</v>
      </c>
      <c r="H334" s="149">
        <v>4</v>
      </c>
      <c r="I334" s="150"/>
      <c r="J334" s="151">
        <f t="shared" si="130"/>
        <v>0</v>
      </c>
      <c r="K334" s="147" t="s">
        <v>3</v>
      </c>
      <c r="L334" s="35"/>
      <c r="M334" s="152" t="s">
        <v>3</v>
      </c>
      <c r="N334" s="153" t="s">
        <v>43</v>
      </c>
      <c r="O334" s="55"/>
      <c r="P334" s="154">
        <f t="shared" si="131"/>
        <v>0</v>
      </c>
      <c r="Q334" s="154">
        <v>0</v>
      </c>
      <c r="R334" s="154">
        <f t="shared" si="132"/>
        <v>0</v>
      </c>
      <c r="S334" s="154">
        <v>0</v>
      </c>
      <c r="T334" s="155">
        <f t="shared" si="133"/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56" t="s">
        <v>175</v>
      </c>
      <c r="AT334" s="156" t="s">
        <v>170</v>
      </c>
      <c r="AU334" s="156" t="s">
        <v>175</v>
      </c>
      <c r="AY334" s="19" t="s">
        <v>167</v>
      </c>
      <c r="BE334" s="157">
        <f t="shared" si="134"/>
        <v>0</v>
      </c>
      <c r="BF334" s="157">
        <f t="shared" si="135"/>
        <v>0</v>
      </c>
      <c r="BG334" s="157">
        <f t="shared" si="136"/>
        <v>0</v>
      </c>
      <c r="BH334" s="157">
        <f t="shared" si="137"/>
        <v>0</v>
      </c>
      <c r="BI334" s="157">
        <f t="shared" si="138"/>
        <v>0</v>
      </c>
      <c r="BJ334" s="19" t="s">
        <v>79</v>
      </c>
      <c r="BK334" s="157">
        <f t="shared" si="139"/>
        <v>0</v>
      </c>
      <c r="BL334" s="19" t="s">
        <v>175</v>
      </c>
      <c r="BM334" s="156" t="s">
        <v>2600</v>
      </c>
    </row>
    <row r="335" spans="1:65" s="2" customFormat="1" ht="16.5" customHeight="1">
      <c r="A335" s="34"/>
      <c r="B335" s="144"/>
      <c r="C335" s="145" t="s">
        <v>2601</v>
      </c>
      <c r="D335" s="145" t="s">
        <v>170</v>
      </c>
      <c r="E335" s="146" t="s">
        <v>1922</v>
      </c>
      <c r="F335" s="147" t="s">
        <v>1107</v>
      </c>
      <c r="G335" s="148" t="s">
        <v>1040</v>
      </c>
      <c r="H335" s="149">
        <v>2</v>
      </c>
      <c r="I335" s="150"/>
      <c r="J335" s="151">
        <f t="shared" si="130"/>
        <v>0</v>
      </c>
      <c r="K335" s="147" t="s">
        <v>3</v>
      </c>
      <c r="L335" s="35"/>
      <c r="M335" s="152" t="s">
        <v>3</v>
      </c>
      <c r="N335" s="153" t="s">
        <v>43</v>
      </c>
      <c r="O335" s="55"/>
      <c r="P335" s="154">
        <f t="shared" si="131"/>
        <v>0</v>
      </c>
      <c r="Q335" s="154">
        <v>0</v>
      </c>
      <c r="R335" s="154">
        <f t="shared" si="132"/>
        <v>0</v>
      </c>
      <c r="S335" s="154">
        <v>0</v>
      </c>
      <c r="T335" s="155">
        <f t="shared" si="133"/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56" t="s">
        <v>175</v>
      </c>
      <c r="AT335" s="156" t="s">
        <v>170</v>
      </c>
      <c r="AU335" s="156" t="s">
        <v>175</v>
      </c>
      <c r="AY335" s="19" t="s">
        <v>167</v>
      </c>
      <c r="BE335" s="157">
        <f t="shared" si="134"/>
        <v>0</v>
      </c>
      <c r="BF335" s="157">
        <f t="shared" si="135"/>
        <v>0</v>
      </c>
      <c r="BG335" s="157">
        <f t="shared" si="136"/>
        <v>0</v>
      </c>
      <c r="BH335" s="157">
        <f t="shared" si="137"/>
        <v>0</v>
      </c>
      <c r="BI335" s="157">
        <f t="shared" si="138"/>
        <v>0</v>
      </c>
      <c r="BJ335" s="19" t="s">
        <v>79</v>
      </c>
      <c r="BK335" s="157">
        <f t="shared" si="139"/>
        <v>0</v>
      </c>
      <c r="BL335" s="19" t="s">
        <v>175</v>
      </c>
      <c r="BM335" s="156" t="s">
        <v>2602</v>
      </c>
    </row>
    <row r="336" spans="1:65" s="2" customFormat="1" ht="16.5" customHeight="1">
      <c r="A336" s="34"/>
      <c r="B336" s="144"/>
      <c r="C336" s="145" t="s">
        <v>2603</v>
      </c>
      <c r="D336" s="145" t="s">
        <v>170</v>
      </c>
      <c r="E336" s="146" t="s">
        <v>1924</v>
      </c>
      <c r="F336" s="147" t="s">
        <v>2550</v>
      </c>
      <c r="G336" s="148" t="s">
        <v>226</v>
      </c>
      <c r="H336" s="149">
        <v>110</v>
      </c>
      <c r="I336" s="150"/>
      <c r="J336" s="151">
        <f t="shared" si="130"/>
        <v>0</v>
      </c>
      <c r="K336" s="147" t="s">
        <v>3</v>
      </c>
      <c r="L336" s="35"/>
      <c r="M336" s="152" t="s">
        <v>3</v>
      </c>
      <c r="N336" s="153" t="s">
        <v>43</v>
      </c>
      <c r="O336" s="55"/>
      <c r="P336" s="154">
        <f t="shared" si="131"/>
        <v>0</v>
      </c>
      <c r="Q336" s="154">
        <v>0</v>
      </c>
      <c r="R336" s="154">
        <f t="shared" si="132"/>
        <v>0</v>
      </c>
      <c r="S336" s="154">
        <v>0</v>
      </c>
      <c r="T336" s="155">
        <f t="shared" si="133"/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56" t="s">
        <v>175</v>
      </c>
      <c r="AT336" s="156" t="s">
        <v>170</v>
      </c>
      <c r="AU336" s="156" t="s">
        <v>175</v>
      </c>
      <c r="AY336" s="19" t="s">
        <v>167</v>
      </c>
      <c r="BE336" s="157">
        <f t="shared" si="134"/>
        <v>0</v>
      </c>
      <c r="BF336" s="157">
        <f t="shared" si="135"/>
        <v>0</v>
      </c>
      <c r="BG336" s="157">
        <f t="shared" si="136"/>
        <v>0</v>
      </c>
      <c r="BH336" s="157">
        <f t="shared" si="137"/>
        <v>0</v>
      </c>
      <c r="BI336" s="157">
        <f t="shared" si="138"/>
        <v>0</v>
      </c>
      <c r="BJ336" s="19" t="s">
        <v>79</v>
      </c>
      <c r="BK336" s="157">
        <f t="shared" si="139"/>
        <v>0</v>
      </c>
      <c r="BL336" s="19" t="s">
        <v>175</v>
      </c>
      <c r="BM336" s="156" t="s">
        <v>2604</v>
      </c>
    </row>
    <row r="337" spans="1:65" s="2" customFormat="1" ht="16.5" customHeight="1">
      <c r="A337" s="34"/>
      <c r="B337" s="144"/>
      <c r="C337" s="145" t="s">
        <v>2605</v>
      </c>
      <c r="D337" s="145" t="s">
        <v>170</v>
      </c>
      <c r="E337" s="146" t="s">
        <v>1926</v>
      </c>
      <c r="F337" s="147" t="s">
        <v>2606</v>
      </c>
      <c r="G337" s="148" t="s">
        <v>226</v>
      </c>
      <c r="H337" s="149">
        <v>50</v>
      </c>
      <c r="I337" s="150"/>
      <c r="J337" s="151">
        <f t="shared" si="130"/>
        <v>0</v>
      </c>
      <c r="K337" s="147" t="s">
        <v>3</v>
      </c>
      <c r="L337" s="35"/>
      <c r="M337" s="152" t="s">
        <v>3</v>
      </c>
      <c r="N337" s="153" t="s">
        <v>43</v>
      </c>
      <c r="O337" s="55"/>
      <c r="P337" s="154">
        <f t="shared" si="131"/>
        <v>0</v>
      </c>
      <c r="Q337" s="154">
        <v>0</v>
      </c>
      <c r="R337" s="154">
        <f t="shared" si="132"/>
        <v>0</v>
      </c>
      <c r="S337" s="154">
        <v>0</v>
      </c>
      <c r="T337" s="155">
        <f t="shared" si="133"/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56" t="s">
        <v>175</v>
      </c>
      <c r="AT337" s="156" t="s">
        <v>170</v>
      </c>
      <c r="AU337" s="156" t="s">
        <v>175</v>
      </c>
      <c r="AY337" s="19" t="s">
        <v>167</v>
      </c>
      <c r="BE337" s="157">
        <f t="shared" si="134"/>
        <v>0</v>
      </c>
      <c r="BF337" s="157">
        <f t="shared" si="135"/>
        <v>0</v>
      </c>
      <c r="BG337" s="157">
        <f t="shared" si="136"/>
        <v>0</v>
      </c>
      <c r="BH337" s="157">
        <f t="shared" si="137"/>
        <v>0</v>
      </c>
      <c r="BI337" s="157">
        <f t="shared" si="138"/>
        <v>0</v>
      </c>
      <c r="BJ337" s="19" t="s">
        <v>79</v>
      </c>
      <c r="BK337" s="157">
        <f t="shared" si="139"/>
        <v>0</v>
      </c>
      <c r="BL337" s="19" t="s">
        <v>175</v>
      </c>
      <c r="BM337" s="156" t="s">
        <v>2607</v>
      </c>
    </row>
    <row r="338" spans="1:65" s="2" customFormat="1" ht="16.5" customHeight="1">
      <c r="A338" s="34"/>
      <c r="B338" s="144"/>
      <c r="C338" s="145" t="s">
        <v>2608</v>
      </c>
      <c r="D338" s="145" t="s">
        <v>170</v>
      </c>
      <c r="E338" s="146" t="s">
        <v>1094</v>
      </c>
      <c r="F338" s="147" t="s">
        <v>1095</v>
      </c>
      <c r="G338" s="148" t="s">
        <v>226</v>
      </c>
      <c r="H338" s="149">
        <v>160</v>
      </c>
      <c r="I338" s="150"/>
      <c r="J338" s="151">
        <f t="shared" si="130"/>
        <v>0</v>
      </c>
      <c r="K338" s="147" t="s">
        <v>3</v>
      </c>
      <c r="L338" s="35"/>
      <c r="M338" s="152" t="s">
        <v>3</v>
      </c>
      <c r="N338" s="153" t="s">
        <v>43</v>
      </c>
      <c r="O338" s="55"/>
      <c r="P338" s="154">
        <f t="shared" si="131"/>
        <v>0</v>
      </c>
      <c r="Q338" s="154">
        <v>0</v>
      </c>
      <c r="R338" s="154">
        <f t="shared" si="132"/>
        <v>0</v>
      </c>
      <c r="S338" s="154">
        <v>0</v>
      </c>
      <c r="T338" s="155">
        <f t="shared" si="133"/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56" t="s">
        <v>175</v>
      </c>
      <c r="AT338" s="156" t="s">
        <v>170</v>
      </c>
      <c r="AU338" s="156" t="s">
        <v>175</v>
      </c>
      <c r="AY338" s="19" t="s">
        <v>167</v>
      </c>
      <c r="BE338" s="157">
        <f t="shared" si="134"/>
        <v>0</v>
      </c>
      <c r="BF338" s="157">
        <f t="shared" si="135"/>
        <v>0</v>
      </c>
      <c r="BG338" s="157">
        <f t="shared" si="136"/>
        <v>0</v>
      </c>
      <c r="BH338" s="157">
        <f t="shared" si="137"/>
        <v>0</v>
      </c>
      <c r="BI338" s="157">
        <f t="shared" si="138"/>
        <v>0</v>
      </c>
      <c r="BJ338" s="19" t="s">
        <v>79</v>
      </c>
      <c r="BK338" s="157">
        <f t="shared" si="139"/>
        <v>0</v>
      </c>
      <c r="BL338" s="19" t="s">
        <v>175</v>
      </c>
      <c r="BM338" s="156" t="s">
        <v>2609</v>
      </c>
    </row>
    <row r="339" spans="2:63" s="16" customFormat="1" ht="20.85" customHeight="1">
      <c r="B339" s="208"/>
      <c r="D339" s="209" t="s">
        <v>71</v>
      </c>
      <c r="E339" s="209" t="s">
        <v>2610</v>
      </c>
      <c r="F339" s="209" t="s">
        <v>1182</v>
      </c>
      <c r="I339" s="210"/>
      <c r="J339" s="211">
        <f>BK339</f>
        <v>0</v>
      </c>
      <c r="L339" s="208"/>
      <c r="M339" s="212"/>
      <c r="N339" s="213"/>
      <c r="O339" s="213"/>
      <c r="P339" s="214">
        <f>SUM(P340:P341)</f>
        <v>0</v>
      </c>
      <c r="Q339" s="213"/>
      <c r="R339" s="214">
        <f>SUM(R340:R341)</f>
        <v>0</v>
      </c>
      <c r="S339" s="213"/>
      <c r="T339" s="215">
        <f>SUM(T340:T341)</f>
        <v>0</v>
      </c>
      <c r="AR339" s="209" t="s">
        <v>79</v>
      </c>
      <c r="AT339" s="216" t="s">
        <v>71</v>
      </c>
      <c r="AU339" s="216" t="s">
        <v>168</v>
      </c>
      <c r="AY339" s="209" t="s">
        <v>167</v>
      </c>
      <c r="BK339" s="217">
        <f>SUM(BK340:BK341)</f>
        <v>0</v>
      </c>
    </row>
    <row r="340" spans="1:65" s="2" customFormat="1" ht="16.5" customHeight="1">
      <c r="A340" s="34"/>
      <c r="B340" s="144"/>
      <c r="C340" s="145" t="s">
        <v>2611</v>
      </c>
      <c r="D340" s="145" t="s">
        <v>170</v>
      </c>
      <c r="E340" s="146" t="s">
        <v>1928</v>
      </c>
      <c r="F340" s="147" t="s">
        <v>2554</v>
      </c>
      <c r="G340" s="148" t="s">
        <v>226</v>
      </c>
      <c r="H340" s="149">
        <v>150</v>
      </c>
      <c r="I340" s="150"/>
      <c r="J340" s="151">
        <f>ROUND(I340*H340,2)</f>
        <v>0</v>
      </c>
      <c r="K340" s="147" t="s">
        <v>3</v>
      </c>
      <c r="L340" s="35"/>
      <c r="M340" s="152" t="s">
        <v>3</v>
      </c>
      <c r="N340" s="153" t="s">
        <v>43</v>
      </c>
      <c r="O340" s="55"/>
      <c r="P340" s="154">
        <f>O340*H340</f>
        <v>0</v>
      </c>
      <c r="Q340" s="154">
        <v>0</v>
      </c>
      <c r="R340" s="154">
        <f>Q340*H340</f>
        <v>0</v>
      </c>
      <c r="S340" s="154">
        <v>0</v>
      </c>
      <c r="T340" s="155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56" t="s">
        <v>175</v>
      </c>
      <c r="AT340" s="156" t="s">
        <v>170</v>
      </c>
      <c r="AU340" s="156" t="s">
        <v>175</v>
      </c>
      <c r="AY340" s="19" t="s">
        <v>167</v>
      </c>
      <c r="BE340" s="157">
        <f>IF(N340="základní",J340,0)</f>
        <v>0</v>
      </c>
      <c r="BF340" s="157">
        <f>IF(N340="snížená",J340,0)</f>
        <v>0</v>
      </c>
      <c r="BG340" s="157">
        <f>IF(N340="zákl. přenesená",J340,0)</f>
        <v>0</v>
      </c>
      <c r="BH340" s="157">
        <f>IF(N340="sníž. přenesená",J340,0)</f>
        <v>0</v>
      </c>
      <c r="BI340" s="157">
        <f>IF(N340="nulová",J340,0)</f>
        <v>0</v>
      </c>
      <c r="BJ340" s="19" t="s">
        <v>79</v>
      </c>
      <c r="BK340" s="157">
        <f>ROUND(I340*H340,2)</f>
        <v>0</v>
      </c>
      <c r="BL340" s="19" t="s">
        <v>175</v>
      </c>
      <c r="BM340" s="156" t="s">
        <v>2612</v>
      </c>
    </row>
    <row r="341" spans="1:65" s="2" customFormat="1" ht="16.5" customHeight="1">
      <c r="A341" s="34"/>
      <c r="B341" s="144"/>
      <c r="C341" s="145" t="s">
        <v>2613</v>
      </c>
      <c r="D341" s="145" t="s">
        <v>170</v>
      </c>
      <c r="E341" s="146" t="s">
        <v>1930</v>
      </c>
      <c r="F341" s="147" t="s">
        <v>2557</v>
      </c>
      <c r="G341" s="148" t="s">
        <v>226</v>
      </c>
      <c r="H341" s="149">
        <v>60</v>
      </c>
      <c r="I341" s="150"/>
      <c r="J341" s="151">
        <f>ROUND(I341*H341,2)</f>
        <v>0</v>
      </c>
      <c r="K341" s="147" t="s">
        <v>3</v>
      </c>
      <c r="L341" s="35"/>
      <c r="M341" s="152" t="s">
        <v>3</v>
      </c>
      <c r="N341" s="153" t="s">
        <v>43</v>
      </c>
      <c r="O341" s="55"/>
      <c r="P341" s="154">
        <f>O341*H341</f>
        <v>0</v>
      </c>
      <c r="Q341" s="154">
        <v>0</v>
      </c>
      <c r="R341" s="154">
        <f>Q341*H341</f>
        <v>0</v>
      </c>
      <c r="S341" s="154">
        <v>0</v>
      </c>
      <c r="T341" s="155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56" t="s">
        <v>175</v>
      </c>
      <c r="AT341" s="156" t="s">
        <v>170</v>
      </c>
      <c r="AU341" s="156" t="s">
        <v>175</v>
      </c>
      <c r="AY341" s="19" t="s">
        <v>167</v>
      </c>
      <c r="BE341" s="157">
        <f>IF(N341="základní",J341,0)</f>
        <v>0</v>
      </c>
      <c r="BF341" s="157">
        <f>IF(N341="snížená",J341,0)</f>
        <v>0</v>
      </c>
      <c r="BG341" s="157">
        <f>IF(N341="zákl. přenesená",J341,0)</f>
        <v>0</v>
      </c>
      <c r="BH341" s="157">
        <f>IF(N341="sníž. přenesená",J341,0)</f>
        <v>0</v>
      </c>
      <c r="BI341" s="157">
        <f>IF(N341="nulová",J341,0)</f>
        <v>0</v>
      </c>
      <c r="BJ341" s="19" t="s">
        <v>79</v>
      </c>
      <c r="BK341" s="157">
        <f>ROUND(I341*H341,2)</f>
        <v>0</v>
      </c>
      <c r="BL341" s="19" t="s">
        <v>175</v>
      </c>
      <c r="BM341" s="156" t="s">
        <v>2614</v>
      </c>
    </row>
    <row r="342" spans="2:63" s="16" customFormat="1" ht="20.85" customHeight="1">
      <c r="B342" s="208"/>
      <c r="D342" s="209" t="s">
        <v>71</v>
      </c>
      <c r="E342" s="209" t="s">
        <v>2615</v>
      </c>
      <c r="F342" s="209" t="s">
        <v>1112</v>
      </c>
      <c r="I342" s="210"/>
      <c r="J342" s="211">
        <f>BK342</f>
        <v>0</v>
      </c>
      <c r="L342" s="208"/>
      <c r="M342" s="212"/>
      <c r="N342" s="213"/>
      <c r="O342" s="213"/>
      <c r="P342" s="214">
        <f>SUM(P343:P349)</f>
        <v>0</v>
      </c>
      <c r="Q342" s="213"/>
      <c r="R342" s="214">
        <f>SUM(R343:R349)</f>
        <v>0</v>
      </c>
      <c r="S342" s="213"/>
      <c r="T342" s="215">
        <f>SUM(T343:T349)</f>
        <v>0</v>
      </c>
      <c r="AR342" s="209" t="s">
        <v>79</v>
      </c>
      <c r="AT342" s="216" t="s">
        <v>71</v>
      </c>
      <c r="AU342" s="216" t="s">
        <v>168</v>
      </c>
      <c r="AY342" s="209" t="s">
        <v>167</v>
      </c>
      <c r="BK342" s="217">
        <f>SUM(BK343:BK349)</f>
        <v>0</v>
      </c>
    </row>
    <row r="343" spans="1:65" s="2" customFormat="1" ht="16.5" customHeight="1">
      <c r="A343" s="34"/>
      <c r="B343" s="144"/>
      <c r="C343" s="145" t="s">
        <v>2616</v>
      </c>
      <c r="D343" s="145" t="s">
        <v>170</v>
      </c>
      <c r="E343" s="146" t="s">
        <v>1934</v>
      </c>
      <c r="F343" s="147" t="s">
        <v>2617</v>
      </c>
      <c r="G343" s="148" t="s">
        <v>847</v>
      </c>
      <c r="H343" s="149">
        <v>1</v>
      </c>
      <c r="I343" s="150"/>
      <c r="J343" s="151">
        <f aca="true" t="shared" si="140" ref="J343:J349">ROUND(I343*H343,2)</f>
        <v>0</v>
      </c>
      <c r="K343" s="147" t="s">
        <v>3</v>
      </c>
      <c r="L343" s="35"/>
      <c r="M343" s="152" t="s">
        <v>3</v>
      </c>
      <c r="N343" s="153" t="s">
        <v>43</v>
      </c>
      <c r="O343" s="55"/>
      <c r="P343" s="154">
        <f aca="true" t="shared" si="141" ref="P343:P349">O343*H343</f>
        <v>0</v>
      </c>
      <c r="Q343" s="154">
        <v>0</v>
      </c>
      <c r="R343" s="154">
        <f aca="true" t="shared" si="142" ref="R343:R349">Q343*H343</f>
        <v>0</v>
      </c>
      <c r="S343" s="154">
        <v>0</v>
      </c>
      <c r="T343" s="155">
        <f aca="true" t="shared" si="143" ref="T343:T349"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56" t="s">
        <v>175</v>
      </c>
      <c r="AT343" s="156" t="s">
        <v>170</v>
      </c>
      <c r="AU343" s="156" t="s">
        <v>175</v>
      </c>
      <c r="AY343" s="19" t="s">
        <v>167</v>
      </c>
      <c r="BE343" s="157">
        <f aca="true" t="shared" si="144" ref="BE343:BE349">IF(N343="základní",J343,0)</f>
        <v>0</v>
      </c>
      <c r="BF343" s="157">
        <f aca="true" t="shared" si="145" ref="BF343:BF349">IF(N343="snížená",J343,0)</f>
        <v>0</v>
      </c>
      <c r="BG343" s="157">
        <f aca="true" t="shared" si="146" ref="BG343:BG349">IF(N343="zákl. přenesená",J343,0)</f>
        <v>0</v>
      </c>
      <c r="BH343" s="157">
        <f aca="true" t="shared" si="147" ref="BH343:BH349">IF(N343="sníž. přenesená",J343,0)</f>
        <v>0</v>
      </c>
      <c r="BI343" s="157">
        <f aca="true" t="shared" si="148" ref="BI343:BI349">IF(N343="nulová",J343,0)</f>
        <v>0</v>
      </c>
      <c r="BJ343" s="19" t="s">
        <v>79</v>
      </c>
      <c r="BK343" s="157">
        <f aca="true" t="shared" si="149" ref="BK343:BK349">ROUND(I343*H343,2)</f>
        <v>0</v>
      </c>
      <c r="BL343" s="19" t="s">
        <v>175</v>
      </c>
      <c r="BM343" s="156" t="s">
        <v>2618</v>
      </c>
    </row>
    <row r="344" spans="1:65" s="2" customFormat="1" ht="24.2" customHeight="1">
      <c r="A344" s="34"/>
      <c r="B344" s="144"/>
      <c r="C344" s="145" t="s">
        <v>2619</v>
      </c>
      <c r="D344" s="145" t="s">
        <v>170</v>
      </c>
      <c r="E344" s="146" t="s">
        <v>1937</v>
      </c>
      <c r="F344" s="147" t="s">
        <v>1117</v>
      </c>
      <c r="G344" s="148" t="s">
        <v>1040</v>
      </c>
      <c r="H344" s="149">
        <v>1</v>
      </c>
      <c r="I344" s="150"/>
      <c r="J344" s="151">
        <f t="shared" si="140"/>
        <v>0</v>
      </c>
      <c r="K344" s="147" t="s">
        <v>3</v>
      </c>
      <c r="L344" s="35"/>
      <c r="M344" s="152" t="s">
        <v>3</v>
      </c>
      <c r="N344" s="153" t="s">
        <v>43</v>
      </c>
      <c r="O344" s="55"/>
      <c r="P344" s="154">
        <f t="shared" si="141"/>
        <v>0</v>
      </c>
      <c r="Q344" s="154">
        <v>0</v>
      </c>
      <c r="R344" s="154">
        <f t="shared" si="142"/>
        <v>0</v>
      </c>
      <c r="S344" s="154">
        <v>0</v>
      </c>
      <c r="T344" s="155">
        <f t="shared" si="143"/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56" t="s">
        <v>175</v>
      </c>
      <c r="AT344" s="156" t="s">
        <v>170</v>
      </c>
      <c r="AU344" s="156" t="s">
        <v>175</v>
      </c>
      <c r="AY344" s="19" t="s">
        <v>167</v>
      </c>
      <c r="BE344" s="157">
        <f t="shared" si="144"/>
        <v>0</v>
      </c>
      <c r="BF344" s="157">
        <f t="shared" si="145"/>
        <v>0</v>
      </c>
      <c r="BG344" s="157">
        <f t="shared" si="146"/>
        <v>0</v>
      </c>
      <c r="BH344" s="157">
        <f t="shared" si="147"/>
        <v>0</v>
      </c>
      <c r="BI344" s="157">
        <f t="shared" si="148"/>
        <v>0</v>
      </c>
      <c r="BJ344" s="19" t="s">
        <v>79</v>
      </c>
      <c r="BK344" s="157">
        <f t="shared" si="149"/>
        <v>0</v>
      </c>
      <c r="BL344" s="19" t="s">
        <v>175</v>
      </c>
      <c r="BM344" s="156" t="s">
        <v>2620</v>
      </c>
    </row>
    <row r="345" spans="1:65" s="2" customFormat="1" ht="16.5" customHeight="1">
      <c r="A345" s="34"/>
      <c r="B345" s="144"/>
      <c r="C345" s="145" t="s">
        <v>2621</v>
      </c>
      <c r="D345" s="145" t="s">
        <v>170</v>
      </c>
      <c r="E345" s="146" t="s">
        <v>1939</v>
      </c>
      <c r="F345" s="147" t="s">
        <v>1193</v>
      </c>
      <c r="G345" s="148" t="s">
        <v>847</v>
      </c>
      <c r="H345" s="149">
        <v>1</v>
      </c>
      <c r="I345" s="150"/>
      <c r="J345" s="151">
        <f t="shared" si="140"/>
        <v>0</v>
      </c>
      <c r="K345" s="147" t="s">
        <v>3</v>
      </c>
      <c r="L345" s="35"/>
      <c r="M345" s="152" t="s">
        <v>3</v>
      </c>
      <c r="N345" s="153" t="s">
        <v>43</v>
      </c>
      <c r="O345" s="55"/>
      <c r="P345" s="154">
        <f t="shared" si="141"/>
        <v>0</v>
      </c>
      <c r="Q345" s="154">
        <v>0</v>
      </c>
      <c r="R345" s="154">
        <f t="shared" si="142"/>
        <v>0</v>
      </c>
      <c r="S345" s="154">
        <v>0</v>
      </c>
      <c r="T345" s="155">
        <f t="shared" si="143"/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56" t="s">
        <v>175</v>
      </c>
      <c r="AT345" s="156" t="s">
        <v>170</v>
      </c>
      <c r="AU345" s="156" t="s">
        <v>175</v>
      </c>
      <c r="AY345" s="19" t="s">
        <v>167</v>
      </c>
      <c r="BE345" s="157">
        <f t="shared" si="144"/>
        <v>0</v>
      </c>
      <c r="BF345" s="157">
        <f t="shared" si="145"/>
        <v>0</v>
      </c>
      <c r="BG345" s="157">
        <f t="shared" si="146"/>
        <v>0</v>
      </c>
      <c r="BH345" s="157">
        <f t="shared" si="147"/>
        <v>0</v>
      </c>
      <c r="BI345" s="157">
        <f t="shared" si="148"/>
        <v>0</v>
      </c>
      <c r="BJ345" s="19" t="s">
        <v>79</v>
      </c>
      <c r="BK345" s="157">
        <f t="shared" si="149"/>
        <v>0</v>
      </c>
      <c r="BL345" s="19" t="s">
        <v>175</v>
      </c>
      <c r="BM345" s="156" t="s">
        <v>2622</v>
      </c>
    </row>
    <row r="346" spans="1:65" s="2" customFormat="1" ht="16.5" customHeight="1">
      <c r="A346" s="34"/>
      <c r="B346" s="144"/>
      <c r="C346" s="145" t="s">
        <v>2623</v>
      </c>
      <c r="D346" s="145" t="s">
        <v>170</v>
      </c>
      <c r="E346" s="146" t="s">
        <v>1943</v>
      </c>
      <c r="F346" s="147" t="s">
        <v>2624</v>
      </c>
      <c r="G346" s="148" t="s">
        <v>847</v>
      </c>
      <c r="H346" s="149">
        <v>1</v>
      </c>
      <c r="I346" s="150"/>
      <c r="J346" s="151">
        <f t="shared" si="140"/>
        <v>0</v>
      </c>
      <c r="K346" s="147" t="s">
        <v>3</v>
      </c>
      <c r="L346" s="35"/>
      <c r="M346" s="152" t="s">
        <v>3</v>
      </c>
      <c r="N346" s="153" t="s">
        <v>43</v>
      </c>
      <c r="O346" s="55"/>
      <c r="P346" s="154">
        <f t="shared" si="141"/>
        <v>0</v>
      </c>
      <c r="Q346" s="154">
        <v>0</v>
      </c>
      <c r="R346" s="154">
        <f t="shared" si="142"/>
        <v>0</v>
      </c>
      <c r="S346" s="154">
        <v>0</v>
      </c>
      <c r="T346" s="155">
        <f t="shared" si="143"/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56" t="s">
        <v>175</v>
      </c>
      <c r="AT346" s="156" t="s">
        <v>170</v>
      </c>
      <c r="AU346" s="156" t="s">
        <v>175</v>
      </c>
      <c r="AY346" s="19" t="s">
        <v>167</v>
      </c>
      <c r="BE346" s="157">
        <f t="shared" si="144"/>
        <v>0</v>
      </c>
      <c r="BF346" s="157">
        <f t="shared" si="145"/>
        <v>0</v>
      </c>
      <c r="BG346" s="157">
        <f t="shared" si="146"/>
        <v>0</v>
      </c>
      <c r="BH346" s="157">
        <f t="shared" si="147"/>
        <v>0</v>
      </c>
      <c r="BI346" s="157">
        <f t="shared" si="148"/>
        <v>0</v>
      </c>
      <c r="BJ346" s="19" t="s">
        <v>79</v>
      </c>
      <c r="BK346" s="157">
        <f t="shared" si="149"/>
        <v>0</v>
      </c>
      <c r="BL346" s="19" t="s">
        <v>175</v>
      </c>
      <c r="BM346" s="156" t="s">
        <v>2625</v>
      </c>
    </row>
    <row r="347" spans="1:65" s="2" customFormat="1" ht="16.5" customHeight="1">
      <c r="A347" s="34"/>
      <c r="B347" s="144"/>
      <c r="C347" s="145" t="s">
        <v>2626</v>
      </c>
      <c r="D347" s="145" t="s">
        <v>170</v>
      </c>
      <c r="E347" s="146" t="s">
        <v>1946</v>
      </c>
      <c r="F347" s="147" t="s">
        <v>2627</v>
      </c>
      <c r="G347" s="148" t="s">
        <v>847</v>
      </c>
      <c r="H347" s="149">
        <v>1</v>
      </c>
      <c r="I347" s="150"/>
      <c r="J347" s="151">
        <f t="shared" si="140"/>
        <v>0</v>
      </c>
      <c r="K347" s="147" t="s">
        <v>3</v>
      </c>
      <c r="L347" s="35"/>
      <c r="M347" s="152" t="s">
        <v>3</v>
      </c>
      <c r="N347" s="153" t="s">
        <v>43</v>
      </c>
      <c r="O347" s="55"/>
      <c r="P347" s="154">
        <f t="shared" si="141"/>
        <v>0</v>
      </c>
      <c r="Q347" s="154">
        <v>0</v>
      </c>
      <c r="R347" s="154">
        <f t="shared" si="142"/>
        <v>0</v>
      </c>
      <c r="S347" s="154">
        <v>0</v>
      </c>
      <c r="T347" s="155">
        <f t="shared" si="143"/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56" t="s">
        <v>175</v>
      </c>
      <c r="AT347" s="156" t="s">
        <v>170</v>
      </c>
      <c r="AU347" s="156" t="s">
        <v>175</v>
      </c>
      <c r="AY347" s="19" t="s">
        <v>167</v>
      </c>
      <c r="BE347" s="157">
        <f t="shared" si="144"/>
        <v>0</v>
      </c>
      <c r="BF347" s="157">
        <f t="shared" si="145"/>
        <v>0</v>
      </c>
      <c r="BG347" s="157">
        <f t="shared" si="146"/>
        <v>0</v>
      </c>
      <c r="BH347" s="157">
        <f t="shared" si="147"/>
        <v>0</v>
      </c>
      <c r="BI347" s="157">
        <f t="shared" si="148"/>
        <v>0</v>
      </c>
      <c r="BJ347" s="19" t="s">
        <v>79</v>
      </c>
      <c r="BK347" s="157">
        <f t="shared" si="149"/>
        <v>0</v>
      </c>
      <c r="BL347" s="19" t="s">
        <v>175</v>
      </c>
      <c r="BM347" s="156" t="s">
        <v>2628</v>
      </c>
    </row>
    <row r="348" spans="1:65" s="2" customFormat="1" ht="16.5" customHeight="1">
      <c r="A348" s="34"/>
      <c r="B348" s="144"/>
      <c r="C348" s="145" t="s">
        <v>2629</v>
      </c>
      <c r="D348" s="145" t="s">
        <v>170</v>
      </c>
      <c r="E348" s="146" t="s">
        <v>1948</v>
      </c>
      <c r="F348" s="147" t="s">
        <v>2630</v>
      </c>
      <c r="G348" s="148" t="s">
        <v>2631</v>
      </c>
      <c r="H348" s="149">
        <v>50</v>
      </c>
      <c r="I348" s="150"/>
      <c r="J348" s="151">
        <f t="shared" si="140"/>
        <v>0</v>
      </c>
      <c r="K348" s="147" t="s">
        <v>3</v>
      </c>
      <c r="L348" s="35"/>
      <c r="M348" s="152" t="s">
        <v>3</v>
      </c>
      <c r="N348" s="153" t="s">
        <v>43</v>
      </c>
      <c r="O348" s="55"/>
      <c r="P348" s="154">
        <f t="shared" si="141"/>
        <v>0</v>
      </c>
      <c r="Q348" s="154">
        <v>0</v>
      </c>
      <c r="R348" s="154">
        <f t="shared" si="142"/>
        <v>0</v>
      </c>
      <c r="S348" s="154">
        <v>0</v>
      </c>
      <c r="T348" s="155">
        <f t="shared" si="143"/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56" t="s">
        <v>175</v>
      </c>
      <c r="AT348" s="156" t="s">
        <v>170</v>
      </c>
      <c r="AU348" s="156" t="s">
        <v>175</v>
      </c>
      <c r="AY348" s="19" t="s">
        <v>167</v>
      </c>
      <c r="BE348" s="157">
        <f t="shared" si="144"/>
        <v>0</v>
      </c>
      <c r="BF348" s="157">
        <f t="shared" si="145"/>
        <v>0</v>
      </c>
      <c r="BG348" s="157">
        <f t="shared" si="146"/>
        <v>0</v>
      </c>
      <c r="BH348" s="157">
        <f t="shared" si="147"/>
        <v>0</v>
      </c>
      <c r="BI348" s="157">
        <f t="shared" si="148"/>
        <v>0</v>
      </c>
      <c r="BJ348" s="19" t="s">
        <v>79</v>
      </c>
      <c r="BK348" s="157">
        <f t="shared" si="149"/>
        <v>0</v>
      </c>
      <c r="BL348" s="19" t="s">
        <v>175</v>
      </c>
      <c r="BM348" s="156" t="s">
        <v>2632</v>
      </c>
    </row>
    <row r="349" spans="1:65" s="2" customFormat="1" ht="16.5" customHeight="1">
      <c r="A349" s="34"/>
      <c r="B349" s="144"/>
      <c r="C349" s="145" t="s">
        <v>2633</v>
      </c>
      <c r="D349" s="145" t="s">
        <v>170</v>
      </c>
      <c r="E349" s="146" t="s">
        <v>1195</v>
      </c>
      <c r="F349" s="147" t="s">
        <v>1123</v>
      </c>
      <c r="G349" s="148" t="s">
        <v>791</v>
      </c>
      <c r="H349" s="149">
        <v>6</v>
      </c>
      <c r="I349" s="150"/>
      <c r="J349" s="151">
        <f t="shared" si="140"/>
        <v>0</v>
      </c>
      <c r="K349" s="147" t="s">
        <v>3</v>
      </c>
      <c r="L349" s="35"/>
      <c r="M349" s="152" t="s">
        <v>3</v>
      </c>
      <c r="N349" s="153" t="s">
        <v>43</v>
      </c>
      <c r="O349" s="55"/>
      <c r="P349" s="154">
        <f t="shared" si="141"/>
        <v>0</v>
      </c>
      <c r="Q349" s="154">
        <v>0</v>
      </c>
      <c r="R349" s="154">
        <f t="shared" si="142"/>
        <v>0</v>
      </c>
      <c r="S349" s="154">
        <v>0</v>
      </c>
      <c r="T349" s="155">
        <f t="shared" si="143"/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56" t="s">
        <v>175</v>
      </c>
      <c r="AT349" s="156" t="s">
        <v>170</v>
      </c>
      <c r="AU349" s="156" t="s">
        <v>175</v>
      </c>
      <c r="AY349" s="19" t="s">
        <v>167</v>
      </c>
      <c r="BE349" s="157">
        <f t="shared" si="144"/>
        <v>0</v>
      </c>
      <c r="BF349" s="157">
        <f t="shared" si="145"/>
        <v>0</v>
      </c>
      <c r="BG349" s="157">
        <f t="shared" si="146"/>
        <v>0</v>
      </c>
      <c r="BH349" s="157">
        <f t="shared" si="147"/>
        <v>0</v>
      </c>
      <c r="BI349" s="157">
        <f t="shared" si="148"/>
        <v>0</v>
      </c>
      <c r="BJ349" s="19" t="s">
        <v>79</v>
      </c>
      <c r="BK349" s="157">
        <f t="shared" si="149"/>
        <v>0</v>
      </c>
      <c r="BL349" s="19" t="s">
        <v>175</v>
      </c>
      <c r="BM349" s="156" t="s">
        <v>2634</v>
      </c>
    </row>
    <row r="350" spans="2:63" s="12" customFormat="1" ht="25.9" customHeight="1">
      <c r="B350" s="131"/>
      <c r="D350" s="132" t="s">
        <v>71</v>
      </c>
      <c r="E350" s="133" t="s">
        <v>1493</v>
      </c>
      <c r="F350" s="133" t="s">
        <v>1494</v>
      </c>
      <c r="I350" s="134"/>
      <c r="J350" s="135">
        <f>BK350</f>
        <v>0</v>
      </c>
      <c r="L350" s="131"/>
      <c r="M350" s="136"/>
      <c r="N350" s="137"/>
      <c r="O350" s="137"/>
      <c r="P350" s="138">
        <f>P351</f>
        <v>0</v>
      </c>
      <c r="Q350" s="137"/>
      <c r="R350" s="138">
        <f>R351</f>
        <v>0</v>
      </c>
      <c r="S350" s="137"/>
      <c r="T350" s="139">
        <f>T351</f>
        <v>0</v>
      </c>
      <c r="AR350" s="132" t="s">
        <v>175</v>
      </c>
      <c r="AT350" s="140" t="s">
        <v>71</v>
      </c>
      <c r="AU350" s="140" t="s">
        <v>72</v>
      </c>
      <c r="AY350" s="132" t="s">
        <v>167</v>
      </c>
      <c r="BK350" s="141">
        <f>BK351</f>
        <v>0</v>
      </c>
    </row>
    <row r="351" spans="1:65" s="2" customFormat="1" ht="16.5" customHeight="1">
      <c r="A351" s="34"/>
      <c r="B351" s="144"/>
      <c r="C351" s="145" t="s">
        <v>2635</v>
      </c>
      <c r="D351" s="145" t="s">
        <v>170</v>
      </c>
      <c r="E351" s="146" t="s">
        <v>1727</v>
      </c>
      <c r="F351" s="147" t="s">
        <v>960</v>
      </c>
      <c r="G351" s="148" t="s">
        <v>348</v>
      </c>
      <c r="H351" s="149">
        <v>1</v>
      </c>
      <c r="I351" s="150"/>
      <c r="J351" s="151">
        <f>ROUND(I351*H351,2)</f>
        <v>0</v>
      </c>
      <c r="K351" s="147" t="s">
        <v>3</v>
      </c>
      <c r="L351" s="35"/>
      <c r="M351" s="203" t="s">
        <v>3</v>
      </c>
      <c r="N351" s="204" t="s">
        <v>43</v>
      </c>
      <c r="O351" s="205"/>
      <c r="P351" s="206">
        <f>O351*H351</f>
        <v>0</v>
      </c>
      <c r="Q351" s="206">
        <v>0</v>
      </c>
      <c r="R351" s="206">
        <f>Q351*H351</f>
        <v>0</v>
      </c>
      <c r="S351" s="206">
        <v>0</v>
      </c>
      <c r="T351" s="207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56" t="s">
        <v>792</v>
      </c>
      <c r="AT351" s="156" t="s">
        <v>170</v>
      </c>
      <c r="AU351" s="156" t="s">
        <v>79</v>
      </c>
      <c r="AY351" s="19" t="s">
        <v>167</v>
      </c>
      <c r="BE351" s="157">
        <f>IF(N351="základní",J351,0)</f>
        <v>0</v>
      </c>
      <c r="BF351" s="157">
        <f>IF(N351="snížená",J351,0)</f>
        <v>0</v>
      </c>
      <c r="BG351" s="157">
        <f>IF(N351="zákl. přenesená",J351,0)</f>
        <v>0</v>
      </c>
      <c r="BH351" s="157">
        <f>IF(N351="sníž. přenesená",J351,0)</f>
        <v>0</v>
      </c>
      <c r="BI351" s="157">
        <f>IF(N351="nulová",J351,0)</f>
        <v>0</v>
      </c>
      <c r="BJ351" s="19" t="s">
        <v>79</v>
      </c>
      <c r="BK351" s="157">
        <f>ROUND(I351*H351,2)</f>
        <v>0</v>
      </c>
      <c r="BL351" s="19" t="s">
        <v>792</v>
      </c>
      <c r="BM351" s="156" t="s">
        <v>2636</v>
      </c>
    </row>
    <row r="352" spans="1:31" s="2" customFormat="1" ht="6.95" customHeight="1">
      <c r="A352" s="34"/>
      <c r="B352" s="44"/>
      <c r="C352" s="45"/>
      <c r="D352" s="45"/>
      <c r="E352" s="45"/>
      <c r="F352" s="45"/>
      <c r="G352" s="45"/>
      <c r="H352" s="45"/>
      <c r="I352" s="45"/>
      <c r="J352" s="45"/>
      <c r="K352" s="45"/>
      <c r="L352" s="35"/>
      <c r="M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</row>
  </sheetData>
  <autoFilter ref="C125:K351"/>
  <mergeCells count="12">
    <mergeCell ref="E118:H118"/>
    <mergeCell ref="L2:V2"/>
    <mergeCell ref="E50:H50"/>
    <mergeCell ref="E52:H52"/>
    <mergeCell ref="E54:H54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1" t="s">
        <v>6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117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5" customHeight="1">
      <c r="B4" s="22"/>
      <c r="D4" s="23" t="s">
        <v>123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6" t="str">
        <f>'Rekapitulace stavby'!K6</f>
        <v>Pavilon E - Izolační boxy ARO - 2.NP a JIP - 3.NP</v>
      </c>
      <c r="F7" s="347"/>
      <c r="G7" s="347"/>
      <c r="H7" s="347"/>
      <c r="L7" s="22"/>
    </row>
    <row r="8" spans="2:12" s="1" customFormat="1" ht="12" customHeight="1">
      <c r="B8" s="22"/>
      <c r="D8" s="29" t="s">
        <v>124</v>
      </c>
      <c r="L8" s="22"/>
    </row>
    <row r="9" spans="1:31" s="2" customFormat="1" ht="16.5" customHeight="1">
      <c r="A9" s="34"/>
      <c r="B9" s="35"/>
      <c r="C9" s="34"/>
      <c r="D9" s="34"/>
      <c r="E9" s="346" t="s">
        <v>2134</v>
      </c>
      <c r="F9" s="348"/>
      <c r="G9" s="348"/>
      <c r="H9" s="348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126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9" t="s">
        <v>1498</v>
      </c>
      <c r="F11" s="348"/>
      <c r="G11" s="348"/>
      <c r="H11" s="348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20</v>
      </c>
      <c r="G13" s="34"/>
      <c r="H13" s="34"/>
      <c r="I13" s="29" t="s">
        <v>21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22</v>
      </c>
      <c r="E14" s="34"/>
      <c r="F14" s="27" t="s">
        <v>23</v>
      </c>
      <c r="G14" s="34"/>
      <c r="H14" s="34"/>
      <c r="I14" s="29" t="s">
        <v>24</v>
      </c>
      <c r="J14" s="52" t="str">
        <f>'Rekapitulace stavby'!AN8</f>
        <v>17. 2. 2021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26</v>
      </c>
      <c r="E16" s="34"/>
      <c r="F16" s="34"/>
      <c r="G16" s="34"/>
      <c r="H16" s="34"/>
      <c r="I16" s="29" t="s">
        <v>27</v>
      </c>
      <c r="J16" s="27" t="str">
        <f>IF('Rekapitulace stavby'!AN10="","",'Rekapitulace stavby'!AN10)</f>
        <v/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tr">
        <f>IF('Rekapitulace stavby'!E11="","",'Rekapitulace stavby'!E11)</f>
        <v xml:space="preserve"> </v>
      </c>
      <c r="F17" s="34"/>
      <c r="G17" s="34"/>
      <c r="H17" s="34"/>
      <c r="I17" s="29" t="s">
        <v>29</v>
      </c>
      <c r="J17" s="27" t="str">
        <f>IF('Rekapitulace stavby'!AN11="","",'Rekapitulace stavby'!AN11)</f>
        <v/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30</v>
      </c>
      <c r="E19" s="34"/>
      <c r="F19" s="34"/>
      <c r="G19" s="34"/>
      <c r="H19" s="34"/>
      <c r="I19" s="29" t="s">
        <v>27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9" t="str">
        <f>'Rekapitulace stavby'!E14</f>
        <v>Vyplň údaj</v>
      </c>
      <c r="F20" s="315"/>
      <c r="G20" s="315"/>
      <c r="H20" s="315"/>
      <c r="I20" s="29" t="s">
        <v>29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32</v>
      </c>
      <c r="E22" s="34"/>
      <c r="F22" s="34"/>
      <c r="G22" s="34"/>
      <c r="H22" s="34"/>
      <c r="I22" s="29" t="s">
        <v>27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33</v>
      </c>
      <c r="F23" s="34"/>
      <c r="G23" s="34"/>
      <c r="H23" s="34"/>
      <c r="I23" s="29" t="s">
        <v>29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35</v>
      </c>
      <c r="E25" s="34"/>
      <c r="F25" s="34"/>
      <c r="G25" s="34"/>
      <c r="H25" s="34"/>
      <c r="I25" s="29" t="s">
        <v>27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29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36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71.25" customHeight="1">
      <c r="A29" s="97"/>
      <c r="B29" s="98"/>
      <c r="C29" s="97"/>
      <c r="D29" s="97"/>
      <c r="E29" s="320" t="s">
        <v>37</v>
      </c>
      <c r="F29" s="320"/>
      <c r="G29" s="320"/>
      <c r="H29" s="3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38</v>
      </c>
      <c r="E32" s="34"/>
      <c r="F32" s="34"/>
      <c r="G32" s="34"/>
      <c r="H32" s="34"/>
      <c r="I32" s="34"/>
      <c r="J32" s="68">
        <f>ROUND(J93,2)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40</v>
      </c>
      <c r="G34" s="34"/>
      <c r="H34" s="34"/>
      <c r="I34" s="38" t="s">
        <v>39</v>
      </c>
      <c r="J34" s="38" t="s">
        <v>41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42</v>
      </c>
      <c r="E35" s="29" t="s">
        <v>43</v>
      </c>
      <c r="F35" s="102">
        <f>ROUND((SUM(BE93:BE216)),2)</f>
        <v>0</v>
      </c>
      <c r="G35" s="34"/>
      <c r="H35" s="34"/>
      <c r="I35" s="103">
        <v>0.21</v>
      </c>
      <c r="J35" s="102">
        <f>ROUND(((SUM(BE93:BE216))*I35),2)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44</v>
      </c>
      <c r="F36" s="102">
        <f>ROUND((SUM(BF93:BF216)),2)</f>
        <v>0</v>
      </c>
      <c r="G36" s="34"/>
      <c r="H36" s="34"/>
      <c r="I36" s="103">
        <v>0.15</v>
      </c>
      <c r="J36" s="102">
        <f>ROUND(((SUM(BF93:BF216))*I36),2)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45</v>
      </c>
      <c r="F37" s="102">
        <f>ROUND((SUM(BG93:BG216)),2)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46</v>
      </c>
      <c r="F38" s="102">
        <f>ROUND((SUM(BH93:BH216)),2)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47</v>
      </c>
      <c r="F39" s="102">
        <f>ROUND((SUM(BI93:BI216)),2)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48</v>
      </c>
      <c r="E41" s="57"/>
      <c r="F41" s="57"/>
      <c r="G41" s="106" t="s">
        <v>49</v>
      </c>
      <c r="H41" s="107" t="s">
        <v>50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128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6" t="str">
        <f>E7</f>
        <v>Pavilon E - Izolační boxy ARO - 2.NP a JIP - 3.NP</v>
      </c>
      <c r="F50" s="347"/>
      <c r="G50" s="347"/>
      <c r="H50" s="347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124</v>
      </c>
      <c r="L51" s="22"/>
    </row>
    <row r="52" spans="1:31" s="2" customFormat="1" ht="16.5" customHeight="1">
      <c r="A52" s="34"/>
      <c r="B52" s="35"/>
      <c r="C52" s="34"/>
      <c r="D52" s="34"/>
      <c r="E52" s="346" t="s">
        <v>2134</v>
      </c>
      <c r="F52" s="348"/>
      <c r="G52" s="348"/>
      <c r="H52" s="348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126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9" t="str">
        <f>E11</f>
        <v>04 - zdravotechnické instalace</v>
      </c>
      <c r="F54" s="348"/>
      <c r="G54" s="348"/>
      <c r="H54" s="348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22</v>
      </c>
      <c r="D56" s="34"/>
      <c r="E56" s="34"/>
      <c r="F56" s="27" t="str">
        <f>F14</f>
        <v>Jindřichův Hradec</v>
      </c>
      <c r="G56" s="34"/>
      <c r="H56" s="34"/>
      <c r="I56" s="29" t="s">
        <v>24</v>
      </c>
      <c r="J56" s="52" t="str">
        <f>IF(J14="","",J14)</f>
        <v>17. 2. 2021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25.7" customHeight="1">
      <c r="A58" s="34"/>
      <c r="B58" s="35"/>
      <c r="C58" s="29" t="s">
        <v>26</v>
      </c>
      <c r="D58" s="34"/>
      <c r="E58" s="34"/>
      <c r="F58" s="27" t="str">
        <f>E17</f>
        <v xml:space="preserve"> </v>
      </c>
      <c r="G58" s="34"/>
      <c r="H58" s="34"/>
      <c r="I58" s="29" t="s">
        <v>32</v>
      </c>
      <c r="J58" s="32" t="str">
        <f>E23</f>
        <v>ATELIER G+G s.r.o., Jindřichův Hradec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30</v>
      </c>
      <c r="D59" s="34"/>
      <c r="E59" s="34"/>
      <c r="F59" s="27" t="str">
        <f>IF(E20="","",E20)</f>
        <v>Vyplň údaj</v>
      </c>
      <c r="G59" s="34"/>
      <c r="H59" s="34"/>
      <c r="I59" s="29" t="s">
        <v>35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129</v>
      </c>
      <c r="D61" s="104"/>
      <c r="E61" s="104"/>
      <c r="F61" s="104"/>
      <c r="G61" s="104"/>
      <c r="H61" s="104"/>
      <c r="I61" s="104"/>
      <c r="J61" s="111" t="s">
        <v>130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70</v>
      </c>
      <c r="D63" s="34"/>
      <c r="E63" s="34"/>
      <c r="F63" s="34"/>
      <c r="G63" s="34"/>
      <c r="H63" s="34"/>
      <c r="I63" s="34"/>
      <c r="J63" s="68">
        <f>J93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131</v>
      </c>
    </row>
    <row r="64" spans="2:12" s="9" customFormat="1" ht="24.95" customHeight="1">
      <c r="B64" s="113"/>
      <c r="D64" s="114" t="s">
        <v>132</v>
      </c>
      <c r="E64" s="115"/>
      <c r="F64" s="115"/>
      <c r="G64" s="115"/>
      <c r="H64" s="115"/>
      <c r="I64" s="115"/>
      <c r="J64" s="116">
        <f>J94</f>
        <v>0</v>
      </c>
      <c r="L64" s="113"/>
    </row>
    <row r="65" spans="2:12" s="10" customFormat="1" ht="19.9" customHeight="1">
      <c r="B65" s="117"/>
      <c r="D65" s="118" t="s">
        <v>135</v>
      </c>
      <c r="E65" s="119"/>
      <c r="F65" s="119"/>
      <c r="G65" s="119"/>
      <c r="H65" s="119"/>
      <c r="I65" s="119"/>
      <c r="J65" s="120">
        <f>J95</f>
        <v>0</v>
      </c>
      <c r="L65" s="117"/>
    </row>
    <row r="66" spans="2:12" s="10" customFormat="1" ht="19.9" customHeight="1">
      <c r="B66" s="117"/>
      <c r="D66" s="118" t="s">
        <v>136</v>
      </c>
      <c r="E66" s="119"/>
      <c r="F66" s="119"/>
      <c r="G66" s="119"/>
      <c r="H66" s="119"/>
      <c r="I66" s="119"/>
      <c r="J66" s="120">
        <f>J99</f>
        <v>0</v>
      </c>
      <c r="L66" s="117"/>
    </row>
    <row r="67" spans="2:12" s="9" customFormat="1" ht="24.95" customHeight="1">
      <c r="B67" s="113"/>
      <c r="D67" s="114" t="s">
        <v>138</v>
      </c>
      <c r="E67" s="115"/>
      <c r="F67" s="115"/>
      <c r="G67" s="115"/>
      <c r="H67" s="115"/>
      <c r="I67" s="115"/>
      <c r="J67" s="116">
        <f>J108</f>
        <v>0</v>
      </c>
      <c r="L67" s="113"/>
    </row>
    <row r="68" spans="2:12" s="10" customFormat="1" ht="19.9" customHeight="1">
      <c r="B68" s="117"/>
      <c r="D68" s="118" t="s">
        <v>1499</v>
      </c>
      <c r="E68" s="119"/>
      <c r="F68" s="119"/>
      <c r="G68" s="119"/>
      <c r="H68" s="119"/>
      <c r="I68" s="119"/>
      <c r="J68" s="120">
        <f>J109</f>
        <v>0</v>
      </c>
      <c r="L68" s="117"/>
    </row>
    <row r="69" spans="2:12" s="10" customFormat="1" ht="19.9" customHeight="1">
      <c r="B69" s="117"/>
      <c r="D69" s="118" t="s">
        <v>1500</v>
      </c>
      <c r="E69" s="119"/>
      <c r="F69" s="119"/>
      <c r="G69" s="119"/>
      <c r="H69" s="119"/>
      <c r="I69" s="119"/>
      <c r="J69" s="120">
        <f>J134</f>
        <v>0</v>
      </c>
      <c r="L69" s="117"/>
    </row>
    <row r="70" spans="2:12" s="10" customFormat="1" ht="19.9" customHeight="1">
      <c r="B70" s="117"/>
      <c r="D70" s="118" t="s">
        <v>1501</v>
      </c>
      <c r="E70" s="119"/>
      <c r="F70" s="119"/>
      <c r="G70" s="119"/>
      <c r="H70" s="119"/>
      <c r="I70" s="119"/>
      <c r="J70" s="120">
        <f>J162</f>
        <v>0</v>
      </c>
      <c r="L70" s="117"/>
    </row>
    <row r="71" spans="2:12" s="9" customFormat="1" ht="24.95" customHeight="1">
      <c r="B71" s="113"/>
      <c r="D71" s="114" t="s">
        <v>994</v>
      </c>
      <c r="E71" s="115"/>
      <c r="F71" s="115"/>
      <c r="G71" s="115"/>
      <c r="H71" s="115"/>
      <c r="I71" s="115"/>
      <c r="J71" s="116">
        <f>J211</f>
        <v>0</v>
      </c>
      <c r="L71" s="113"/>
    </row>
    <row r="72" spans="1:31" s="2" customFormat="1" ht="21.75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9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9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7" spans="1:31" s="2" customFormat="1" ht="6.95" customHeight="1">
      <c r="A77" s="34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4.95" customHeight="1">
      <c r="A78" s="34"/>
      <c r="B78" s="35"/>
      <c r="C78" s="23" t="s">
        <v>152</v>
      </c>
      <c r="D78" s="34"/>
      <c r="E78" s="34"/>
      <c r="F78" s="34"/>
      <c r="G78" s="34"/>
      <c r="H78" s="34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17</v>
      </c>
      <c r="D80" s="34"/>
      <c r="E80" s="34"/>
      <c r="F80" s="34"/>
      <c r="G80" s="34"/>
      <c r="H80" s="34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6.5" customHeight="1">
      <c r="A81" s="34"/>
      <c r="B81" s="35"/>
      <c r="C81" s="34"/>
      <c r="D81" s="34"/>
      <c r="E81" s="346" t="str">
        <f>E7</f>
        <v>Pavilon E - Izolační boxy ARO - 2.NP a JIP - 3.NP</v>
      </c>
      <c r="F81" s="347"/>
      <c r="G81" s="347"/>
      <c r="H81" s="347"/>
      <c r="I81" s="34"/>
      <c r="J81" s="34"/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2:12" s="1" customFormat="1" ht="12" customHeight="1">
      <c r="B82" s="22"/>
      <c r="C82" s="29" t="s">
        <v>124</v>
      </c>
      <c r="L82" s="22"/>
    </row>
    <row r="83" spans="1:31" s="2" customFormat="1" ht="16.5" customHeight="1">
      <c r="A83" s="34"/>
      <c r="B83" s="35"/>
      <c r="C83" s="34"/>
      <c r="D83" s="34"/>
      <c r="E83" s="346" t="s">
        <v>2134</v>
      </c>
      <c r="F83" s="348"/>
      <c r="G83" s="348"/>
      <c r="H83" s="348"/>
      <c r="I83" s="34"/>
      <c r="J83" s="34"/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126</v>
      </c>
      <c r="D84" s="34"/>
      <c r="E84" s="34"/>
      <c r="F84" s="34"/>
      <c r="G84" s="34"/>
      <c r="H84" s="34"/>
      <c r="I84" s="34"/>
      <c r="J84" s="34"/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4"/>
      <c r="D85" s="34"/>
      <c r="E85" s="309" t="str">
        <f>E11</f>
        <v>04 - zdravotechnické instalace</v>
      </c>
      <c r="F85" s="348"/>
      <c r="G85" s="348"/>
      <c r="H85" s="348"/>
      <c r="I85" s="34"/>
      <c r="J85" s="34"/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22</v>
      </c>
      <c r="D87" s="34"/>
      <c r="E87" s="34"/>
      <c r="F87" s="27" t="str">
        <f>F14</f>
        <v>Jindřichův Hradec</v>
      </c>
      <c r="G87" s="34"/>
      <c r="H87" s="34"/>
      <c r="I87" s="29" t="s">
        <v>24</v>
      </c>
      <c r="J87" s="52" t="str">
        <f>IF(J14="","",J14)</f>
        <v>17. 2. 2021</v>
      </c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9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25.7" customHeight="1">
      <c r="A89" s="34"/>
      <c r="B89" s="35"/>
      <c r="C89" s="29" t="s">
        <v>26</v>
      </c>
      <c r="D89" s="34"/>
      <c r="E89" s="34"/>
      <c r="F89" s="27" t="str">
        <f>E17</f>
        <v xml:space="preserve"> </v>
      </c>
      <c r="G89" s="34"/>
      <c r="H89" s="34"/>
      <c r="I89" s="29" t="s">
        <v>32</v>
      </c>
      <c r="J89" s="32" t="str">
        <f>E23</f>
        <v>ATELIER G+G s.r.o., Jindřichův Hradec</v>
      </c>
      <c r="K89" s="34"/>
      <c r="L89" s="9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2" customHeight="1">
      <c r="A90" s="34"/>
      <c r="B90" s="35"/>
      <c r="C90" s="29" t="s">
        <v>30</v>
      </c>
      <c r="D90" s="34"/>
      <c r="E90" s="34"/>
      <c r="F90" s="27" t="str">
        <f>IF(E20="","",E20)</f>
        <v>Vyplň údaj</v>
      </c>
      <c r="G90" s="34"/>
      <c r="H90" s="34"/>
      <c r="I90" s="29" t="s">
        <v>35</v>
      </c>
      <c r="J90" s="32" t="str">
        <f>E26</f>
        <v xml:space="preserve"> </v>
      </c>
      <c r="K90" s="34"/>
      <c r="L90" s="9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5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9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11" customFormat="1" ht="29.25" customHeight="1">
      <c r="A92" s="121"/>
      <c r="B92" s="122"/>
      <c r="C92" s="123" t="s">
        <v>153</v>
      </c>
      <c r="D92" s="124" t="s">
        <v>57</v>
      </c>
      <c r="E92" s="124" t="s">
        <v>53</v>
      </c>
      <c r="F92" s="124" t="s">
        <v>54</v>
      </c>
      <c r="G92" s="124" t="s">
        <v>154</v>
      </c>
      <c r="H92" s="124" t="s">
        <v>155</v>
      </c>
      <c r="I92" s="124" t="s">
        <v>156</v>
      </c>
      <c r="J92" s="124" t="s">
        <v>130</v>
      </c>
      <c r="K92" s="125" t="s">
        <v>157</v>
      </c>
      <c r="L92" s="126"/>
      <c r="M92" s="59" t="s">
        <v>3</v>
      </c>
      <c r="N92" s="60" t="s">
        <v>42</v>
      </c>
      <c r="O92" s="60" t="s">
        <v>158</v>
      </c>
      <c r="P92" s="60" t="s">
        <v>159</v>
      </c>
      <c r="Q92" s="60" t="s">
        <v>160</v>
      </c>
      <c r="R92" s="60" t="s">
        <v>161</v>
      </c>
      <c r="S92" s="60" t="s">
        <v>162</v>
      </c>
      <c r="T92" s="61" t="s">
        <v>163</v>
      </c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</row>
    <row r="93" spans="1:63" s="2" customFormat="1" ht="22.9" customHeight="1">
      <c r="A93" s="34"/>
      <c r="B93" s="35"/>
      <c r="C93" s="66" t="s">
        <v>164</v>
      </c>
      <c r="D93" s="34"/>
      <c r="E93" s="34"/>
      <c r="F93" s="34"/>
      <c r="G93" s="34"/>
      <c r="H93" s="34"/>
      <c r="I93" s="34"/>
      <c r="J93" s="127">
        <f>BK93</f>
        <v>0</v>
      </c>
      <c r="K93" s="34"/>
      <c r="L93" s="35"/>
      <c r="M93" s="62"/>
      <c r="N93" s="53"/>
      <c r="O93" s="63"/>
      <c r="P93" s="128">
        <f>P94+P108+P211</f>
        <v>0</v>
      </c>
      <c r="Q93" s="63"/>
      <c r="R93" s="128">
        <f>R94+R108+R211</f>
        <v>0.11011300000000002</v>
      </c>
      <c r="S93" s="63"/>
      <c r="T93" s="129">
        <f>T94+T108+T211</f>
        <v>0.1602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9" t="s">
        <v>71</v>
      </c>
      <c r="AU93" s="19" t="s">
        <v>131</v>
      </c>
      <c r="BK93" s="130">
        <f>BK94+BK108+BK211</f>
        <v>0</v>
      </c>
    </row>
    <row r="94" spans="2:63" s="12" customFormat="1" ht="25.9" customHeight="1">
      <c r="B94" s="131"/>
      <c r="D94" s="132" t="s">
        <v>71</v>
      </c>
      <c r="E94" s="133" t="s">
        <v>165</v>
      </c>
      <c r="F94" s="133" t="s">
        <v>166</v>
      </c>
      <c r="I94" s="134"/>
      <c r="J94" s="135">
        <f>BK94</f>
        <v>0</v>
      </c>
      <c r="L94" s="131"/>
      <c r="M94" s="136"/>
      <c r="N94" s="137"/>
      <c r="O94" s="137"/>
      <c r="P94" s="138">
        <f>P95+P99</f>
        <v>0</v>
      </c>
      <c r="Q94" s="137"/>
      <c r="R94" s="138">
        <f>R95+R99</f>
        <v>0</v>
      </c>
      <c r="S94" s="137"/>
      <c r="T94" s="139">
        <f>T95+T99</f>
        <v>0</v>
      </c>
      <c r="AR94" s="132" t="s">
        <v>79</v>
      </c>
      <c r="AT94" s="140" t="s">
        <v>71</v>
      </c>
      <c r="AU94" s="140" t="s">
        <v>72</v>
      </c>
      <c r="AY94" s="132" t="s">
        <v>167</v>
      </c>
      <c r="BK94" s="141">
        <f>BK95+BK99</f>
        <v>0</v>
      </c>
    </row>
    <row r="95" spans="2:63" s="12" customFormat="1" ht="22.9" customHeight="1">
      <c r="B95" s="131"/>
      <c r="D95" s="132" t="s">
        <v>71</v>
      </c>
      <c r="E95" s="142" t="s">
        <v>223</v>
      </c>
      <c r="F95" s="142" t="s">
        <v>237</v>
      </c>
      <c r="I95" s="134"/>
      <c r="J95" s="143">
        <f>BK95</f>
        <v>0</v>
      </c>
      <c r="L95" s="131"/>
      <c r="M95" s="136"/>
      <c r="N95" s="137"/>
      <c r="O95" s="137"/>
      <c r="P95" s="138">
        <f>SUM(P96:P98)</f>
        <v>0</v>
      </c>
      <c r="Q95" s="137"/>
      <c r="R95" s="138">
        <f>SUM(R96:R98)</f>
        <v>0</v>
      </c>
      <c r="S95" s="137"/>
      <c r="T95" s="139">
        <f>SUM(T96:T98)</f>
        <v>0</v>
      </c>
      <c r="AR95" s="132" t="s">
        <v>79</v>
      </c>
      <c r="AT95" s="140" t="s">
        <v>71</v>
      </c>
      <c r="AU95" s="140" t="s">
        <v>79</v>
      </c>
      <c r="AY95" s="132" t="s">
        <v>167</v>
      </c>
      <c r="BK95" s="141">
        <f>SUM(BK96:BK98)</f>
        <v>0</v>
      </c>
    </row>
    <row r="96" spans="1:65" s="2" customFormat="1" ht="21.75" customHeight="1">
      <c r="A96" s="34"/>
      <c r="B96" s="144"/>
      <c r="C96" s="145" t="s">
        <v>79</v>
      </c>
      <c r="D96" s="145" t="s">
        <v>170</v>
      </c>
      <c r="E96" s="146" t="s">
        <v>1502</v>
      </c>
      <c r="F96" s="147" t="s">
        <v>1503</v>
      </c>
      <c r="G96" s="148" t="s">
        <v>348</v>
      </c>
      <c r="H96" s="149">
        <v>1</v>
      </c>
      <c r="I96" s="150"/>
      <c r="J96" s="151">
        <f>ROUND(I96*H96,2)</f>
        <v>0</v>
      </c>
      <c r="K96" s="147" t="s">
        <v>3</v>
      </c>
      <c r="L96" s="35"/>
      <c r="M96" s="152" t="s">
        <v>3</v>
      </c>
      <c r="N96" s="153" t="s">
        <v>43</v>
      </c>
      <c r="O96" s="55"/>
      <c r="P96" s="154">
        <f>O96*H96</f>
        <v>0</v>
      </c>
      <c r="Q96" s="154">
        <v>0</v>
      </c>
      <c r="R96" s="154">
        <f>Q96*H96</f>
        <v>0</v>
      </c>
      <c r="S96" s="154">
        <v>0</v>
      </c>
      <c r="T96" s="155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175</v>
      </c>
      <c r="AT96" s="156" t="s">
        <v>170</v>
      </c>
      <c r="AU96" s="156" t="s">
        <v>81</v>
      </c>
      <c r="AY96" s="19" t="s">
        <v>167</v>
      </c>
      <c r="BE96" s="157">
        <f>IF(N96="základní",J96,0)</f>
        <v>0</v>
      </c>
      <c r="BF96" s="157">
        <f>IF(N96="snížená",J96,0)</f>
        <v>0</v>
      </c>
      <c r="BG96" s="157">
        <f>IF(N96="zákl. přenesená",J96,0)</f>
        <v>0</v>
      </c>
      <c r="BH96" s="157">
        <f>IF(N96="sníž. přenesená",J96,0)</f>
        <v>0</v>
      </c>
      <c r="BI96" s="157">
        <f>IF(N96="nulová",J96,0)</f>
        <v>0</v>
      </c>
      <c r="BJ96" s="19" t="s">
        <v>79</v>
      </c>
      <c r="BK96" s="157">
        <f>ROUND(I96*H96,2)</f>
        <v>0</v>
      </c>
      <c r="BL96" s="19" t="s">
        <v>175</v>
      </c>
      <c r="BM96" s="156" t="s">
        <v>2637</v>
      </c>
    </row>
    <row r="97" spans="1:65" s="2" customFormat="1" ht="16.5" customHeight="1">
      <c r="A97" s="34"/>
      <c r="B97" s="144"/>
      <c r="C97" s="145" t="s">
        <v>81</v>
      </c>
      <c r="D97" s="145" t="s">
        <v>170</v>
      </c>
      <c r="E97" s="146" t="s">
        <v>1505</v>
      </c>
      <c r="F97" s="147" t="s">
        <v>1506</v>
      </c>
      <c r="G97" s="148" t="s">
        <v>348</v>
      </c>
      <c r="H97" s="149">
        <v>1</v>
      </c>
      <c r="I97" s="150"/>
      <c r="J97" s="151">
        <f>ROUND(I97*H97,2)</f>
        <v>0</v>
      </c>
      <c r="K97" s="147" t="s">
        <v>3</v>
      </c>
      <c r="L97" s="35"/>
      <c r="M97" s="152" t="s">
        <v>3</v>
      </c>
      <c r="N97" s="153" t="s">
        <v>43</v>
      </c>
      <c r="O97" s="55"/>
      <c r="P97" s="154">
        <f>O97*H97</f>
        <v>0</v>
      </c>
      <c r="Q97" s="154">
        <v>0</v>
      </c>
      <c r="R97" s="154">
        <f>Q97*H97</f>
        <v>0</v>
      </c>
      <c r="S97" s="154">
        <v>0</v>
      </c>
      <c r="T97" s="155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6" t="s">
        <v>175</v>
      </c>
      <c r="AT97" s="156" t="s">
        <v>170</v>
      </c>
      <c r="AU97" s="156" t="s">
        <v>81</v>
      </c>
      <c r="AY97" s="19" t="s">
        <v>167</v>
      </c>
      <c r="BE97" s="157">
        <f>IF(N97="základní",J97,0)</f>
        <v>0</v>
      </c>
      <c r="BF97" s="157">
        <f>IF(N97="snížená",J97,0)</f>
        <v>0</v>
      </c>
      <c r="BG97" s="157">
        <f>IF(N97="zákl. přenesená",J97,0)</f>
        <v>0</v>
      </c>
      <c r="BH97" s="157">
        <f>IF(N97="sníž. přenesená",J97,0)</f>
        <v>0</v>
      </c>
      <c r="BI97" s="157">
        <f>IF(N97="nulová",J97,0)</f>
        <v>0</v>
      </c>
      <c r="BJ97" s="19" t="s">
        <v>79</v>
      </c>
      <c r="BK97" s="157">
        <f>ROUND(I97*H97,2)</f>
        <v>0</v>
      </c>
      <c r="BL97" s="19" t="s">
        <v>175</v>
      </c>
      <c r="BM97" s="156" t="s">
        <v>2638</v>
      </c>
    </row>
    <row r="98" spans="1:65" s="2" customFormat="1" ht="24.2" customHeight="1">
      <c r="A98" s="34"/>
      <c r="B98" s="144"/>
      <c r="C98" s="145" t="s">
        <v>168</v>
      </c>
      <c r="D98" s="145" t="s">
        <v>170</v>
      </c>
      <c r="E98" s="146" t="s">
        <v>1508</v>
      </c>
      <c r="F98" s="147" t="s">
        <v>1509</v>
      </c>
      <c r="G98" s="148" t="s">
        <v>348</v>
      </c>
      <c r="H98" s="149">
        <v>1</v>
      </c>
      <c r="I98" s="150"/>
      <c r="J98" s="151">
        <f>ROUND(I98*H98,2)</f>
        <v>0</v>
      </c>
      <c r="K98" s="147" t="s">
        <v>3</v>
      </c>
      <c r="L98" s="35"/>
      <c r="M98" s="152" t="s">
        <v>3</v>
      </c>
      <c r="N98" s="153" t="s">
        <v>43</v>
      </c>
      <c r="O98" s="55"/>
      <c r="P98" s="154">
        <f>O98*H98</f>
        <v>0</v>
      </c>
      <c r="Q98" s="154">
        <v>0</v>
      </c>
      <c r="R98" s="154">
        <f>Q98*H98</f>
        <v>0</v>
      </c>
      <c r="S98" s="154">
        <v>0</v>
      </c>
      <c r="T98" s="155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6" t="s">
        <v>175</v>
      </c>
      <c r="AT98" s="156" t="s">
        <v>170</v>
      </c>
      <c r="AU98" s="156" t="s">
        <v>81</v>
      </c>
      <c r="AY98" s="19" t="s">
        <v>167</v>
      </c>
      <c r="BE98" s="157">
        <f>IF(N98="základní",J98,0)</f>
        <v>0</v>
      </c>
      <c r="BF98" s="157">
        <f>IF(N98="snížená",J98,0)</f>
        <v>0</v>
      </c>
      <c r="BG98" s="157">
        <f>IF(N98="zákl. přenesená",J98,0)</f>
        <v>0</v>
      </c>
      <c r="BH98" s="157">
        <f>IF(N98="sníž. přenesená",J98,0)</f>
        <v>0</v>
      </c>
      <c r="BI98" s="157">
        <f>IF(N98="nulová",J98,0)</f>
        <v>0</v>
      </c>
      <c r="BJ98" s="19" t="s">
        <v>79</v>
      </c>
      <c r="BK98" s="157">
        <f>ROUND(I98*H98,2)</f>
        <v>0</v>
      </c>
      <c r="BL98" s="19" t="s">
        <v>175</v>
      </c>
      <c r="BM98" s="156" t="s">
        <v>2639</v>
      </c>
    </row>
    <row r="99" spans="2:63" s="12" customFormat="1" ht="22.9" customHeight="1">
      <c r="B99" s="131"/>
      <c r="D99" s="132" t="s">
        <v>71</v>
      </c>
      <c r="E99" s="142" t="s">
        <v>283</v>
      </c>
      <c r="F99" s="142" t="s">
        <v>284</v>
      </c>
      <c r="I99" s="134"/>
      <c r="J99" s="143">
        <f>BK99</f>
        <v>0</v>
      </c>
      <c r="L99" s="131"/>
      <c r="M99" s="136"/>
      <c r="N99" s="137"/>
      <c r="O99" s="137"/>
      <c r="P99" s="138">
        <f>SUM(P100:P107)</f>
        <v>0</v>
      </c>
      <c r="Q99" s="137"/>
      <c r="R99" s="138">
        <f>SUM(R100:R107)</f>
        <v>0</v>
      </c>
      <c r="S99" s="137"/>
      <c r="T99" s="139">
        <f>SUM(T100:T107)</f>
        <v>0</v>
      </c>
      <c r="AR99" s="132" t="s">
        <v>79</v>
      </c>
      <c r="AT99" s="140" t="s">
        <v>71</v>
      </c>
      <c r="AU99" s="140" t="s">
        <v>79</v>
      </c>
      <c r="AY99" s="132" t="s">
        <v>167</v>
      </c>
      <c r="BK99" s="141">
        <f>SUM(BK100:BK107)</f>
        <v>0</v>
      </c>
    </row>
    <row r="100" spans="1:65" s="2" customFormat="1" ht="44.25" customHeight="1">
      <c r="A100" s="34"/>
      <c r="B100" s="144"/>
      <c r="C100" s="145" t="s">
        <v>175</v>
      </c>
      <c r="D100" s="145" t="s">
        <v>170</v>
      </c>
      <c r="E100" s="146" t="s">
        <v>291</v>
      </c>
      <c r="F100" s="147" t="s">
        <v>292</v>
      </c>
      <c r="G100" s="148" t="s">
        <v>173</v>
      </c>
      <c r="H100" s="149">
        <v>2.58</v>
      </c>
      <c r="I100" s="150"/>
      <c r="J100" s="151">
        <f>ROUND(I100*H100,2)</f>
        <v>0</v>
      </c>
      <c r="K100" s="147" t="s">
        <v>174</v>
      </c>
      <c r="L100" s="35"/>
      <c r="M100" s="152" t="s">
        <v>3</v>
      </c>
      <c r="N100" s="153" t="s">
        <v>43</v>
      </c>
      <c r="O100" s="55"/>
      <c r="P100" s="154">
        <f>O100*H100</f>
        <v>0</v>
      </c>
      <c r="Q100" s="154">
        <v>0</v>
      </c>
      <c r="R100" s="154">
        <f>Q100*H100</f>
        <v>0</v>
      </c>
      <c r="S100" s="154">
        <v>0</v>
      </c>
      <c r="T100" s="155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6" t="s">
        <v>175</v>
      </c>
      <c r="AT100" s="156" t="s">
        <v>170</v>
      </c>
      <c r="AU100" s="156" t="s">
        <v>81</v>
      </c>
      <c r="AY100" s="19" t="s">
        <v>167</v>
      </c>
      <c r="BE100" s="157">
        <f>IF(N100="základní",J100,0)</f>
        <v>0</v>
      </c>
      <c r="BF100" s="157">
        <f>IF(N100="snížená",J100,0)</f>
        <v>0</v>
      </c>
      <c r="BG100" s="157">
        <f>IF(N100="zákl. přenesená",J100,0)</f>
        <v>0</v>
      </c>
      <c r="BH100" s="157">
        <f>IF(N100="sníž. přenesená",J100,0)</f>
        <v>0</v>
      </c>
      <c r="BI100" s="157">
        <f>IF(N100="nulová",J100,0)</f>
        <v>0</v>
      </c>
      <c r="BJ100" s="19" t="s">
        <v>79</v>
      </c>
      <c r="BK100" s="157">
        <f>ROUND(I100*H100,2)</f>
        <v>0</v>
      </c>
      <c r="BL100" s="19" t="s">
        <v>175</v>
      </c>
      <c r="BM100" s="156" t="s">
        <v>2640</v>
      </c>
    </row>
    <row r="101" spans="1:47" s="2" customFormat="1" ht="11.25">
      <c r="A101" s="34"/>
      <c r="B101" s="35"/>
      <c r="C101" s="34"/>
      <c r="D101" s="158" t="s">
        <v>177</v>
      </c>
      <c r="E101" s="34"/>
      <c r="F101" s="159" t="s">
        <v>294</v>
      </c>
      <c r="G101" s="34"/>
      <c r="H101" s="34"/>
      <c r="I101" s="160"/>
      <c r="J101" s="34"/>
      <c r="K101" s="34"/>
      <c r="L101" s="35"/>
      <c r="M101" s="161"/>
      <c r="N101" s="162"/>
      <c r="O101" s="55"/>
      <c r="P101" s="55"/>
      <c r="Q101" s="55"/>
      <c r="R101" s="55"/>
      <c r="S101" s="55"/>
      <c r="T101" s="56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9" t="s">
        <v>177</v>
      </c>
      <c r="AU101" s="19" t="s">
        <v>81</v>
      </c>
    </row>
    <row r="102" spans="2:51" s="13" customFormat="1" ht="11.25">
      <c r="B102" s="163"/>
      <c r="D102" s="164" t="s">
        <v>179</v>
      </c>
      <c r="E102" s="165" t="s">
        <v>3</v>
      </c>
      <c r="F102" s="166" t="s">
        <v>2641</v>
      </c>
      <c r="H102" s="167">
        <v>0.86</v>
      </c>
      <c r="I102" s="168"/>
      <c r="L102" s="163"/>
      <c r="M102" s="169"/>
      <c r="N102" s="170"/>
      <c r="O102" s="170"/>
      <c r="P102" s="170"/>
      <c r="Q102" s="170"/>
      <c r="R102" s="170"/>
      <c r="S102" s="170"/>
      <c r="T102" s="171"/>
      <c r="AT102" s="165" t="s">
        <v>179</v>
      </c>
      <c r="AU102" s="165" t="s">
        <v>81</v>
      </c>
      <c r="AV102" s="13" t="s">
        <v>81</v>
      </c>
      <c r="AW102" s="13" t="s">
        <v>34</v>
      </c>
      <c r="AX102" s="13" t="s">
        <v>79</v>
      </c>
      <c r="AY102" s="165" t="s">
        <v>167</v>
      </c>
    </row>
    <row r="103" spans="2:51" s="13" customFormat="1" ht="11.25">
      <c r="B103" s="163"/>
      <c r="D103" s="164" t="s">
        <v>179</v>
      </c>
      <c r="F103" s="166" t="s">
        <v>2642</v>
      </c>
      <c r="H103" s="167">
        <v>2.58</v>
      </c>
      <c r="I103" s="168"/>
      <c r="L103" s="163"/>
      <c r="M103" s="169"/>
      <c r="N103" s="170"/>
      <c r="O103" s="170"/>
      <c r="P103" s="170"/>
      <c r="Q103" s="170"/>
      <c r="R103" s="170"/>
      <c r="S103" s="170"/>
      <c r="T103" s="171"/>
      <c r="AT103" s="165" t="s">
        <v>179</v>
      </c>
      <c r="AU103" s="165" t="s">
        <v>81</v>
      </c>
      <c r="AV103" s="13" t="s">
        <v>81</v>
      </c>
      <c r="AW103" s="13" t="s">
        <v>4</v>
      </c>
      <c r="AX103" s="13" t="s">
        <v>79</v>
      </c>
      <c r="AY103" s="165" t="s">
        <v>167</v>
      </c>
    </row>
    <row r="104" spans="1:65" s="2" customFormat="1" ht="37.9" customHeight="1">
      <c r="A104" s="34"/>
      <c r="B104" s="144"/>
      <c r="C104" s="145" t="s">
        <v>197</v>
      </c>
      <c r="D104" s="145" t="s">
        <v>170</v>
      </c>
      <c r="E104" s="146" t="s">
        <v>296</v>
      </c>
      <c r="F104" s="147" t="s">
        <v>297</v>
      </c>
      <c r="G104" s="148" t="s">
        <v>173</v>
      </c>
      <c r="H104" s="149">
        <v>0.86</v>
      </c>
      <c r="I104" s="150"/>
      <c r="J104" s="151">
        <f>ROUND(I104*H104,2)</f>
        <v>0</v>
      </c>
      <c r="K104" s="147" t="s">
        <v>174</v>
      </c>
      <c r="L104" s="35"/>
      <c r="M104" s="152" t="s">
        <v>3</v>
      </c>
      <c r="N104" s="153" t="s">
        <v>43</v>
      </c>
      <c r="O104" s="55"/>
      <c r="P104" s="154">
        <f>O104*H104</f>
        <v>0</v>
      </c>
      <c r="Q104" s="154">
        <v>0</v>
      </c>
      <c r="R104" s="154">
        <f>Q104*H104</f>
        <v>0</v>
      </c>
      <c r="S104" s="154">
        <v>0</v>
      </c>
      <c r="T104" s="155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6" t="s">
        <v>175</v>
      </c>
      <c r="AT104" s="156" t="s">
        <v>170</v>
      </c>
      <c r="AU104" s="156" t="s">
        <v>81</v>
      </c>
      <c r="AY104" s="19" t="s">
        <v>167</v>
      </c>
      <c r="BE104" s="157">
        <f>IF(N104="základní",J104,0)</f>
        <v>0</v>
      </c>
      <c r="BF104" s="157">
        <f>IF(N104="snížená",J104,0)</f>
        <v>0</v>
      </c>
      <c r="BG104" s="157">
        <f>IF(N104="zákl. přenesená",J104,0)</f>
        <v>0</v>
      </c>
      <c r="BH104" s="157">
        <f>IF(N104="sníž. přenesená",J104,0)</f>
        <v>0</v>
      </c>
      <c r="BI104" s="157">
        <f>IF(N104="nulová",J104,0)</f>
        <v>0</v>
      </c>
      <c r="BJ104" s="19" t="s">
        <v>79</v>
      </c>
      <c r="BK104" s="157">
        <f>ROUND(I104*H104,2)</f>
        <v>0</v>
      </c>
      <c r="BL104" s="19" t="s">
        <v>175</v>
      </c>
      <c r="BM104" s="156" t="s">
        <v>2643</v>
      </c>
    </row>
    <row r="105" spans="1:47" s="2" customFormat="1" ht="11.25">
      <c r="A105" s="34"/>
      <c r="B105" s="35"/>
      <c r="C105" s="34"/>
      <c r="D105" s="158" t="s">
        <v>177</v>
      </c>
      <c r="E105" s="34"/>
      <c r="F105" s="159" t="s">
        <v>299</v>
      </c>
      <c r="G105" s="34"/>
      <c r="H105" s="34"/>
      <c r="I105" s="160"/>
      <c r="J105" s="34"/>
      <c r="K105" s="34"/>
      <c r="L105" s="35"/>
      <c r="M105" s="161"/>
      <c r="N105" s="162"/>
      <c r="O105" s="55"/>
      <c r="P105" s="55"/>
      <c r="Q105" s="55"/>
      <c r="R105" s="55"/>
      <c r="S105" s="55"/>
      <c r="T105" s="56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177</v>
      </c>
      <c r="AU105" s="19" t="s">
        <v>81</v>
      </c>
    </row>
    <row r="106" spans="1:65" s="2" customFormat="1" ht="44.25" customHeight="1">
      <c r="A106" s="34"/>
      <c r="B106" s="144"/>
      <c r="C106" s="145" t="s">
        <v>187</v>
      </c>
      <c r="D106" s="145" t="s">
        <v>170</v>
      </c>
      <c r="E106" s="146" t="s">
        <v>313</v>
      </c>
      <c r="F106" s="147" t="s">
        <v>314</v>
      </c>
      <c r="G106" s="148" t="s">
        <v>173</v>
      </c>
      <c r="H106" s="149">
        <v>0.86</v>
      </c>
      <c r="I106" s="150"/>
      <c r="J106" s="151">
        <f>ROUND(I106*H106,2)</f>
        <v>0</v>
      </c>
      <c r="K106" s="147" t="s">
        <v>174</v>
      </c>
      <c r="L106" s="35"/>
      <c r="M106" s="152" t="s">
        <v>3</v>
      </c>
      <c r="N106" s="153" t="s">
        <v>43</v>
      </c>
      <c r="O106" s="55"/>
      <c r="P106" s="154">
        <f>O106*H106</f>
        <v>0</v>
      </c>
      <c r="Q106" s="154">
        <v>0</v>
      </c>
      <c r="R106" s="154">
        <f>Q106*H106</f>
        <v>0</v>
      </c>
      <c r="S106" s="154">
        <v>0</v>
      </c>
      <c r="T106" s="155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6" t="s">
        <v>175</v>
      </c>
      <c r="AT106" s="156" t="s">
        <v>170</v>
      </c>
      <c r="AU106" s="156" t="s">
        <v>81</v>
      </c>
      <c r="AY106" s="19" t="s">
        <v>167</v>
      </c>
      <c r="BE106" s="157">
        <f>IF(N106="základní",J106,0)</f>
        <v>0</v>
      </c>
      <c r="BF106" s="157">
        <f>IF(N106="snížená",J106,0)</f>
        <v>0</v>
      </c>
      <c r="BG106" s="157">
        <f>IF(N106="zákl. přenesená",J106,0)</f>
        <v>0</v>
      </c>
      <c r="BH106" s="157">
        <f>IF(N106="sníž. přenesená",J106,0)</f>
        <v>0</v>
      </c>
      <c r="BI106" s="157">
        <f>IF(N106="nulová",J106,0)</f>
        <v>0</v>
      </c>
      <c r="BJ106" s="19" t="s">
        <v>79</v>
      </c>
      <c r="BK106" s="157">
        <f>ROUND(I106*H106,2)</f>
        <v>0</v>
      </c>
      <c r="BL106" s="19" t="s">
        <v>175</v>
      </c>
      <c r="BM106" s="156" t="s">
        <v>2644</v>
      </c>
    </row>
    <row r="107" spans="1:47" s="2" customFormat="1" ht="11.25">
      <c r="A107" s="34"/>
      <c r="B107" s="35"/>
      <c r="C107" s="34"/>
      <c r="D107" s="158" t="s">
        <v>177</v>
      </c>
      <c r="E107" s="34"/>
      <c r="F107" s="159" t="s">
        <v>316</v>
      </c>
      <c r="G107" s="34"/>
      <c r="H107" s="34"/>
      <c r="I107" s="160"/>
      <c r="J107" s="34"/>
      <c r="K107" s="34"/>
      <c r="L107" s="35"/>
      <c r="M107" s="161"/>
      <c r="N107" s="162"/>
      <c r="O107" s="55"/>
      <c r="P107" s="55"/>
      <c r="Q107" s="55"/>
      <c r="R107" s="55"/>
      <c r="S107" s="55"/>
      <c r="T107" s="56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9" t="s">
        <v>177</v>
      </c>
      <c r="AU107" s="19" t="s">
        <v>81</v>
      </c>
    </row>
    <row r="108" spans="2:63" s="12" customFormat="1" ht="25.9" customHeight="1">
      <c r="B108" s="131"/>
      <c r="D108" s="132" t="s">
        <v>71</v>
      </c>
      <c r="E108" s="133" t="s">
        <v>335</v>
      </c>
      <c r="F108" s="133" t="s">
        <v>336</v>
      </c>
      <c r="I108" s="134"/>
      <c r="J108" s="135">
        <f>BK108</f>
        <v>0</v>
      </c>
      <c r="L108" s="131"/>
      <c r="M108" s="136"/>
      <c r="N108" s="137"/>
      <c r="O108" s="137"/>
      <c r="P108" s="138">
        <f>P109+P134+P162</f>
        <v>0</v>
      </c>
      <c r="Q108" s="137"/>
      <c r="R108" s="138">
        <f>R109+R134+R162</f>
        <v>0.11011300000000002</v>
      </c>
      <c r="S108" s="137"/>
      <c r="T108" s="139">
        <f>T109+T134+T162</f>
        <v>0.1602</v>
      </c>
      <c r="AR108" s="132" t="s">
        <v>81</v>
      </c>
      <c r="AT108" s="140" t="s">
        <v>71</v>
      </c>
      <c r="AU108" s="140" t="s">
        <v>72</v>
      </c>
      <c r="AY108" s="132" t="s">
        <v>167</v>
      </c>
      <c r="BK108" s="141">
        <f>BK109+BK134+BK162</f>
        <v>0</v>
      </c>
    </row>
    <row r="109" spans="2:63" s="12" customFormat="1" ht="22.9" customHeight="1">
      <c r="B109" s="131"/>
      <c r="D109" s="132" t="s">
        <v>71</v>
      </c>
      <c r="E109" s="142" t="s">
        <v>1511</v>
      </c>
      <c r="F109" s="142" t="s">
        <v>1512</v>
      </c>
      <c r="I109" s="134"/>
      <c r="J109" s="143">
        <f>BK109</f>
        <v>0</v>
      </c>
      <c r="L109" s="131"/>
      <c r="M109" s="136"/>
      <c r="N109" s="137"/>
      <c r="O109" s="137"/>
      <c r="P109" s="138">
        <f>SUM(P110:P133)</f>
        <v>0</v>
      </c>
      <c r="Q109" s="137"/>
      <c r="R109" s="138">
        <f>SUM(R110:R133)</f>
        <v>0.005516999999999999</v>
      </c>
      <c r="S109" s="137"/>
      <c r="T109" s="139">
        <f>SUM(T110:T133)</f>
        <v>0.010499999999999999</v>
      </c>
      <c r="AR109" s="132" t="s">
        <v>81</v>
      </c>
      <c r="AT109" s="140" t="s">
        <v>71</v>
      </c>
      <c r="AU109" s="140" t="s">
        <v>79</v>
      </c>
      <c r="AY109" s="132" t="s">
        <v>167</v>
      </c>
      <c r="BK109" s="141">
        <f>SUM(BK110:BK133)</f>
        <v>0</v>
      </c>
    </row>
    <row r="110" spans="1:65" s="2" customFormat="1" ht="37.9" customHeight="1">
      <c r="A110" s="34"/>
      <c r="B110" s="144"/>
      <c r="C110" s="181" t="s">
        <v>208</v>
      </c>
      <c r="D110" s="181" t="s">
        <v>452</v>
      </c>
      <c r="E110" s="182" t="s">
        <v>1644</v>
      </c>
      <c r="F110" s="183" t="s">
        <v>2645</v>
      </c>
      <c r="G110" s="184" t="s">
        <v>1521</v>
      </c>
      <c r="H110" s="185">
        <v>6</v>
      </c>
      <c r="I110" s="186"/>
      <c r="J110" s="187">
        <f>ROUND(I110*H110,2)</f>
        <v>0</v>
      </c>
      <c r="K110" s="183" t="s">
        <v>3</v>
      </c>
      <c r="L110" s="188"/>
      <c r="M110" s="189" t="s">
        <v>3</v>
      </c>
      <c r="N110" s="190" t="s">
        <v>43</v>
      </c>
      <c r="O110" s="55"/>
      <c r="P110" s="154">
        <f>O110*H110</f>
        <v>0</v>
      </c>
      <c r="Q110" s="154">
        <v>0</v>
      </c>
      <c r="R110" s="154">
        <f>Q110*H110</f>
        <v>0</v>
      </c>
      <c r="S110" s="154">
        <v>0</v>
      </c>
      <c r="T110" s="155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6" t="s">
        <v>360</v>
      </c>
      <c r="AT110" s="156" t="s">
        <v>452</v>
      </c>
      <c r="AU110" s="156" t="s">
        <v>81</v>
      </c>
      <c r="AY110" s="19" t="s">
        <v>167</v>
      </c>
      <c r="BE110" s="157">
        <f>IF(N110="základní",J110,0)</f>
        <v>0</v>
      </c>
      <c r="BF110" s="157">
        <f>IF(N110="snížená",J110,0)</f>
        <v>0</v>
      </c>
      <c r="BG110" s="157">
        <f>IF(N110="zákl. přenesená",J110,0)</f>
        <v>0</v>
      </c>
      <c r="BH110" s="157">
        <f>IF(N110="sníž. přenesená",J110,0)</f>
        <v>0</v>
      </c>
      <c r="BI110" s="157">
        <f>IF(N110="nulová",J110,0)</f>
        <v>0</v>
      </c>
      <c r="BJ110" s="19" t="s">
        <v>79</v>
      </c>
      <c r="BK110" s="157">
        <f>ROUND(I110*H110,2)</f>
        <v>0</v>
      </c>
      <c r="BL110" s="19" t="s">
        <v>227</v>
      </c>
      <c r="BM110" s="156" t="s">
        <v>2646</v>
      </c>
    </row>
    <row r="111" spans="1:65" s="2" customFormat="1" ht="44.25" customHeight="1">
      <c r="A111" s="34"/>
      <c r="B111" s="144"/>
      <c r="C111" s="181" t="s">
        <v>218</v>
      </c>
      <c r="D111" s="181" t="s">
        <v>452</v>
      </c>
      <c r="E111" s="182" t="s">
        <v>1647</v>
      </c>
      <c r="F111" s="183" t="s">
        <v>2647</v>
      </c>
      <c r="G111" s="184" t="s">
        <v>1088</v>
      </c>
      <c r="H111" s="185">
        <v>1</v>
      </c>
      <c r="I111" s="186"/>
      <c r="J111" s="187">
        <f>ROUND(I111*H111,2)</f>
        <v>0</v>
      </c>
      <c r="K111" s="183" t="s">
        <v>3</v>
      </c>
      <c r="L111" s="188"/>
      <c r="M111" s="189" t="s">
        <v>3</v>
      </c>
      <c r="N111" s="190" t="s">
        <v>43</v>
      </c>
      <c r="O111" s="55"/>
      <c r="P111" s="154">
        <f>O111*H111</f>
        <v>0</v>
      </c>
      <c r="Q111" s="154">
        <v>0</v>
      </c>
      <c r="R111" s="154">
        <f>Q111*H111</f>
        <v>0</v>
      </c>
      <c r="S111" s="154">
        <v>0</v>
      </c>
      <c r="T111" s="155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360</v>
      </c>
      <c r="AT111" s="156" t="s">
        <v>452</v>
      </c>
      <c r="AU111" s="156" t="s">
        <v>81</v>
      </c>
      <c r="AY111" s="19" t="s">
        <v>167</v>
      </c>
      <c r="BE111" s="157">
        <f>IF(N111="základní",J111,0)</f>
        <v>0</v>
      </c>
      <c r="BF111" s="157">
        <f>IF(N111="snížená",J111,0)</f>
        <v>0</v>
      </c>
      <c r="BG111" s="157">
        <f>IF(N111="zákl. přenesená",J111,0)</f>
        <v>0</v>
      </c>
      <c r="BH111" s="157">
        <f>IF(N111="sníž. přenesená",J111,0)</f>
        <v>0</v>
      </c>
      <c r="BI111" s="157">
        <f>IF(N111="nulová",J111,0)</f>
        <v>0</v>
      </c>
      <c r="BJ111" s="19" t="s">
        <v>79</v>
      </c>
      <c r="BK111" s="157">
        <f>ROUND(I111*H111,2)</f>
        <v>0</v>
      </c>
      <c r="BL111" s="19" t="s">
        <v>227</v>
      </c>
      <c r="BM111" s="156" t="s">
        <v>2648</v>
      </c>
    </row>
    <row r="112" spans="1:65" s="2" customFormat="1" ht="37.9" customHeight="1">
      <c r="A112" s="34"/>
      <c r="B112" s="144"/>
      <c r="C112" s="181" t="s">
        <v>223</v>
      </c>
      <c r="D112" s="181" t="s">
        <v>452</v>
      </c>
      <c r="E112" s="182" t="s">
        <v>1649</v>
      </c>
      <c r="F112" s="183" t="s">
        <v>2649</v>
      </c>
      <c r="G112" s="184" t="s">
        <v>1088</v>
      </c>
      <c r="H112" s="185">
        <v>1</v>
      </c>
      <c r="I112" s="186"/>
      <c r="J112" s="187">
        <f>ROUND(I112*H112,2)</f>
        <v>0</v>
      </c>
      <c r="K112" s="183" t="s">
        <v>3</v>
      </c>
      <c r="L112" s="188"/>
      <c r="M112" s="189" t="s">
        <v>3</v>
      </c>
      <c r="N112" s="190" t="s">
        <v>43</v>
      </c>
      <c r="O112" s="55"/>
      <c r="P112" s="154">
        <f>O112*H112</f>
        <v>0</v>
      </c>
      <c r="Q112" s="154">
        <v>0</v>
      </c>
      <c r="R112" s="154">
        <f>Q112*H112</f>
        <v>0</v>
      </c>
      <c r="S112" s="154">
        <v>0</v>
      </c>
      <c r="T112" s="155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6" t="s">
        <v>360</v>
      </c>
      <c r="AT112" s="156" t="s">
        <v>452</v>
      </c>
      <c r="AU112" s="156" t="s">
        <v>81</v>
      </c>
      <c r="AY112" s="19" t="s">
        <v>167</v>
      </c>
      <c r="BE112" s="157">
        <f>IF(N112="základní",J112,0)</f>
        <v>0</v>
      </c>
      <c r="BF112" s="157">
        <f>IF(N112="snížená",J112,0)</f>
        <v>0</v>
      </c>
      <c r="BG112" s="157">
        <f>IF(N112="zákl. přenesená",J112,0)</f>
        <v>0</v>
      </c>
      <c r="BH112" s="157">
        <f>IF(N112="sníž. přenesená",J112,0)</f>
        <v>0</v>
      </c>
      <c r="BI112" s="157">
        <f>IF(N112="nulová",J112,0)</f>
        <v>0</v>
      </c>
      <c r="BJ112" s="19" t="s">
        <v>79</v>
      </c>
      <c r="BK112" s="157">
        <f>ROUND(I112*H112,2)</f>
        <v>0</v>
      </c>
      <c r="BL112" s="19" t="s">
        <v>227</v>
      </c>
      <c r="BM112" s="156" t="s">
        <v>2650</v>
      </c>
    </row>
    <row r="113" spans="1:65" s="2" customFormat="1" ht="24.2" customHeight="1">
      <c r="A113" s="34"/>
      <c r="B113" s="144"/>
      <c r="C113" s="145" t="s">
        <v>231</v>
      </c>
      <c r="D113" s="145" t="s">
        <v>170</v>
      </c>
      <c r="E113" s="146" t="s">
        <v>2651</v>
      </c>
      <c r="F113" s="147" t="s">
        <v>2652</v>
      </c>
      <c r="G113" s="148" t="s">
        <v>226</v>
      </c>
      <c r="H113" s="149">
        <v>5</v>
      </c>
      <c r="I113" s="150"/>
      <c r="J113" s="151">
        <f>ROUND(I113*H113,2)</f>
        <v>0</v>
      </c>
      <c r="K113" s="147" t="s">
        <v>174</v>
      </c>
      <c r="L113" s="35"/>
      <c r="M113" s="152" t="s">
        <v>3</v>
      </c>
      <c r="N113" s="153" t="s">
        <v>43</v>
      </c>
      <c r="O113" s="55"/>
      <c r="P113" s="154">
        <f>O113*H113</f>
        <v>0</v>
      </c>
      <c r="Q113" s="154">
        <v>0</v>
      </c>
      <c r="R113" s="154">
        <f>Q113*H113</f>
        <v>0</v>
      </c>
      <c r="S113" s="154">
        <v>0.0021</v>
      </c>
      <c r="T113" s="155">
        <f>S113*H113</f>
        <v>0.010499999999999999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6" t="s">
        <v>227</v>
      </c>
      <c r="AT113" s="156" t="s">
        <v>170</v>
      </c>
      <c r="AU113" s="156" t="s">
        <v>81</v>
      </c>
      <c r="AY113" s="19" t="s">
        <v>167</v>
      </c>
      <c r="BE113" s="157">
        <f>IF(N113="základní",J113,0)</f>
        <v>0</v>
      </c>
      <c r="BF113" s="157">
        <f>IF(N113="snížená",J113,0)</f>
        <v>0</v>
      </c>
      <c r="BG113" s="157">
        <f>IF(N113="zákl. přenesená",J113,0)</f>
        <v>0</v>
      </c>
      <c r="BH113" s="157">
        <f>IF(N113="sníž. přenesená",J113,0)</f>
        <v>0</v>
      </c>
      <c r="BI113" s="157">
        <f>IF(N113="nulová",J113,0)</f>
        <v>0</v>
      </c>
      <c r="BJ113" s="19" t="s">
        <v>79</v>
      </c>
      <c r="BK113" s="157">
        <f>ROUND(I113*H113,2)</f>
        <v>0</v>
      </c>
      <c r="BL113" s="19" t="s">
        <v>227</v>
      </c>
      <c r="BM113" s="156" t="s">
        <v>2653</v>
      </c>
    </row>
    <row r="114" spans="1:47" s="2" customFormat="1" ht="11.25">
      <c r="A114" s="34"/>
      <c r="B114" s="35"/>
      <c r="C114" s="34"/>
      <c r="D114" s="158" t="s">
        <v>177</v>
      </c>
      <c r="E114" s="34"/>
      <c r="F114" s="159" t="s">
        <v>2654</v>
      </c>
      <c r="G114" s="34"/>
      <c r="H114" s="34"/>
      <c r="I114" s="160"/>
      <c r="J114" s="34"/>
      <c r="K114" s="34"/>
      <c r="L114" s="35"/>
      <c r="M114" s="161"/>
      <c r="N114" s="162"/>
      <c r="O114" s="55"/>
      <c r="P114" s="55"/>
      <c r="Q114" s="55"/>
      <c r="R114" s="55"/>
      <c r="S114" s="55"/>
      <c r="T114" s="56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9" t="s">
        <v>177</v>
      </c>
      <c r="AU114" s="19" t="s">
        <v>81</v>
      </c>
    </row>
    <row r="115" spans="1:65" s="2" customFormat="1" ht="21.75" customHeight="1">
      <c r="A115" s="34"/>
      <c r="B115" s="144"/>
      <c r="C115" s="145" t="s">
        <v>238</v>
      </c>
      <c r="D115" s="145" t="s">
        <v>170</v>
      </c>
      <c r="E115" s="146" t="s">
        <v>1513</v>
      </c>
      <c r="F115" s="147" t="s">
        <v>1514</v>
      </c>
      <c r="G115" s="148" t="s">
        <v>226</v>
      </c>
      <c r="H115" s="149">
        <v>2.1</v>
      </c>
      <c r="I115" s="150"/>
      <c r="J115" s="151">
        <f>ROUND(I115*H115,2)</f>
        <v>0</v>
      </c>
      <c r="K115" s="147" t="s">
        <v>174</v>
      </c>
      <c r="L115" s="35"/>
      <c r="M115" s="152" t="s">
        <v>3</v>
      </c>
      <c r="N115" s="153" t="s">
        <v>43</v>
      </c>
      <c r="O115" s="55"/>
      <c r="P115" s="154">
        <f>O115*H115</f>
        <v>0</v>
      </c>
      <c r="Q115" s="154">
        <v>0.00041</v>
      </c>
      <c r="R115" s="154">
        <f>Q115*H115</f>
        <v>0.000861</v>
      </c>
      <c r="S115" s="154">
        <v>0</v>
      </c>
      <c r="T115" s="155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6" t="s">
        <v>227</v>
      </c>
      <c r="AT115" s="156" t="s">
        <v>170</v>
      </c>
      <c r="AU115" s="156" t="s">
        <v>81</v>
      </c>
      <c r="AY115" s="19" t="s">
        <v>167</v>
      </c>
      <c r="BE115" s="157">
        <f>IF(N115="základní",J115,0)</f>
        <v>0</v>
      </c>
      <c r="BF115" s="157">
        <f>IF(N115="snížená",J115,0)</f>
        <v>0</v>
      </c>
      <c r="BG115" s="157">
        <f>IF(N115="zákl. přenesená",J115,0)</f>
        <v>0</v>
      </c>
      <c r="BH115" s="157">
        <f>IF(N115="sníž. přenesená",J115,0)</f>
        <v>0</v>
      </c>
      <c r="BI115" s="157">
        <f>IF(N115="nulová",J115,0)</f>
        <v>0</v>
      </c>
      <c r="BJ115" s="19" t="s">
        <v>79</v>
      </c>
      <c r="BK115" s="157">
        <f>ROUND(I115*H115,2)</f>
        <v>0</v>
      </c>
      <c r="BL115" s="19" t="s">
        <v>227</v>
      </c>
      <c r="BM115" s="156" t="s">
        <v>2655</v>
      </c>
    </row>
    <row r="116" spans="1:47" s="2" customFormat="1" ht="11.25">
      <c r="A116" s="34"/>
      <c r="B116" s="35"/>
      <c r="C116" s="34"/>
      <c r="D116" s="158" t="s">
        <v>177</v>
      </c>
      <c r="E116" s="34"/>
      <c r="F116" s="159" t="s">
        <v>1515</v>
      </c>
      <c r="G116" s="34"/>
      <c r="H116" s="34"/>
      <c r="I116" s="160"/>
      <c r="J116" s="34"/>
      <c r="K116" s="34"/>
      <c r="L116" s="35"/>
      <c r="M116" s="161"/>
      <c r="N116" s="162"/>
      <c r="O116" s="55"/>
      <c r="P116" s="55"/>
      <c r="Q116" s="55"/>
      <c r="R116" s="55"/>
      <c r="S116" s="55"/>
      <c r="T116" s="56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9" t="s">
        <v>177</v>
      </c>
      <c r="AU116" s="19" t="s">
        <v>81</v>
      </c>
    </row>
    <row r="117" spans="1:65" s="2" customFormat="1" ht="21.75" customHeight="1">
      <c r="A117" s="34"/>
      <c r="B117" s="144"/>
      <c r="C117" s="145" t="s">
        <v>243</v>
      </c>
      <c r="D117" s="145" t="s">
        <v>170</v>
      </c>
      <c r="E117" s="146" t="s">
        <v>1516</v>
      </c>
      <c r="F117" s="147" t="s">
        <v>1517</v>
      </c>
      <c r="G117" s="148" t="s">
        <v>226</v>
      </c>
      <c r="H117" s="149">
        <v>9.7</v>
      </c>
      <c r="I117" s="150"/>
      <c r="J117" s="151">
        <f>ROUND(I117*H117,2)</f>
        <v>0</v>
      </c>
      <c r="K117" s="147" t="s">
        <v>174</v>
      </c>
      <c r="L117" s="35"/>
      <c r="M117" s="152" t="s">
        <v>3</v>
      </c>
      <c r="N117" s="153" t="s">
        <v>43</v>
      </c>
      <c r="O117" s="55"/>
      <c r="P117" s="154">
        <f>O117*H117</f>
        <v>0</v>
      </c>
      <c r="Q117" s="154">
        <v>0.00048</v>
      </c>
      <c r="R117" s="154">
        <f>Q117*H117</f>
        <v>0.0046559999999999995</v>
      </c>
      <c r="S117" s="154">
        <v>0</v>
      </c>
      <c r="T117" s="155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6" t="s">
        <v>227</v>
      </c>
      <c r="AT117" s="156" t="s">
        <v>170</v>
      </c>
      <c r="AU117" s="156" t="s">
        <v>81</v>
      </c>
      <c r="AY117" s="19" t="s">
        <v>167</v>
      </c>
      <c r="BE117" s="157">
        <f>IF(N117="základní",J117,0)</f>
        <v>0</v>
      </c>
      <c r="BF117" s="157">
        <f>IF(N117="snížená",J117,0)</f>
        <v>0</v>
      </c>
      <c r="BG117" s="157">
        <f>IF(N117="zákl. přenesená",J117,0)</f>
        <v>0</v>
      </c>
      <c r="BH117" s="157">
        <f>IF(N117="sníž. přenesená",J117,0)</f>
        <v>0</v>
      </c>
      <c r="BI117" s="157">
        <f>IF(N117="nulová",J117,0)</f>
        <v>0</v>
      </c>
      <c r="BJ117" s="19" t="s">
        <v>79</v>
      </c>
      <c r="BK117" s="157">
        <f>ROUND(I117*H117,2)</f>
        <v>0</v>
      </c>
      <c r="BL117" s="19" t="s">
        <v>227</v>
      </c>
      <c r="BM117" s="156" t="s">
        <v>2656</v>
      </c>
    </row>
    <row r="118" spans="1:47" s="2" customFormat="1" ht="11.25">
      <c r="A118" s="34"/>
      <c r="B118" s="35"/>
      <c r="C118" s="34"/>
      <c r="D118" s="158" t="s">
        <v>177</v>
      </c>
      <c r="E118" s="34"/>
      <c r="F118" s="159" t="s">
        <v>1518</v>
      </c>
      <c r="G118" s="34"/>
      <c r="H118" s="34"/>
      <c r="I118" s="160"/>
      <c r="J118" s="34"/>
      <c r="K118" s="34"/>
      <c r="L118" s="35"/>
      <c r="M118" s="161"/>
      <c r="N118" s="162"/>
      <c r="O118" s="55"/>
      <c r="P118" s="55"/>
      <c r="Q118" s="55"/>
      <c r="R118" s="55"/>
      <c r="S118" s="55"/>
      <c r="T118" s="56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9" t="s">
        <v>177</v>
      </c>
      <c r="AU118" s="19" t="s">
        <v>81</v>
      </c>
    </row>
    <row r="119" spans="1:65" s="2" customFormat="1" ht="24.2" customHeight="1">
      <c r="A119" s="34"/>
      <c r="B119" s="144"/>
      <c r="C119" s="145" t="s">
        <v>249</v>
      </c>
      <c r="D119" s="145" t="s">
        <v>170</v>
      </c>
      <c r="E119" s="146" t="s">
        <v>1526</v>
      </c>
      <c r="F119" s="147" t="s">
        <v>1527</v>
      </c>
      <c r="G119" s="148" t="s">
        <v>200</v>
      </c>
      <c r="H119" s="149">
        <v>3</v>
      </c>
      <c r="I119" s="150"/>
      <c r="J119" s="151">
        <f>ROUND(I119*H119,2)</f>
        <v>0</v>
      </c>
      <c r="K119" s="147" t="s">
        <v>174</v>
      </c>
      <c r="L119" s="35"/>
      <c r="M119" s="152" t="s">
        <v>3</v>
      </c>
      <c r="N119" s="153" t="s">
        <v>43</v>
      </c>
      <c r="O119" s="55"/>
      <c r="P119" s="154">
        <f>O119*H119</f>
        <v>0</v>
      </c>
      <c r="Q119" s="154">
        <v>0</v>
      </c>
      <c r="R119" s="154">
        <f>Q119*H119</f>
        <v>0</v>
      </c>
      <c r="S119" s="154">
        <v>0</v>
      </c>
      <c r="T119" s="155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6" t="s">
        <v>227</v>
      </c>
      <c r="AT119" s="156" t="s">
        <v>170</v>
      </c>
      <c r="AU119" s="156" t="s">
        <v>81</v>
      </c>
      <c r="AY119" s="19" t="s">
        <v>167</v>
      </c>
      <c r="BE119" s="157">
        <f>IF(N119="základní",J119,0)</f>
        <v>0</v>
      </c>
      <c r="BF119" s="157">
        <f>IF(N119="snížená",J119,0)</f>
        <v>0</v>
      </c>
      <c r="BG119" s="157">
        <f>IF(N119="zákl. přenesená",J119,0)</f>
        <v>0</v>
      </c>
      <c r="BH119" s="157">
        <f>IF(N119="sníž. přenesená",J119,0)</f>
        <v>0</v>
      </c>
      <c r="BI119" s="157">
        <f>IF(N119="nulová",J119,0)</f>
        <v>0</v>
      </c>
      <c r="BJ119" s="19" t="s">
        <v>79</v>
      </c>
      <c r="BK119" s="157">
        <f>ROUND(I119*H119,2)</f>
        <v>0</v>
      </c>
      <c r="BL119" s="19" t="s">
        <v>227</v>
      </c>
      <c r="BM119" s="156" t="s">
        <v>2657</v>
      </c>
    </row>
    <row r="120" spans="1:47" s="2" customFormat="1" ht="11.25">
      <c r="A120" s="34"/>
      <c r="B120" s="35"/>
      <c r="C120" s="34"/>
      <c r="D120" s="158" t="s">
        <v>177</v>
      </c>
      <c r="E120" s="34"/>
      <c r="F120" s="159" t="s">
        <v>1528</v>
      </c>
      <c r="G120" s="34"/>
      <c r="H120" s="34"/>
      <c r="I120" s="160"/>
      <c r="J120" s="34"/>
      <c r="K120" s="34"/>
      <c r="L120" s="35"/>
      <c r="M120" s="161"/>
      <c r="N120" s="162"/>
      <c r="O120" s="55"/>
      <c r="P120" s="55"/>
      <c r="Q120" s="55"/>
      <c r="R120" s="55"/>
      <c r="S120" s="55"/>
      <c r="T120" s="56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9" t="s">
        <v>177</v>
      </c>
      <c r="AU120" s="19" t="s">
        <v>81</v>
      </c>
    </row>
    <row r="121" spans="1:65" s="2" customFormat="1" ht="24.2" customHeight="1">
      <c r="A121" s="34"/>
      <c r="B121" s="144"/>
      <c r="C121" s="145" t="s">
        <v>255</v>
      </c>
      <c r="D121" s="145" t="s">
        <v>170</v>
      </c>
      <c r="E121" s="146" t="s">
        <v>1529</v>
      </c>
      <c r="F121" s="147" t="s">
        <v>1530</v>
      </c>
      <c r="G121" s="148" t="s">
        <v>200</v>
      </c>
      <c r="H121" s="149">
        <v>3</v>
      </c>
      <c r="I121" s="150"/>
      <c r="J121" s="151">
        <f>ROUND(I121*H121,2)</f>
        <v>0</v>
      </c>
      <c r="K121" s="147" t="s">
        <v>174</v>
      </c>
      <c r="L121" s="35"/>
      <c r="M121" s="152" t="s">
        <v>3</v>
      </c>
      <c r="N121" s="153" t="s">
        <v>43</v>
      </c>
      <c r="O121" s="55"/>
      <c r="P121" s="154">
        <f>O121*H121</f>
        <v>0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6" t="s">
        <v>227</v>
      </c>
      <c r="AT121" s="156" t="s">
        <v>170</v>
      </c>
      <c r="AU121" s="156" t="s">
        <v>81</v>
      </c>
      <c r="AY121" s="19" t="s">
        <v>167</v>
      </c>
      <c r="BE121" s="157">
        <f>IF(N121="základní",J121,0)</f>
        <v>0</v>
      </c>
      <c r="BF121" s="157">
        <f>IF(N121="snížená",J121,0)</f>
        <v>0</v>
      </c>
      <c r="BG121" s="157">
        <f>IF(N121="zákl. přenesená",J121,0)</f>
        <v>0</v>
      </c>
      <c r="BH121" s="157">
        <f>IF(N121="sníž. přenesená",J121,0)</f>
        <v>0</v>
      </c>
      <c r="BI121" s="157">
        <f>IF(N121="nulová",J121,0)</f>
        <v>0</v>
      </c>
      <c r="BJ121" s="19" t="s">
        <v>79</v>
      </c>
      <c r="BK121" s="157">
        <f>ROUND(I121*H121,2)</f>
        <v>0</v>
      </c>
      <c r="BL121" s="19" t="s">
        <v>227</v>
      </c>
      <c r="BM121" s="156" t="s">
        <v>2658</v>
      </c>
    </row>
    <row r="122" spans="1:47" s="2" customFormat="1" ht="11.25">
      <c r="A122" s="34"/>
      <c r="B122" s="35"/>
      <c r="C122" s="34"/>
      <c r="D122" s="158" t="s">
        <v>177</v>
      </c>
      <c r="E122" s="34"/>
      <c r="F122" s="159" t="s">
        <v>1531</v>
      </c>
      <c r="G122" s="34"/>
      <c r="H122" s="34"/>
      <c r="I122" s="160"/>
      <c r="J122" s="34"/>
      <c r="K122" s="34"/>
      <c r="L122" s="35"/>
      <c r="M122" s="161"/>
      <c r="N122" s="162"/>
      <c r="O122" s="55"/>
      <c r="P122" s="55"/>
      <c r="Q122" s="55"/>
      <c r="R122" s="55"/>
      <c r="S122" s="55"/>
      <c r="T122" s="56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9" t="s">
        <v>177</v>
      </c>
      <c r="AU122" s="19" t="s">
        <v>81</v>
      </c>
    </row>
    <row r="123" spans="1:65" s="2" customFormat="1" ht="24.2" customHeight="1">
      <c r="A123" s="34"/>
      <c r="B123" s="144"/>
      <c r="C123" s="145" t="s">
        <v>9</v>
      </c>
      <c r="D123" s="145" t="s">
        <v>170</v>
      </c>
      <c r="E123" s="146" t="s">
        <v>1532</v>
      </c>
      <c r="F123" s="147" t="s">
        <v>1533</v>
      </c>
      <c r="G123" s="148" t="s">
        <v>226</v>
      </c>
      <c r="H123" s="149">
        <v>14</v>
      </c>
      <c r="I123" s="150"/>
      <c r="J123" s="151">
        <f>ROUND(I123*H123,2)</f>
        <v>0</v>
      </c>
      <c r="K123" s="147" t="s">
        <v>174</v>
      </c>
      <c r="L123" s="35"/>
      <c r="M123" s="152" t="s">
        <v>3</v>
      </c>
      <c r="N123" s="153" t="s">
        <v>43</v>
      </c>
      <c r="O123" s="55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6" t="s">
        <v>227</v>
      </c>
      <c r="AT123" s="156" t="s">
        <v>170</v>
      </c>
      <c r="AU123" s="156" t="s">
        <v>81</v>
      </c>
      <c r="AY123" s="19" t="s">
        <v>167</v>
      </c>
      <c r="BE123" s="157">
        <f>IF(N123="základní",J123,0)</f>
        <v>0</v>
      </c>
      <c r="BF123" s="157">
        <f>IF(N123="snížená",J123,0)</f>
        <v>0</v>
      </c>
      <c r="BG123" s="157">
        <f>IF(N123="zákl. přenesená",J123,0)</f>
        <v>0</v>
      </c>
      <c r="BH123" s="157">
        <f>IF(N123="sníž. přenesená",J123,0)</f>
        <v>0</v>
      </c>
      <c r="BI123" s="157">
        <f>IF(N123="nulová",J123,0)</f>
        <v>0</v>
      </c>
      <c r="BJ123" s="19" t="s">
        <v>79</v>
      </c>
      <c r="BK123" s="157">
        <f>ROUND(I123*H123,2)</f>
        <v>0</v>
      </c>
      <c r="BL123" s="19" t="s">
        <v>227</v>
      </c>
      <c r="BM123" s="156" t="s">
        <v>2659</v>
      </c>
    </row>
    <row r="124" spans="1:47" s="2" customFormat="1" ht="11.25">
      <c r="A124" s="34"/>
      <c r="B124" s="35"/>
      <c r="C124" s="34"/>
      <c r="D124" s="158" t="s">
        <v>177</v>
      </c>
      <c r="E124" s="34"/>
      <c r="F124" s="159" t="s">
        <v>1534</v>
      </c>
      <c r="G124" s="34"/>
      <c r="H124" s="34"/>
      <c r="I124" s="160"/>
      <c r="J124" s="34"/>
      <c r="K124" s="34"/>
      <c r="L124" s="35"/>
      <c r="M124" s="161"/>
      <c r="N124" s="162"/>
      <c r="O124" s="55"/>
      <c r="P124" s="55"/>
      <c r="Q124" s="55"/>
      <c r="R124" s="55"/>
      <c r="S124" s="55"/>
      <c r="T124" s="56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9" t="s">
        <v>177</v>
      </c>
      <c r="AU124" s="19" t="s">
        <v>81</v>
      </c>
    </row>
    <row r="125" spans="1:65" s="2" customFormat="1" ht="24.2" customHeight="1">
      <c r="A125" s="34"/>
      <c r="B125" s="144"/>
      <c r="C125" s="145" t="s">
        <v>227</v>
      </c>
      <c r="D125" s="145" t="s">
        <v>170</v>
      </c>
      <c r="E125" s="146" t="s">
        <v>2660</v>
      </c>
      <c r="F125" s="147" t="s">
        <v>2661</v>
      </c>
      <c r="G125" s="148" t="s">
        <v>226</v>
      </c>
      <c r="H125" s="149">
        <v>14</v>
      </c>
      <c r="I125" s="150"/>
      <c r="J125" s="151">
        <f>ROUND(I125*H125,2)</f>
        <v>0</v>
      </c>
      <c r="K125" s="147" t="s">
        <v>174</v>
      </c>
      <c r="L125" s="35"/>
      <c r="M125" s="152" t="s">
        <v>3</v>
      </c>
      <c r="N125" s="153" t="s">
        <v>43</v>
      </c>
      <c r="O125" s="55"/>
      <c r="P125" s="154">
        <f>O125*H125</f>
        <v>0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6" t="s">
        <v>227</v>
      </c>
      <c r="AT125" s="156" t="s">
        <v>170</v>
      </c>
      <c r="AU125" s="156" t="s">
        <v>81</v>
      </c>
      <c r="AY125" s="19" t="s">
        <v>167</v>
      </c>
      <c r="BE125" s="157">
        <f>IF(N125="základní",J125,0)</f>
        <v>0</v>
      </c>
      <c r="BF125" s="157">
        <f>IF(N125="snížená",J125,0)</f>
        <v>0</v>
      </c>
      <c r="BG125" s="157">
        <f>IF(N125="zákl. přenesená",J125,0)</f>
        <v>0</v>
      </c>
      <c r="BH125" s="157">
        <f>IF(N125="sníž. přenesená",J125,0)</f>
        <v>0</v>
      </c>
      <c r="BI125" s="157">
        <f>IF(N125="nulová",J125,0)</f>
        <v>0</v>
      </c>
      <c r="BJ125" s="19" t="s">
        <v>79</v>
      </c>
      <c r="BK125" s="157">
        <f>ROUND(I125*H125,2)</f>
        <v>0</v>
      </c>
      <c r="BL125" s="19" t="s">
        <v>227</v>
      </c>
      <c r="BM125" s="156" t="s">
        <v>2662</v>
      </c>
    </row>
    <row r="126" spans="1:47" s="2" customFormat="1" ht="11.25">
      <c r="A126" s="34"/>
      <c r="B126" s="35"/>
      <c r="C126" s="34"/>
      <c r="D126" s="158" t="s">
        <v>177</v>
      </c>
      <c r="E126" s="34"/>
      <c r="F126" s="159" t="s">
        <v>2663</v>
      </c>
      <c r="G126" s="34"/>
      <c r="H126" s="34"/>
      <c r="I126" s="160"/>
      <c r="J126" s="34"/>
      <c r="K126" s="34"/>
      <c r="L126" s="35"/>
      <c r="M126" s="161"/>
      <c r="N126" s="162"/>
      <c r="O126" s="55"/>
      <c r="P126" s="55"/>
      <c r="Q126" s="55"/>
      <c r="R126" s="55"/>
      <c r="S126" s="55"/>
      <c r="T126" s="56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9" t="s">
        <v>177</v>
      </c>
      <c r="AU126" s="19" t="s">
        <v>81</v>
      </c>
    </row>
    <row r="127" spans="1:65" s="2" customFormat="1" ht="24.2" customHeight="1">
      <c r="A127" s="34"/>
      <c r="B127" s="144"/>
      <c r="C127" s="181" t="s">
        <v>271</v>
      </c>
      <c r="D127" s="181" t="s">
        <v>452</v>
      </c>
      <c r="E127" s="182" t="s">
        <v>1519</v>
      </c>
      <c r="F127" s="183" t="s">
        <v>2664</v>
      </c>
      <c r="G127" s="184" t="s">
        <v>1088</v>
      </c>
      <c r="H127" s="185">
        <v>1</v>
      </c>
      <c r="I127" s="186"/>
      <c r="J127" s="187">
        <f>ROUND(I127*H127,2)</f>
        <v>0</v>
      </c>
      <c r="K127" s="183" t="s">
        <v>3</v>
      </c>
      <c r="L127" s="188"/>
      <c r="M127" s="189" t="s">
        <v>3</v>
      </c>
      <c r="N127" s="190" t="s">
        <v>43</v>
      </c>
      <c r="O127" s="55"/>
      <c r="P127" s="154">
        <f>O127*H127</f>
        <v>0</v>
      </c>
      <c r="Q127" s="154">
        <v>0</v>
      </c>
      <c r="R127" s="154">
        <f>Q127*H127</f>
        <v>0</v>
      </c>
      <c r="S127" s="154">
        <v>0</v>
      </c>
      <c r="T127" s="155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6" t="s">
        <v>360</v>
      </c>
      <c r="AT127" s="156" t="s">
        <v>452</v>
      </c>
      <c r="AU127" s="156" t="s">
        <v>81</v>
      </c>
      <c r="AY127" s="19" t="s">
        <v>167</v>
      </c>
      <c r="BE127" s="157">
        <f>IF(N127="základní",J127,0)</f>
        <v>0</v>
      </c>
      <c r="BF127" s="157">
        <f>IF(N127="snížená",J127,0)</f>
        <v>0</v>
      </c>
      <c r="BG127" s="157">
        <f>IF(N127="zákl. přenesená",J127,0)</f>
        <v>0</v>
      </c>
      <c r="BH127" s="157">
        <f>IF(N127="sníž. přenesená",J127,0)</f>
        <v>0</v>
      </c>
      <c r="BI127" s="157">
        <f>IF(N127="nulová",J127,0)</f>
        <v>0</v>
      </c>
      <c r="BJ127" s="19" t="s">
        <v>79</v>
      </c>
      <c r="BK127" s="157">
        <f>ROUND(I127*H127,2)</f>
        <v>0</v>
      </c>
      <c r="BL127" s="19" t="s">
        <v>227</v>
      </c>
      <c r="BM127" s="156" t="s">
        <v>2665</v>
      </c>
    </row>
    <row r="128" spans="1:65" s="2" customFormat="1" ht="33" customHeight="1">
      <c r="A128" s="34"/>
      <c r="B128" s="144"/>
      <c r="C128" s="181" t="s">
        <v>277</v>
      </c>
      <c r="D128" s="181" t="s">
        <v>452</v>
      </c>
      <c r="E128" s="182" t="s">
        <v>1522</v>
      </c>
      <c r="F128" s="183" t="s">
        <v>2666</v>
      </c>
      <c r="G128" s="184" t="s">
        <v>1088</v>
      </c>
      <c r="H128" s="185">
        <v>1</v>
      </c>
      <c r="I128" s="186"/>
      <c r="J128" s="187">
        <f>ROUND(I128*H128,2)</f>
        <v>0</v>
      </c>
      <c r="K128" s="183" t="s">
        <v>3</v>
      </c>
      <c r="L128" s="188"/>
      <c r="M128" s="189" t="s">
        <v>3</v>
      </c>
      <c r="N128" s="190" t="s">
        <v>43</v>
      </c>
      <c r="O128" s="55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6" t="s">
        <v>360</v>
      </c>
      <c r="AT128" s="156" t="s">
        <v>452</v>
      </c>
      <c r="AU128" s="156" t="s">
        <v>81</v>
      </c>
      <c r="AY128" s="19" t="s">
        <v>167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9" t="s">
        <v>79</v>
      </c>
      <c r="BK128" s="157">
        <f>ROUND(I128*H128,2)</f>
        <v>0</v>
      </c>
      <c r="BL128" s="19" t="s">
        <v>227</v>
      </c>
      <c r="BM128" s="156" t="s">
        <v>2667</v>
      </c>
    </row>
    <row r="129" spans="1:65" s="2" customFormat="1" ht="24.2" customHeight="1">
      <c r="A129" s="34"/>
      <c r="B129" s="144"/>
      <c r="C129" s="181" t="s">
        <v>285</v>
      </c>
      <c r="D129" s="181" t="s">
        <v>452</v>
      </c>
      <c r="E129" s="182" t="s">
        <v>1524</v>
      </c>
      <c r="F129" s="183" t="s">
        <v>2668</v>
      </c>
      <c r="G129" s="184" t="s">
        <v>1088</v>
      </c>
      <c r="H129" s="185">
        <v>2</v>
      </c>
      <c r="I129" s="186"/>
      <c r="J129" s="187">
        <f>ROUND(I129*H129,2)</f>
        <v>0</v>
      </c>
      <c r="K129" s="183" t="s">
        <v>3</v>
      </c>
      <c r="L129" s="188"/>
      <c r="M129" s="189" t="s">
        <v>3</v>
      </c>
      <c r="N129" s="190" t="s">
        <v>43</v>
      </c>
      <c r="O129" s="55"/>
      <c r="P129" s="154">
        <f>O129*H129</f>
        <v>0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6" t="s">
        <v>360</v>
      </c>
      <c r="AT129" s="156" t="s">
        <v>452</v>
      </c>
      <c r="AU129" s="156" t="s">
        <v>81</v>
      </c>
      <c r="AY129" s="19" t="s">
        <v>167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9" t="s">
        <v>79</v>
      </c>
      <c r="BK129" s="157">
        <f>ROUND(I129*H129,2)</f>
        <v>0</v>
      </c>
      <c r="BL129" s="19" t="s">
        <v>227</v>
      </c>
      <c r="BM129" s="156" t="s">
        <v>2669</v>
      </c>
    </row>
    <row r="130" spans="1:65" s="2" customFormat="1" ht="44.25" customHeight="1">
      <c r="A130" s="34"/>
      <c r="B130" s="144"/>
      <c r="C130" s="145" t="s">
        <v>290</v>
      </c>
      <c r="D130" s="145" t="s">
        <v>170</v>
      </c>
      <c r="E130" s="146" t="s">
        <v>2670</v>
      </c>
      <c r="F130" s="147" t="s">
        <v>2671</v>
      </c>
      <c r="G130" s="148" t="s">
        <v>173</v>
      </c>
      <c r="H130" s="149">
        <v>0.02</v>
      </c>
      <c r="I130" s="150"/>
      <c r="J130" s="151">
        <f>ROUND(I130*H130,2)</f>
        <v>0</v>
      </c>
      <c r="K130" s="147" t="s">
        <v>174</v>
      </c>
      <c r="L130" s="35"/>
      <c r="M130" s="152" t="s">
        <v>3</v>
      </c>
      <c r="N130" s="153" t="s">
        <v>43</v>
      </c>
      <c r="O130" s="55"/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6" t="s">
        <v>227</v>
      </c>
      <c r="AT130" s="156" t="s">
        <v>170</v>
      </c>
      <c r="AU130" s="156" t="s">
        <v>81</v>
      </c>
      <c r="AY130" s="19" t="s">
        <v>167</v>
      </c>
      <c r="BE130" s="157">
        <f>IF(N130="základní",J130,0)</f>
        <v>0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19" t="s">
        <v>79</v>
      </c>
      <c r="BK130" s="157">
        <f>ROUND(I130*H130,2)</f>
        <v>0</v>
      </c>
      <c r="BL130" s="19" t="s">
        <v>227</v>
      </c>
      <c r="BM130" s="156" t="s">
        <v>2672</v>
      </c>
    </row>
    <row r="131" spans="1:47" s="2" customFormat="1" ht="11.25">
      <c r="A131" s="34"/>
      <c r="B131" s="35"/>
      <c r="C131" s="34"/>
      <c r="D131" s="158" t="s">
        <v>177</v>
      </c>
      <c r="E131" s="34"/>
      <c r="F131" s="159" t="s">
        <v>2673</v>
      </c>
      <c r="G131" s="34"/>
      <c r="H131" s="34"/>
      <c r="I131" s="160"/>
      <c r="J131" s="34"/>
      <c r="K131" s="34"/>
      <c r="L131" s="35"/>
      <c r="M131" s="161"/>
      <c r="N131" s="162"/>
      <c r="O131" s="55"/>
      <c r="P131" s="55"/>
      <c r="Q131" s="55"/>
      <c r="R131" s="55"/>
      <c r="S131" s="55"/>
      <c r="T131" s="56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9" t="s">
        <v>177</v>
      </c>
      <c r="AU131" s="19" t="s">
        <v>81</v>
      </c>
    </row>
    <row r="132" spans="1:65" s="2" customFormat="1" ht="49.15" customHeight="1">
      <c r="A132" s="34"/>
      <c r="B132" s="144"/>
      <c r="C132" s="145" t="s">
        <v>8</v>
      </c>
      <c r="D132" s="145" t="s">
        <v>170</v>
      </c>
      <c r="E132" s="146" t="s">
        <v>1535</v>
      </c>
      <c r="F132" s="147" t="s">
        <v>1536</v>
      </c>
      <c r="G132" s="148" t="s">
        <v>173</v>
      </c>
      <c r="H132" s="149">
        <v>0.006</v>
      </c>
      <c r="I132" s="150"/>
      <c r="J132" s="151">
        <f>ROUND(I132*H132,2)</f>
        <v>0</v>
      </c>
      <c r="K132" s="147" t="s">
        <v>174</v>
      </c>
      <c r="L132" s="35"/>
      <c r="M132" s="152" t="s">
        <v>3</v>
      </c>
      <c r="N132" s="153" t="s">
        <v>43</v>
      </c>
      <c r="O132" s="55"/>
      <c r="P132" s="154">
        <f>O132*H132</f>
        <v>0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6" t="s">
        <v>227</v>
      </c>
      <c r="AT132" s="156" t="s">
        <v>170</v>
      </c>
      <c r="AU132" s="156" t="s">
        <v>81</v>
      </c>
      <c r="AY132" s="19" t="s">
        <v>167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9" t="s">
        <v>79</v>
      </c>
      <c r="BK132" s="157">
        <f>ROUND(I132*H132,2)</f>
        <v>0</v>
      </c>
      <c r="BL132" s="19" t="s">
        <v>227</v>
      </c>
      <c r="BM132" s="156" t="s">
        <v>2674</v>
      </c>
    </row>
    <row r="133" spans="1:47" s="2" customFormat="1" ht="11.25">
      <c r="A133" s="34"/>
      <c r="B133" s="35"/>
      <c r="C133" s="34"/>
      <c r="D133" s="158" t="s">
        <v>177</v>
      </c>
      <c r="E133" s="34"/>
      <c r="F133" s="159" t="s">
        <v>1537</v>
      </c>
      <c r="G133" s="34"/>
      <c r="H133" s="34"/>
      <c r="I133" s="160"/>
      <c r="J133" s="34"/>
      <c r="K133" s="34"/>
      <c r="L133" s="35"/>
      <c r="M133" s="161"/>
      <c r="N133" s="162"/>
      <c r="O133" s="55"/>
      <c r="P133" s="55"/>
      <c r="Q133" s="55"/>
      <c r="R133" s="55"/>
      <c r="S133" s="55"/>
      <c r="T133" s="56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9" t="s">
        <v>177</v>
      </c>
      <c r="AU133" s="19" t="s">
        <v>81</v>
      </c>
    </row>
    <row r="134" spans="2:63" s="12" customFormat="1" ht="22.9" customHeight="1">
      <c r="B134" s="131"/>
      <c r="D134" s="132" t="s">
        <v>71</v>
      </c>
      <c r="E134" s="142" t="s">
        <v>1538</v>
      </c>
      <c r="F134" s="142" t="s">
        <v>1539</v>
      </c>
      <c r="I134" s="134"/>
      <c r="J134" s="143">
        <f>BK134</f>
        <v>0</v>
      </c>
      <c r="L134" s="131"/>
      <c r="M134" s="136"/>
      <c r="N134" s="137"/>
      <c r="O134" s="137"/>
      <c r="P134" s="138">
        <f>SUM(P135:P161)</f>
        <v>0</v>
      </c>
      <c r="Q134" s="137"/>
      <c r="R134" s="138">
        <f>SUM(R135:R161)</f>
        <v>0.027645999999999997</v>
      </c>
      <c r="S134" s="137"/>
      <c r="T134" s="139">
        <f>SUM(T135:T161)</f>
        <v>0.067</v>
      </c>
      <c r="AR134" s="132" t="s">
        <v>81</v>
      </c>
      <c r="AT134" s="140" t="s">
        <v>71</v>
      </c>
      <c r="AU134" s="140" t="s">
        <v>79</v>
      </c>
      <c r="AY134" s="132" t="s">
        <v>167</v>
      </c>
      <c r="BK134" s="141">
        <f>SUM(BK135:BK161)</f>
        <v>0</v>
      </c>
    </row>
    <row r="135" spans="1:65" s="2" customFormat="1" ht="24.2" customHeight="1">
      <c r="A135" s="34"/>
      <c r="B135" s="144"/>
      <c r="C135" s="145" t="s">
        <v>300</v>
      </c>
      <c r="D135" s="145" t="s">
        <v>170</v>
      </c>
      <c r="E135" s="146" t="s">
        <v>2675</v>
      </c>
      <c r="F135" s="147" t="s">
        <v>2676</v>
      </c>
      <c r="G135" s="148" t="s">
        <v>226</v>
      </c>
      <c r="H135" s="149">
        <v>10</v>
      </c>
      <c r="I135" s="150"/>
      <c r="J135" s="151">
        <f>ROUND(I135*H135,2)</f>
        <v>0</v>
      </c>
      <c r="K135" s="147" t="s">
        <v>174</v>
      </c>
      <c r="L135" s="35"/>
      <c r="M135" s="152" t="s">
        <v>3</v>
      </c>
      <c r="N135" s="153" t="s">
        <v>43</v>
      </c>
      <c r="O135" s="55"/>
      <c r="P135" s="154">
        <f>O135*H135</f>
        <v>0</v>
      </c>
      <c r="Q135" s="154">
        <v>0</v>
      </c>
      <c r="R135" s="154">
        <f>Q135*H135</f>
        <v>0</v>
      </c>
      <c r="S135" s="154">
        <v>0.0067</v>
      </c>
      <c r="T135" s="155">
        <f>S135*H135</f>
        <v>0.067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6" t="s">
        <v>227</v>
      </c>
      <c r="AT135" s="156" t="s">
        <v>170</v>
      </c>
      <c r="AU135" s="156" t="s">
        <v>81</v>
      </c>
      <c r="AY135" s="19" t="s">
        <v>167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9" t="s">
        <v>79</v>
      </c>
      <c r="BK135" s="157">
        <f>ROUND(I135*H135,2)</f>
        <v>0</v>
      </c>
      <c r="BL135" s="19" t="s">
        <v>227</v>
      </c>
      <c r="BM135" s="156" t="s">
        <v>2677</v>
      </c>
    </row>
    <row r="136" spans="1:47" s="2" customFormat="1" ht="11.25">
      <c r="A136" s="34"/>
      <c r="B136" s="35"/>
      <c r="C136" s="34"/>
      <c r="D136" s="158" t="s">
        <v>177</v>
      </c>
      <c r="E136" s="34"/>
      <c r="F136" s="159" t="s">
        <v>2678</v>
      </c>
      <c r="G136" s="34"/>
      <c r="H136" s="34"/>
      <c r="I136" s="160"/>
      <c r="J136" s="34"/>
      <c r="K136" s="34"/>
      <c r="L136" s="35"/>
      <c r="M136" s="161"/>
      <c r="N136" s="162"/>
      <c r="O136" s="55"/>
      <c r="P136" s="55"/>
      <c r="Q136" s="55"/>
      <c r="R136" s="55"/>
      <c r="S136" s="55"/>
      <c r="T136" s="56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9" t="s">
        <v>177</v>
      </c>
      <c r="AU136" s="19" t="s">
        <v>81</v>
      </c>
    </row>
    <row r="137" spans="1:65" s="2" customFormat="1" ht="24.2" customHeight="1">
      <c r="A137" s="34"/>
      <c r="B137" s="144"/>
      <c r="C137" s="181" t="s">
        <v>306</v>
      </c>
      <c r="D137" s="181" t="s">
        <v>452</v>
      </c>
      <c r="E137" s="182" t="s">
        <v>1543</v>
      </c>
      <c r="F137" s="183" t="s">
        <v>2679</v>
      </c>
      <c r="G137" s="184" t="s">
        <v>1521</v>
      </c>
      <c r="H137" s="185">
        <v>12</v>
      </c>
      <c r="I137" s="186"/>
      <c r="J137" s="187">
        <f aca="true" t="shared" si="0" ref="J137:J144">ROUND(I137*H137,2)</f>
        <v>0</v>
      </c>
      <c r="K137" s="183" t="s">
        <v>3</v>
      </c>
      <c r="L137" s="188"/>
      <c r="M137" s="189" t="s">
        <v>3</v>
      </c>
      <c r="N137" s="190" t="s">
        <v>43</v>
      </c>
      <c r="O137" s="55"/>
      <c r="P137" s="154">
        <f aca="true" t="shared" si="1" ref="P137:P144">O137*H137</f>
        <v>0</v>
      </c>
      <c r="Q137" s="154">
        <v>0</v>
      </c>
      <c r="R137" s="154">
        <f aca="true" t="shared" si="2" ref="R137:R144">Q137*H137</f>
        <v>0</v>
      </c>
      <c r="S137" s="154">
        <v>0</v>
      </c>
      <c r="T137" s="155">
        <f aca="true" t="shared" si="3" ref="T137:T144"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6" t="s">
        <v>360</v>
      </c>
      <c r="AT137" s="156" t="s">
        <v>452</v>
      </c>
      <c r="AU137" s="156" t="s">
        <v>81</v>
      </c>
      <c r="AY137" s="19" t="s">
        <v>167</v>
      </c>
      <c r="BE137" s="157">
        <f aca="true" t="shared" si="4" ref="BE137:BE144">IF(N137="základní",J137,0)</f>
        <v>0</v>
      </c>
      <c r="BF137" s="157">
        <f aca="true" t="shared" si="5" ref="BF137:BF144">IF(N137="snížená",J137,0)</f>
        <v>0</v>
      </c>
      <c r="BG137" s="157">
        <f aca="true" t="shared" si="6" ref="BG137:BG144">IF(N137="zákl. přenesená",J137,0)</f>
        <v>0</v>
      </c>
      <c r="BH137" s="157">
        <f aca="true" t="shared" si="7" ref="BH137:BH144">IF(N137="sníž. přenesená",J137,0)</f>
        <v>0</v>
      </c>
      <c r="BI137" s="157">
        <f aca="true" t="shared" si="8" ref="BI137:BI144">IF(N137="nulová",J137,0)</f>
        <v>0</v>
      </c>
      <c r="BJ137" s="19" t="s">
        <v>79</v>
      </c>
      <c r="BK137" s="157">
        <f aca="true" t="shared" si="9" ref="BK137:BK144">ROUND(I137*H137,2)</f>
        <v>0</v>
      </c>
      <c r="BL137" s="19" t="s">
        <v>227</v>
      </c>
      <c r="BM137" s="156" t="s">
        <v>2680</v>
      </c>
    </row>
    <row r="138" spans="1:65" s="2" customFormat="1" ht="33" customHeight="1">
      <c r="A138" s="34"/>
      <c r="B138" s="144"/>
      <c r="C138" s="181" t="s">
        <v>312</v>
      </c>
      <c r="D138" s="181" t="s">
        <v>452</v>
      </c>
      <c r="E138" s="182" t="s">
        <v>1545</v>
      </c>
      <c r="F138" s="183" t="s">
        <v>2681</v>
      </c>
      <c r="G138" s="184" t="s">
        <v>1088</v>
      </c>
      <c r="H138" s="185">
        <v>2</v>
      </c>
      <c r="I138" s="186"/>
      <c r="J138" s="187">
        <f t="shared" si="0"/>
        <v>0</v>
      </c>
      <c r="K138" s="183" t="s">
        <v>3</v>
      </c>
      <c r="L138" s="188"/>
      <c r="M138" s="189" t="s">
        <v>3</v>
      </c>
      <c r="N138" s="190" t="s">
        <v>43</v>
      </c>
      <c r="O138" s="55"/>
      <c r="P138" s="154">
        <f t="shared" si="1"/>
        <v>0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6" t="s">
        <v>360</v>
      </c>
      <c r="AT138" s="156" t="s">
        <v>452</v>
      </c>
      <c r="AU138" s="156" t="s">
        <v>81</v>
      </c>
      <c r="AY138" s="19" t="s">
        <v>167</v>
      </c>
      <c r="BE138" s="157">
        <f t="shared" si="4"/>
        <v>0</v>
      </c>
      <c r="BF138" s="157">
        <f t="shared" si="5"/>
        <v>0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9" t="s">
        <v>79</v>
      </c>
      <c r="BK138" s="157">
        <f t="shared" si="9"/>
        <v>0</v>
      </c>
      <c r="BL138" s="19" t="s">
        <v>227</v>
      </c>
      <c r="BM138" s="156" t="s">
        <v>2682</v>
      </c>
    </row>
    <row r="139" spans="1:65" s="2" customFormat="1" ht="37.9" customHeight="1">
      <c r="A139" s="34"/>
      <c r="B139" s="144"/>
      <c r="C139" s="181" t="s">
        <v>318</v>
      </c>
      <c r="D139" s="181" t="s">
        <v>452</v>
      </c>
      <c r="E139" s="182" t="s">
        <v>1651</v>
      </c>
      <c r="F139" s="183" t="s">
        <v>2683</v>
      </c>
      <c r="G139" s="184" t="s">
        <v>1088</v>
      </c>
      <c r="H139" s="185">
        <v>2</v>
      </c>
      <c r="I139" s="186"/>
      <c r="J139" s="187">
        <f t="shared" si="0"/>
        <v>0</v>
      </c>
      <c r="K139" s="183" t="s">
        <v>3</v>
      </c>
      <c r="L139" s="188"/>
      <c r="M139" s="189" t="s">
        <v>3</v>
      </c>
      <c r="N139" s="190" t="s">
        <v>43</v>
      </c>
      <c r="O139" s="55"/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6" t="s">
        <v>360</v>
      </c>
      <c r="AT139" s="156" t="s">
        <v>452</v>
      </c>
      <c r="AU139" s="156" t="s">
        <v>81</v>
      </c>
      <c r="AY139" s="19" t="s">
        <v>167</v>
      </c>
      <c r="BE139" s="157">
        <f t="shared" si="4"/>
        <v>0</v>
      </c>
      <c r="BF139" s="157">
        <f t="shared" si="5"/>
        <v>0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9" t="s">
        <v>79</v>
      </c>
      <c r="BK139" s="157">
        <f t="shared" si="9"/>
        <v>0</v>
      </c>
      <c r="BL139" s="19" t="s">
        <v>227</v>
      </c>
      <c r="BM139" s="156" t="s">
        <v>2684</v>
      </c>
    </row>
    <row r="140" spans="1:65" s="2" customFormat="1" ht="33" customHeight="1">
      <c r="A140" s="34"/>
      <c r="B140" s="144"/>
      <c r="C140" s="181" t="s">
        <v>323</v>
      </c>
      <c r="D140" s="181" t="s">
        <v>452</v>
      </c>
      <c r="E140" s="182" t="s">
        <v>2685</v>
      </c>
      <c r="F140" s="183" t="s">
        <v>2681</v>
      </c>
      <c r="G140" s="184" t="s">
        <v>1088</v>
      </c>
      <c r="H140" s="185">
        <v>2</v>
      </c>
      <c r="I140" s="186"/>
      <c r="J140" s="187">
        <f t="shared" si="0"/>
        <v>0</v>
      </c>
      <c r="K140" s="183" t="s">
        <v>3</v>
      </c>
      <c r="L140" s="188"/>
      <c r="M140" s="189" t="s">
        <v>3</v>
      </c>
      <c r="N140" s="190" t="s">
        <v>43</v>
      </c>
      <c r="O140" s="55"/>
      <c r="P140" s="154">
        <f t="shared" si="1"/>
        <v>0</v>
      </c>
      <c r="Q140" s="154">
        <v>0</v>
      </c>
      <c r="R140" s="154">
        <f t="shared" si="2"/>
        <v>0</v>
      </c>
      <c r="S140" s="154">
        <v>0</v>
      </c>
      <c r="T140" s="155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6" t="s">
        <v>360</v>
      </c>
      <c r="AT140" s="156" t="s">
        <v>452</v>
      </c>
      <c r="AU140" s="156" t="s">
        <v>81</v>
      </c>
      <c r="AY140" s="19" t="s">
        <v>167</v>
      </c>
      <c r="BE140" s="157">
        <f t="shared" si="4"/>
        <v>0</v>
      </c>
      <c r="BF140" s="157">
        <f t="shared" si="5"/>
        <v>0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9" t="s">
        <v>79</v>
      </c>
      <c r="BK140" s="157">
        <f t="shared" si="9"/>
        <v>0</v>
      </c>
      <c r="BL140" s="19" t="s">
        <v>227</v>
      </c>
      <c r="BM140" s="156" t="s">
        <v>2686</v>
      </c>
    </row>
    <row r="141" spans="1:65" s="2" customFormat="1" ht="37.9" customHeight="1">
      <c r="A141" s="34"/>
      <c r="B141" s="144"/>
      <c r="C141" s="181" t="s">
        <v>330</v>
      </c>
      <c r="D141" s="181" t="s">
        <v>452</v>
      </c>
      <c r="E141" s="182" t="s">
        <v>2687</v>
      </c>
      <c r="F141" s="183" t="s">
        <v>2683</v>
      </c>
      <c r="G141" s="184" t="s">
        <v>1088</v>
      </c>
      <c r="H141" s="185">
        <v>2</v>
      </c>
      <c r="I141" s="186"/>
      <c r="J141" s="187">
        <f t="shared" si="0"/>
        <v>0</v>
      </c>
      <c r="K141" s="183" t="s">
        <v>3</v>
      </c>
      <c r="L141" s="188"/>
      <c r="M141" s="189" t="s">
        <v>3</v>
      </c>
      <c r="N141" s="190" t="s">
        <v>43</v>
      </c>
      <c r="O141" s="55"/>
      <c r="P141" s="154">
        <f t="shared" si="1"/>
        <v>0</v>
      </c>
      <c r="Q141" s="154">
        <v>0</v>
      </c>
      <c r="R141" s="154">
        <f t="shared" si="2"/>
        <v>0</v>
      </c>
      <c r="S141" s="154">
        <v>0</v>
      </c>
      <c r="T141" s="155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6" t="s">
        <v>360</v>
      </c>
      <c r="AT141" s="156" t="s">
        <v>452</v>
      </c>
      <c r="AU141" s="156" t="s">
        <v>81</v>
      </c>
      <c r="AY141" s="19" t="s">
        <v>167</v>
      </c>
      <c r="BE141" s="157">
        <f t="shared" si="4"/>
        <v>0</v>
      </c>
      <c r="BF141" s="157">
        <f t="shared" si="5"/>
        <v>0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9" t="s">
        <v>79</v>
      </c>
      <c r="BK141" s="157">
        <f t="shared" si="9"/>
        <v>0</v>
      </c>
      <c r="BL141" s="19" t="s">
        <v>227</v>
      </c>
      <c r="BM141" s="156" t="s">
        <v>2688</v>
      </c>
    </row>
    <row r="142" spans="1:65" s="2" customFormat="1" ht="24.2" customHeight="1">
      <c r="A142" s="34"/>
      <c r="B142" s="144"/>
      <c r="C142" s="181" t="s">
        <v>339</v>
      </c>
      <c r="D142" s="181" t="s">
        <v>452</v>
      </c>
      <c r="E142" s="182" t="s">
        <v>2689</v>
      </c>
      <c r="F142" s="183" t="s">
        <v>2690</v>
      </c>
      <c r="G142" s="184" t="s">
        <v>1088</v>
      </c>
      <c r="H142" s="185">
        <v>4</v>
      </c>
      <c r="I142" s="186"/>
      <c r="J142" s="187">
        <f t="shared" si="0"/>
        <v>0</v>
      </c>
      <c r="K142" s="183" t="s">
        <v>3</v>
      </c>
      <c r="L142" s="188"/>
      <c r="M142" s="189" t="s">
        <v>3</v>
      </c>
      <c r="N142" s="190" t="s">
        <v>43</v>
      </c>
      <c r="O142" s="55"/>
      <c r="P142" s="154">
        <f t="shared" si="1"/>
        <v>0</v>
      </c>
      <c r="Q142" s="154">
        <v>0</v>
      </c>
      <c r="R142" s="154">
        <f t="shared" si="2"/>
        <v>0</v>
      </c>
      <c r="S142" s="154">
        <v>0</v>
      </c>
      <c r="T142" s="155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6" t="s">
        <v>360</v>
      </c>
      <c r="AT142" s="156" t="s">
        <v>452</v>
      </c>
      <c r="AU142" s="156" t="s">
        <v>81</v>
      </c>
      <c r="AY142" s="19" t="s">
        <v>167</v>
      </c>
      <c r="BE142" s="157">
        <f t="shared" si="4"/>
        <v>0</v>
      </c>
      <c r="BF142" s="157">
        <f t="shared" si="5"/>
        <v>0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9" t="s">
        <v>79</v>
      </c>
      <c r="BK142" s="157">
        <f t="shared" si="9"/>
        <v>0</v>
      </c>
      <c r="BL142" s="19" t="s">
        <v>227</v>
      </c>
      <c r="BM142" s="156" t="s">
        <v>2691</v>
      </c>
    </row>
    <row r="143" spans="1:65" s="2" customFormat="1" ht="24.2" customHeight="1">
      <c r="A143" s="34"/>
      <c r="B143" s="144"/>
      <c r="C143" s="181" t="s">
        <v>345</v>
      </c>
      <c r="D143" s="181" t="s">
        <v>452</v>
      </c>
      <c r="E143" s="182" t="s">
        <v>2692</v>
      </c>
      <c r="F143" s="183" t="s">
        <v>2693</v>
      </c>
      <c r="G143" s="184" t="s">
        <v>1088</v>
      </c>
      <c r="H143" s="185">
        <v>2</v>
      </c>
      <c r="I143" s="186"/>
      <c r="J143" s="187">
        <f t="shared" si="0"/>
        <v>0</v>
      </c>
      <c r="K143" s="183" t="s">
        <v>3</v>
      </c>
      <c r="L143" s="188"/>
      <c r="M143" s="189" t="s">
        <v>3</v>
      </c>
      <c r="N143" s="190" t="s">
        <v>43</v>
      </c>
      <c r="O143" s="55"/>
      <c r="P143" s="154">
        <f t="shared" si="1"/>
        <v>0</v>
      </c>
      <c r="Q143" s="154">
        <v>0</v>
      </c>
      <c r="R143" s="154">
        <f t="shared" si="2"/>
        <v>0</v>
      </c>
      <c r="S143" s="154">
        <v>0</v>
      </c>
      <c r="T143" s="155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6" t="s">
        <v>360</v>
      </c>
      <c r="AT143" s="156" t="s">
        <v>452</v>
      </c>
      <c r="AU143" s="156" t="s">
        <v>81</v>
      </c>
      <c r="AY143" s="19" t="s">
        <v>167</v>
      </c>
      <c r="BE143" s="157">
        <f t="shared" si="4"/>
        <v>0</v>
      </c>
      <c r="BF143" s="157">
        <f t="shared" si="5"/>
        <v>0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9" t="s">
        <v>79</v>
      </c>
      <c r="BK143" s="157">
        <f t="shared" si="9"/>
        <v>0</v>
      </c>
      <c r="BL143" s="19" t="s">
        <v>227</v>
      </c>
      <c r="BM143" s="156" t="s">
        <v>2694</v>
      </c>
    </row>
    <row r="144" spans="1:65" s="2" customFormat="1" ht="33" customHeight="1">
      <c r="A144" s="34"/>
      <c r="B144" s="144"/>
      <c r="C144" s="145" t="s">
        <v>350</v>
      </c>
      <c r="D144" s="145" t="s">
        <v>170</v>
      </c>
      <c r="E144" s="146" t="s">
        <v>1540</v>
      </c>
      <c r="F144" s="147" t="s">
        <v>1541</v>
      </c>
      <c r="G144" s="148" t="s">
        <v>226</v>
      </c>
      <c r="H144" s="149">
        <v>21.4</v>
      </c>
      <c r="I144" s="150"/>
      <c r="J144" s="151">
        <f t="shared" si="0"/>
        <v>0</v>
      </c>
      <c r="K144" s="147" t="s">
        <v>174</v>
      </c>
      <c r="L144" s="35"/>
      <c r="M144" s="152" t="s">
        <v>3</v>
      </c>
      <c r="N144" s="153" t="s">
        <v>43</v>
      </c>
      <c r="O144" s="55"/>
      <c r="P144" s="154">
        <f t="shared" si="1"/>
        <v>0</v>
      </c>
      <c r="Q144" s="154">
        <v>0.00084</v>
      </c>
      <c r="R144" s="154">
        <f t="shared" si="2"/>
        <v>0.017976</v>
      </c>
      <c r="S144" s="154">
        <v>0</v>
      </c>
      <c r="T144" s="155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6" t="s">
        <v>227</v>
      </c>
      <c r="AT144" s="156" t="s">
        <v>170</v>
      </c>
      <c r="AU144" s="156" t="s">
        <v>81</v>
      </c>
      <c r="AY144" s="19" t="s">
        <v>167</v>
      </c>
      <c r="BE144" s="157">
        <f t="shared" si="4"/>
        <v>0</v>
      </c>
      <c r="BF144" s="157">
        <f t="shared" si="5"/>
        <v>0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9" t="s">
        <v>79</v>
      </c>
      <c r="BK144" s="157">
        <f t="shared" si="9"/>
        <v>0</v>
      </c>
      <c r="BL144" s="19" t="s">
        <v>227</v>
      </c>
      <c r="BM144" s="156" t="s">
        <v>2695</v>
      </c>
    </row>
    <row r="145" spans="1:47" s="2" customFormat="1" ht="11.25">
      <c r="A145" s="34"/>
      <c r="B145" s="35"/>
      <c r="C145" s="34"/>
      <c r="D145" s="158" t="s">
        <v>177</v>
      </c>
      <c r="E145" s="34"/>
      <c r="F145" s="159" t="s">
        <v>1542</v>
      </c>
      <c r="G145" s="34"/>
      <c r="H145" s="34"/>
      <c r="I145" s="160"/>
      <c r="J145" s="34"/>
      <c r="K145" s="34"/>
      <c r="L145" s="35"/>
      <c r="M145" s="161"/>
      <c r="N145" s="162"/>
      <c r="O145" s="55"/>
      <c r="P145" s="55"/>
      <c r="Q145" s="55"/>
      <c r="R145" s="55"/>
      <c r="S145" s="55"/>
      <c r="T145" s="56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9" t="s">
        <v>177</v>
      </c>
      <c r="AU145" s="19" t="s">
        <v>81</v>
      </c>
    </row>
    <row r="146" spans="1:65" s="2" customFormat="1" ht="55.5" customHeight="1">
      <c r="A146" s="34"/>
      <c r="B146" s="144"/>
      <c r="C146" s="145" t="s">
        <v>354</v>
      </c>
      <c r="D146" s="145" t="s">
        <v>170</v>
      </c>
      <c r="E146" s="146" t="s">
        <v>1547</v>
      </c>
      <c r="F146" s="147" t="s">
        <v>1548</v>
      </c>
      <c r="G146" s="148" t="s">
        <v>226</v>
      </c>
      <c r="H146" s="149">
        <v>3</v>
      </c>
      <c r="I146" s="150"/>
      <c r="J146" s="151">
        <f>ROUND(I146*H146,2)</f>
        <v>0</v>
      </c>
      <c r="K146" s="147" t="s">
        <v>174</v>
      </c>
      <c r="L146" s="35"/>
      <c r="M146" s="152" t="s">
        <v>3</v>
      </c>
      <c r="N146" s="153" t="s">
        <v>43</v>
      </c>
      <c r="O146" s="55"/>
      <c r="P146" s="154">
        <f>O146*H146</f>
        <v>0</v>
      </c>
      <c r="Q146" s="154">
        <v>9E-05</v>
      </c>
      <c r="R146" s="154">
        <f>Q146*H146</f>
        <v>0.00027</v>
      </c>
      <c r="S146" s="154">
        <v>0</v>
      </c>
      <c r="T146" s="155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6" t="s">
        <v>227</v>
      </c>
      <c r="AT146" s="156" t="s">
        <v>170</v>
      </c>
      <c r="AU146" s="156" t="s">
        <v>81</v>
      </c>
      <c r="AY146" s="19" t="s">
        <v>167</v>
      </c>
      <c r="BE146" s="157">
        <f>IF(N146="základní",J146,0)</f>
        <v>0</v>
      </c>
      <c r="BF146" s="157">
        <f>IF(N146="snížená",J146,0)</f>
        <v>0</v>
      </c>
      <c r="BG146" s="157">
        <f>IF(N146="zákl. přenesená",J146,0)</f>
        <v>0</v>
      </c>
      <c r="BH146" s="157">
        <f>IF(N146="sníž. přenesená",J146,0)</f>
        <v>0</v>
      </c>
      <c r="BI146" s="157">
        <f>IF(N146="nulová",J146,0)</f>
        <v>0</v>
      </c>
      <c r="BJ146" s="19" t="s">
        <v>79</v>
      </c>
      <c r="BK146" s="157">
        <f>ROUND(I146*H146,2)</f>
        <v>0</v>
      </c>
      <c r="BL146" s="19" t="s">
        <v>227</v>
      </c>
      <c r="BM146" s="156" t="s">
        <v>2696</v>
      </c>
    </row>
    <row r="147" spans="1:47" s="2" customFormat="1" ht="11.25">
      <c r="A147" s="34"/>
      <c r="B147" s="35"/>
      <c r="C147" s="34"/>
      <c r="D147" s="158" t="s">
        <v>177</v>
      </c>
      <c r="E147" s="34"/>
      <c r="F147" s="159" t="s">
        <v>1549</v>
      </c>
      <c r="G147" s="34"/>
      <c r="H147" s="34"/>
      <c r="I147" s="160"/>
      <c r="J147" s="34"/>
      <c r="K147" s="34"/>
      <c r="L147" s="35"/>
      <c r="M147" s="161"/>
      <c r="N147" s="162"/>
      <c r="O147" s="55"/>
      <c r="P147" s="55"/>
      <c r="Q147" s="55"/>
      <c r="R147" s="55"/>
      <c r="S147" s="55"/>
      <c r="T147" s="56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9" t="s">
        <v>177</v>
      </c>
      <c r="AU147" s="19" t="s">
        <v>81</v>
      </c>
    </row>
    <row r="148" spans="1:65" s="2" customFormat="1" ht="55.5" customHeight="1">
      <c r="A148" s="34"/>
      <c r="B148" s="144"/>
      <c r="C148" s="145" t="s">
        <v>360</v>
      </c>
      <c r="D148" s="145" t="s">
        <v>170</v>
      </c>
      <c r="E148" s="146" t="s">
        <v>1550</v>
      </c>
      <c r="F148" s="147" t="s">
        <v>1551</v>
      </c>
      <c r="G148" s="148" t="s">
        <v>226</v>
      </c>
      <c r="H148" s="149">
        <v>11</v>
      </c>
      <c r="I148" s="150"/>
      <c r="J148" s="151">
        <f>ROUND(I148*H148,2)</f>
        <v>0</v>
      </c>
      <c r="K148" s="147" t="s">
        <v>174</v>
      </c>
      <c r="L148" s="35"/>
      <c r="M148" s="152" t="s">
        <v>3</v>
      </c>
      <c r="N148" s="153" t="s">
        <v>43</v>
      </c>
      <c r="O148" s="55"/>
      <c r="P148" s="154">
        <f>O148*H148</f>
        <v>0</v>
      </c>
      <c r="Q148" s="154">
        <v>0.00012</v>
      </c>
      <c r="R148" s="154">
        <f>Q148*H148</f>
        <v>0.00132</v>
      </c>
      <c r="S148" s="154">
        <v>0</v>
      </c>
      <c r="T148" s="155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6" t="s">
        <v>227</v>
      </c>
      <c r="AT148" s="156" t="s">
        <v>170</v>
      </c>
      <c r="AU148" s="156" t="s">
        <v>81</v>
      </c>
      <c r="AY148" s="19" t="s">
        <v>167</v>
      </c>
      <c r="BE148" s="157">
        <f>IF(N148="základní",J148,0)</f>
        <v>0</v>
      </c>
      <c r="BF148" s="157">
        <f>IF(N148="snížená",J148,0)</f>
        <v>0</v>
      </c>
      <c r="BG148" s="157">
        <f>IF(N148="zákl. přenesená",J148,0)</f>
        <v>0</v>
      </c>
      <c r="BH148" s="157">
        <f>IF(N148="sníž. přenesená",J148,0)</f>
        <v>0</v>
      </c>
      <c r="BI148" s="157">
        <f>IF(N148="nulová",J148,0)</f>
        <v>0</v>
      </c>
      <c r="BJ148" s="19" t="s">
        <v>79</v>
      </c>
      <c r="BK148" s="157">
        <f>ROUND(I148*H148,2)</f>
        <v>0</v>
      </c>
      <c r="BL148" s="19" t="s">
        <v>227</v>
      </c>
      <c r="BM148" s="156" t="s">
        <v>2697</v>
      </c>
    </row>
    <row r="149" spans="1:47" s="2" customFormat="1" ht="11.25">
      <c r="A149" s="34"/>
      <c r="B149" s="35"/>
      <c r="C149" s="34"/>
      <c r="D149" s="158" t="s">
        <v>177</v>
      </c>
      <c r="E149" s="34"/>
      <c r="F149" s="159" t="s">
        <v>1552</v>
      </c>
      <c r="G149" s="34"/>
      <c r="H149" s="34"/>
      <c r="I149" s="160"/>
      <c r="J149" s="34"/>
      <c r="K149" s="34"/>
      <c r="L149" s="35"/>
      <c r="M149" s="161"/>
      <c r="N149" s="162"/>
      <c r="O149" s="55"/>
      <c r="P149" s="55"/>
      <c r="Q149" s="55"/>
      <c r="R149" s="55"/>
      <c r="S149" s="55"/>
      <c r="T149" s="56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9" t="s">
        <v>177</v>
      </c>
      <c r="AU149" s="19" t="s">
        <v>81</v>
      </c>
    </row>
    <row r="150" spans="1:65" s="2" customFormat="1" ht="55.5" customHeight="1">
      <c r="A150" s="34"/>
      <c r="B150" s="144"/>
      <c r="C150" s="145" t="s">
        <v>365</v>
      </c>
      <c r="D150" s="145" t="s">
        <v>170</v>
      </c>
      <c r="E150" s="146" t="s">
        <v>1553</v>
      </c>
      <c r="F150" s="147" t="s">
        <v>1554</v>
      </c>
      <c r="G150" s="148" t="s">
        <v>226</v>
      </c>
      <c r="H150" s="149">
        <v>23</v>
      </c>
      <c r="I150" s="150"/>
      <c r="J150" s="151">
        <f>ROUND(I150*H150,2)</f>
        <v>0</v>
      </c>
      <c r="K150" s="147" t="s">
        <v>174</v>
      </c>
      <c r="L150" s="35"/>
      <c r="M150" s="152" t="s">
        <v>3</v>
      </c>
      <c r="N150" s="153" t="s">
        <v>43</v>
      </c>
      <c r="O150" s="55"/>
      <c r="P150" s="154">
        <f>O150*H150</f>
        <v>0</v>
      </c>
      <c r="Q150" s="154">
        <v>0.00012</v>
      </c>
      <c r="R150" s="154">
        <f>Q150*H150</f>
        <v>0.00276</v>
      </c>
      <c r="S150" s="154">
        <v>0</v>
      </c>
      <c r="T150" s="155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6" t="s">
        <v>227</v>
      </c>
      <c r="AT150" s="156" t="s">
        <v>170</v>
      </c>
      <c r="AU150" s="156" t="s">
        <v>81</v>
      </c>
      <c r="AY150" s="19" t="s">
        <v>167</v>
      </c>
      <c r="BE150" s="157">
        <f>IF(N150="základní",J150,0)</f>
        <v>0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9" t="s">
        <v>79</v>
      </c>
      <c r="BK150" s="157">
        <f>ROUND(I150*H150,2)</f>
        <v>0</v>
      </c>
      <c r="BL150" s="19" t="s">
        <v>227</v>
      </c>
      <c r="BM150" s="156" t="s">
        <v>2698</v>
      </c>
    </row>
    <row r="151" spans="1:47" s="2" customFormat="1" ht="11.25">
      <c r="A151" s="34"/>
      <c r="B151" s="35"/>
      <c r="C151" s="34"/>
      <c r="D151" s="158" t="s">
        <v>177</v>
      </c>
      <c r="E151" s="34"/>
      <c r="F151" s="159" t="s">
        <v>1555</v>
      </c>
      <c r="G151" s="34"/>
      <c r="H151" s="34"/>
      <c r="I151" s="160"/>
      <c r="J151" s="34"/>
      <c r="K151" s="34"/>
      <c r="L151" s="35"/>
      <c r="M151" s="161"/>
      <c r="N151" s="162"/>
      <c r="O151" s="55"/>
      <c r="P151" s="55"/>
      <c r="Q151" s="55"/>
      <c r="R151" s="55"/>
      <c r="S151" s="55"/>
      <c r="T151" s="56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9" t="s">
        <v>177</v>
      </c>
      <c r="AU151" s="19" t="s">
        <v>81</v>
      </c>
    </row>
    <row r="152" spans="1:65" s="2" customFormat="1" ht="37.9" customHeight="1">
      <c r="A152" s="34"/>
      <c r="B152" s="144"/>
      <c r="C152" s="145" t="s">
        <v>370</v>
      </c>
      <c r="D152" s="145" t="s">
        <v>170</v>
      </c>
      <c r="E152" s="146" t="s">
        <v>2699</v>
      </c>
      <c r="F152" s="147" t="s">
        <v>2700</v>
      </c>
      <c r="G152" s="148" t="s">
        <v>200</v>
      </c>
      <c r="H152" s="149">
        <v>12</v>
      </c>
      <c r="I152" s="150"/>
      <c r="J152" s="151">
        <f>ROUND(I152*H152,2)</f>
        <v>0</v>
      </c>
      <c r="K152" s="147" t="s">
        <v>174</v>
      </c>
      <c r="L152" s="35"/>
      <c r="M152" s="152" t="s">
        <v>3</v>
      </c>
      <c r="N152" s="153" t="s">
        <v>43</v>
      </c>
      <c r="O152" s="55"/>
      <c r="P152" s="154">
        <f>O152*H152</f>
        <v>0</v>
      </c>
      <c r="Q152" s="154">
        <v>6E-05</v>
      </c>
      <c r="R152" s="154">
        <f>Q152*H152</f>
        <v>0.00072</v>
      </c>
      <c r="S152" s="154">
        <v>0</v>
      </c>
      <c r="T152" s="155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6" t="s">
        <v>227</v>
      </c>
      <c r="AT152" s="156" t="s">
        <v>170</v>
      </c>
      <c r="AU152" s="156" t="s">
        <v>81</v>
      </c>
      <c r="AY152" s="19" t="s">
        <v>167</v>
      </c>
      <c r="BE152" s="157">
        <f>IF(N152="základní",J152,0)</f>
        <v>0</v>
      </c>
      <c r="BF152" s="157">
        <f>IF(N152="snížená",J152,0)</f>
        <v>0</v>
      </c>
      <c r="BG152" s="157">
        <f>IF(N152="zákl. přenesená",J152,0)</f>
        <v>0</v>
      </c>
      <c r="BH152" s="157">
        <f>IF(N152="sníž. přenesená",J152,0)</f>
        <v>0</v>
      </c>
      <c r="BI152" s="157">
        <f>IF(N152="nulová",J152,0)</f>
        <v>0</v>
      </c>
      <c r="BJ152" s="19" t="s">
        <v>79</v>
      </c>
      <c r="BK152" s="157">
        <f>ROUND(I152*H152,2)</f>
        <v>0</v>
      </c>
      <c r="BL152" s="19" t="s">
        <v>227</v>
      </c>
      <c r="BM152" s="156" t="s">
        <v>2701</v>
      </c>
    </row>
    <row r="153" spans="1:47" s="2" customFormat="1" ht="11.25">
      <c r="A153" s="34"/>
      <c r="B153" s="35"/>
      <c r="C153" s="34"/>
      <c r="D153" s="158" t="s">
        <v>177</v>
      </c>
      <c r="E153" s="34"/>
      <c r="F153" s="159" t="s">
        <v>2702</v>
      </c>
      <c r="G153" s="34"/>
      <c r="H153" s="34"/>
      <c r="I153" s="160"/>
      <c r="J153" s="34"/>
      <c r="K153" s="34"/>
      <c r="L153" s="35"/>
      <c r="M153" s="161"/>
      <c r="N153" s="162"/>
      <c r="O153" s="55"/>
      <c r="P153" s="55"/>
      <c r="Q153" s="55"/>
      <c r="R153" s="55"/>
      <c r="S153" s="55"/>
      <c r="T153" s="56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9" t="s">
        <v>177</v>
      </c>
      <c r="AU153" s="19" t="s">
        <v>81</v>
      </c>
    </row>
    <row r="154" spans="1:65" s="2" customFormat="1" ht="37.9" customHeight="1">
      <c r="A154" s="34"/>
      <c r="B154" s="144"/>
      <c r="C154" s="145" t="s">
        <v>377</v>
      </c>
      <c r="D154" s="145" t="s">
        <v>170</v>
      </c>
      <c r="E154" s="146" t="s">
        <v>1562</v>
      </c>
      <c r="F154" s="147" t="s">
        <v>1563</v>
      </c>
      <c r="G154" s="148" t="s">
        <v>226</v>
      </c>
      <c r="H154" s="149">
        <v>23</v>
      </c>
      <c r="I154" s="150"/>
      <c r="J154" s="151">
        <f>ROUND(I154*H154,2)</f>
        <v>0</v>
      </c>
      <c r="K154" s="147" t="s">
        <v>174</v>
      </c>
      <c r="L154" s="35"/>
      <c r="M154" s="152" t="s">
        <v>3</v>
      </c>
      <c r="N154" s="153" t="s">
        <v>43</v>
      </c>
      <c r="O154" s="55"/>
      <c r="P154" s="154">
        <f>O154*H154</f>
        <v>0</v>
      </c>
      <c r="Q154" s="154">
        <v>0.00019</v>
      </c>
      <c r="R154" s="154">
        <f>Q154*H154</f>
        <v>0.004370000000000001</v>
      </c>
      <c r="S154" s="154">
        <v>0</v>
      </c>
      <c r="T154" s="155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6" t="s">
        <v>227</v>
      </c>
      <c r="AT154" s="156" t="s">
        <v>170</v>
      </c>
      <c r="AU154" s="156" t="s">
        <v>81</v>
      </c>
      <c r="AY154" s="19" t="s">
        <v>167</v>
      </c>
      <c r="BE154" s="157">
        <f>IF(N154="základní",J154,0)</f>
        <v>0</v>
      </c>
      <c r="BF154" s="157">
        <f>IF(N154="snížená",J154,0)</f>
        <v>0</v>
      </c>
      <c r="BG154" s="157">
        <f>IF(N154="zákl. přenesená",J154,0)</f>
        <v>0</v>
      </c>
      <c r="BH154" s="157">
        <f>IF(N154="sníž. přenesená",J154,0)</f>
        <v>0</v>
      </c>
      <c r="BI154" s="157">
        <f>IF(N154="nulová",J154,0)</f>
        <v>0</v>
      </c>
      <c r="BJ154" s="19" t="s">
        <v>79</v>
      </c>
      <c r="BK154" s="157">
        <f>ROUND(I154*H154,2)</f>
        <v>0</v>
      </c>
      <c r="BL154" s="19" t="s">
        <v>227</v>
      </c>
      <c r="BM154" s="156" t="s">
        <v>2703</v>
      </c>
    </row>
    <row r="155" spans="1:47" s="2" customFormat="1" ht="11.25">
      <c r="A155" s="34"/>
      <c r="B155" s="35"/>
      <c r="C155" s="34"/>
      <c r="D155" s="158" t="s">
        <v>177</v>
      </c>
      <c r="E155" s="34"/>
      <c r="F155" s="159" t="s">
        <v>1564</v>
      </c>
      <c r="G155" s="34"/>
      <c r="H155" s="34"/>
      <c r="I155" s="160"/>
      <c r="J155" s="34"/>
      <c r="K155" s="34"/>
      <c r="L155" s="35"/>
      <c r="M155" s="161"/>
      <c r="N155" s="162"/>
      <c r="O155" s="55"/>
      <c r="P155" s="55"/>
      <c r="Q155" s="55"/>
      <c r="R155" s="55"/>
      <c r="S155" s="55"/>
      <c r="T155" s="56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9" t="s">
        <v>177</v>
      </c>
      <c r="AU155" s="19" t="s">
        <v>81</v>
      </c>
    </row>
    <row r="156" spans="1:65" s="2" customFormat="1" ht="33" customHeight="1">
      <c r="A156" s="34"/>
      <c r="B156" s="144"/>
      <c r="C156" s="145" t="s">
        <v>383</v>
      </c>
      <c r="D156" s="145" t="s">
        <v>170</v>
      </c>
      <c r="E156" s="146" t="s">
        <v>1565</v>
      </c>
      <c r="F156" s="147" t="s">
        <v>1566</v>
      </c>
      <c r="G156" s="148" t="s">
        <v>226</v>
      </c>
      <c r="H156" s="149">
        <v>23</v>
      </c>
      <c r="I156" s="150"/>
      <c r="J156" s="151">
        <f>ROUND(I156*H156,2)</f>
        <v>0</v>
      </c>
      <c r="K156" s="147" t="s">
        <v>174</v>
      </c>
      <c r="L156" s="35"/>
      <c r="M156" s="152" t="s">
        <v>3</v>
      </c>
      <c r="N156" s="153" t="s">
        <v>43</v>
      </c>
      <c r="O156" s="55"/>
      <c r="P156" s="154">
        <f>O156*H156</f>
        <v>0</v>
      </c>
      <c r="Q156" s="154">
        <v>1E-05</v>
      </c>
      <c r="R156" s="154">
        <f>Q156*H156</f>
        <v>0.00023</v>
      </c>
      <c r="S156" s="154">
        <v>0</v>
      </c>
      <c r="T156" s="155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6" t="s">
        <v>227</v>
      </c>
      <c r="AT156" s="156" t="s">
        <v>170</v>
      </c>
      <c r="AU156" s="156" t="s">
        <v>81</v>
      </c>
      <c r="AY156" s="19" t="s">
        <v>167</v>
      </c>
      <c r="BE156" s="157">
        <f>IF(N156="základní",J156,0)</f>
        <v>0</v>
      </c>
      <c r="BF156" s="157">
        <f>IF(N156="snížená",J156,0)</f>
        <v>0</v>
      </c>
      <c r="BG156" s="157">
        <f>IF(N156="zákl. přenesená",J156,0)</f>
        <v>0</v>
      </c>
      <c r="BH156" s="157">
        <f>IF(N156="sníž. přenesená",J156,0)</f>
        <v>0</v>
      </c>
      <c r="BI156" s="157">
        <f>IF(N156="nulová",J156,0)</f>
        <v>0</v>
      </c>
      <c r="BJ156" s="19" t="s">
        <v>79</v>
      </c>
      <c r="BK156" s="157">
        <f>ROUND(I156*H156,2)</f>
        <v>0</v>
      </c>
      <c r="BL156" s="19" t="s">
        <v>227</v>
      </c>
      <c r="BM156" s="156" t="s">
        <v>2704</v>
      </c>
    </row>
    <row r="157" spans="1:47" s="2" customFormat="1" ht="11.25">
      <c r="A157" s="34"/>
      <c r="B157" s="35"/>
      <c r="C157" s="34"/>
      <c r="D157" s="158" t="s">
        <v>177</v>
      </c>
      <c r="E157" s="34"/>
      <c r="F157" s="159" t="s">
        <v>1567</v>
      </c>
      <c r="G157" s="34"/>
      <c r="H157" s="34"/>
      <c r="I157" s="160"/>
      <c r="J157" s="34"/>
      <c r="K157" s="34"/>
      <c r="L157" s="35"/>
      <c r="M157" s="161"/>
      <c r="N157" s="162"/>
      <c r="O157" s="55"/>
      <c r="P157" s="55"/>
      <c r="Q157" s="55"/>
      <c r="R157" s="55"/>
      <c r="S157" s="55"/>
      <c r="T157" s="56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9" t="s">
        <v>177</v>
      </c>
      <c r="AU157" s="19" t="s">
        <v>81</v>
      </c>
    </row>
    <row r="158" spans="1:65" s="2" customFormat="1" ht="37.9" customHeight="1">
      <c r="A158" s="34"/>
      <c r="B158" s="144"/>
      <c r="C158" s="145" t="s">
        <v>388</v>
      </c>
      <c r="D158" s="145" t="s">
        <v>170</v>
      </c>
      <c r="E158" s="146" t="s">
        <v>2705</v>
      </c>
      <c r="F158" s="147" t="s">
        <v>2706</v>
      </c>
      <c r="G158" s="148" t="s">
        <v>173</v>
      </c>
      <c r="H158" s="149">
        <v>0.04</v>
      </c>
      <c r="I158" s="150"/>
      <c r="J158" s="151">
        <f>ROUND(I158*H158,2)</f>
        <v>0</v>
      </c>
      <c r="K158" s="147" t="s">
        <v>174</v>
      </c>
      <c r="L158" s="35"/>
      <c r="M158" s="152" t="s">
        <v>3</v>
      </c>
      <c r="N158" s="153" t="s">
        <v>43</v>
      </c>
      <c r="O158" s="55"/>
      <c r="P158" s="154">
        <f>O158*H158</f>
        <v>0</v>
      </c>
      <c r="Q158" s="154">
        <v>0</v>
      </c>
      <c r="R158" s="154">
        <f>Q158*H158</f>
        <v>0</v>
      </c>
      <c r="S158" s="154">
        <v>0</v>
      </c>
      <c r="T158" s="155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6" t="s">
        <v>227</v>
      </c>
      <c r="AT158" s="156" t="s">
        <v>170</v>
      </c>
      <c r="AU158" s="156" t="s">
        <v>81</v>
      </c>
      <c r="AY158" s="19" t="s">
        <v>167</v>
      </c>
      <c r="BE158" s="157">
        <f>IF(N158="základní",J158,0)</f>
        <v>0</v>
      </c>
      <c r="BF158" s="157">
        <f>IF(N158="snížená",J158,0)</f>
        <v>0</v>
      </c>
      <c r="BG158" s="157">
        <f>IF(N158="zákl. přenesená",J158,0)</f>
        <v>0</v>
      </c>
      <c r="BH158" s="157">
        <f>IF(N158="sníž. přenesená",J158,0)</f>
        <v>0</v>
      </c>
      <c r="BI158" s="157">
        <f>IF(N158="nulová",J158,0)</f>
        <v>0</v>
      </c>
      <c r="BJ158" s="19" t="s">
        <v>79</v>
      </c>
      <c r="BK158" s="157">
        <f>ROUND(I158*H158,2)</f>
        <v>0</v>
      </c>
      <c r="BL158" s="19" t="s">
        <v>227</v>
      </c>
      <c r="BM158" s="156" t="s">
        <v>2707</v>
      </c>
    </row>
    <row r="159" spans="1:47" s="2" customFormat="1" ht="11.25">
      <c r="A159" s="34"/>
      <c r="B159" s="35"/>
      <c r="C159" s="34"/>
      <c r="D159" s="158" t="s">
        <v>177</v>
      </c>
      <c r="E159" s="34"/>
      <c r="F159" s="159" t="s">
        <v>2708</v>
      </c>
      <c r="G159" s="34"/>
      <c r="H159" s="34"/>
      <c r="I159" s="160"/>
      <c r="J159" s="34"/>
      <c r="K159" s="34"/>
      <c r="L159" s="35"/>
      <c r="M159" s="161"/>
      <c r="N159" s="162"/>
      <c r="O159" s="55"/>
      <c r="P159" s="55"/>
      <c r="Q159" s="55"/>
      <c r="R159" s="55"/>
      <c r="S159" s="55"/>
      <c r="T159" s="56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9" t="s">
        <v>177</v>
      </c>
      <c r="AU159" s="19" t="s">
        <v>81</v>
      </c>
    </row>
    <row r="160" spans="1:65" s="2" customFormat="1" ht="44.25" customHeight="1">
      <c r="A160" s="34"/>
      <c r="B160" s="144"/>
      <c r="C160" s="145" t="s">
        <v>395</v>
      </c>
      <c r="D160" s="145" t="s">
        <v>170</v>
      </c>
      <c r="E160" s="146" t="s">
        <v>1568</v>
      </c>
      <c r="F160" s="147" t="s">
        <v>1569</v>
      </c>
      <c r="G160" s="148" t="s">
        <v>173</v>
      </c>
      <c r="H160" s="149">
        <v>0.028</v>
      </c>
      <c r="I160" s="150"/>
      <c r="J160" s="151">
        <f>ROUND(I160*H160,2)</f>
        <v>0</v>
      </c>
      <c r="K160" s="147" t="s">
        <v>174</v>
      </c>
      <c r="L160" s="35"/>
      <c r="M160" s="152" t="s">
        <v>3</v>
      </c>
      <c r="N160" s="153" t="s">
        <v>43</v>
      </c>
      <c r="O160" s="55"/>
      <c r="P160" s="154">
        <f>O160*H160</f>
        <v>0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6" t="s">
        <v>227</v>
      </c>
      <c r="AT160" s="156" t="s">
        <v>170</v>
      </c>
      <c r="AU160" s="156" t="s">
        <v>81</v>
      </c>
      <c r="AY160" s="19" t="s">
        <v>167</v>
      </c>
      <c r="BE160" s="157">
        <f>IF(N160="základní",J160,0)</f>
        <v>0</v>
      </c>
      <c r="BF160" s="157">
        <f>IF(N160="snížená",J160,0)</f>
        <v>0</v>
      </c>
      <c r="BG160" s="157">
        <f>IF(N160="zákl. přenesená",J160,0)</f>
        <v>0</v>
      </c>
      <c r="BH160" s="157">
        <f>IF(N160="sníž. přenesená",J160,0)</f>
        <v>0</v>
      </c>
      <c r="BI160" s="157">
        <f>IF(N160="nulová",J160,0)</f>
        <v>0</v>
      </c>
      <c r="BJ160" s="19" t="s">
        <v>79</v>
      </c>
      <c r="BK160" s="157">
        <f>ROUND(I160*H160,2)</f>
        <v>0</v>
      </c>
      <c r="BL160" s="19" t="s">
        <v>227</v>
      </c>
      <c r="BM160" s="156" t="s">
        <v>2709</v>
      </c>
    </row>
    <row r="161" spans="1:47" s="2" customFormat="1" ht="11.25">
      <c r="A161" s="34"/>
      <c r="B161" s="35"/>
      <c r="C161" s="34"/>
      <c r="D161" s="158" t="s">
        <v>177</v>
      </c>
      <c r="E161" s="34"/>
      <c r="F161" s="159" t="s">
        <v>1570</v>
      </c>
      <c r="G161" s="34"/>
      <c r="H161" s="34"/>
      <c r="I161" s="160"/>
      <c r="J161" s="34"/>
      <c r="K161" s="34"/>
      <c r="L161" s="35"/>
      <c r="M161" s="161"/>
      <c r="N161" s="162"/>
      <c r="O161" s="55"/>
      <c r="P161" s="55"/>
      <c r="Q161" s="55"/>
      <c r="R161" s="55"/>
      <c r="S161" s="55"/>
      <c r="T161" s="56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9" t="s">
        <v>177</v>
      </c>
      <c r="AU161" s="19" t="s">
        <v>81</v>
      </c>
    </row>
    <row r="162" spans="2:63" s="12" customFormat="1" ht="22.9" customHeight="1">
      <c r="B162" s="131"/>
      <c r="D162" s="132" t="s">
        <v>71</v>
      </c>
      <c r="E162" s="142" t="s">
        <v>1571</v>
      </c>
      <c r="F162" s="142" t="s">
        <v>1572</v>
      </c>
      <c r="I162" s="134"/>
      <c r="J162" s="143">
        <f>BK162</f>
        <v>0</v>
      </c>
      <c r="L162" s="131"/>
      <c r="M162" s="136"/>
      <c r="N162" s="137"/>
      <c r="O162" s="137"/>
      <c r="P162" s="138">
        <f>SUM(P163:P210)</f>
        <v>0</v>
      </c>
      <c r="Q162" s="137"/>
      <c r="R162" s="138">
        <f>SUM(R163:R210)</f>
        <v>0.07695000000000002</v>
      </c>
      <c r="S162" s="137"/>
      <c r="T162" s="139">
        <f>SUM(T163:T210)</f>
        <v>0.0827</v>
      </c>
      <c r="AR162" s="132" t="s">
        <v>81</v>
      </c>
      <c r="AT162" s="140" t="s">
        <v>71</v>
      </c>
      <c r="AU162" s="140" t="s">
        <v>79</v>
      </c>
      <c r="AY162" s="132" t="s">
        <v>167</v>
      </c>
      <c r="BK162" s="141">
        <f>SUM(BK163:BK210)</f>
        <v>0</v>
      </c>
    </row>
    <row r="163" spans="1:65" s="2" customFormat="1" ht="21.75" customHeight="1">
      <c r="A163" s="34"/>
      <c r="B163" s="144"/>
      <c r="C163" s="145" t="s">
        <v>401</v>
      </c>
      <c r="D163" s="145" t="s">
        <v>170</v>
      </c>
      <c r="E163" s="146" t="s">
        <v>1573</v>
      </c>
      <c r="F163" s="147" t="s">
        <v>1574</v>
      </c>
      <c r="G163" s="148" t="s">
        <v>1575</v>
      </c>
      <c r="H163" s="149">
        <v>2</v>
      </c>
      <c r="I163" s="150"/>
      <c r="J163" s="151">
        <f>ROUND(I163*H163,2)</f>
        <v>0</v>
      </c>
      <c r="K163" s="147" t="s">
        <v>174</v>
      </c>
      <c r="L163" s="35"/>
      <c r="M163" s="152" t="s">
        <v>3</v>
      </c>
      <c r="N163" s="153" t="s">
        <v>43</v>
      </c>
      <c r="O163" s="55"/>
      <c r="P163" s="154">
        <f>O163*H163</f>
        <v>0</v>
      </c>
      <c r="Q163" s="154">
        <v>0</v>
      </c>
      <c r="R163" s="154">
        <f>Q163*H163</f>
        <v>0</v>
      </c>
      <c r="S163" s="154">
        <v>0.01946</v>
      </c>
      <c r="T163" s="155">
        <f>S163*H163</f>
        <v>0.03892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6" t="s">
        <v>227</v>
      </c>
      <c r="AT163" s="156" t="s">
        <v>170</v>
      </c>
      <c r="AU163" s="156" t="s">
        <v>81</v>
      </c>
      <c r="AY163" s="19" t="s">
        <v>167</v>
      </c>
      <c r="BE163" s="157">
        <f>IF(N163="základní",J163,0)</f>
        <v>0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19" t="s">
        <v>79</v>
      </c>
      <c r="BK163" s="157">
        <f>ROUND(I163*H163,2)</f>
        <v>0</v>
      </c>
      <c r="BL163" s="19" t="s">
        <v>227</v>
      </c>
      <c r="BM163" s="156" t="s">
        <v>2710</v>
      </c>
    </row>
    <row r="164" spans="1:47" s="2" customFormat="1" ht="11.25">
      <c r="A164" s="34"/>
      <c r="B164" s="35"/>
      <c r="C164" s="34"/>
      <c r="D164" s="158" t="s">
        <v>177</v>
      </c>
      <c r="E164" s="34"/>
      <c r="F164" s="159" t="s">
        <v>1576</v>
      </c>
      <c r="G164" s="34"/>
      <c r="H164" s="34"/>
      <c r="I164" s="160"/>
      <c r="J164" s="34"/>
      <c r="K164" s="34"/>
      <c r="L164" s="35"/>
      <c r="M164" s="161"/>
      <c r="N164" s="162"/>
      <c r="O164" s="55"/>
      <c r="P164" s="55"/>
      <c r="Q164" s="55"/>
      <c r="R164" s="55"/>
      <c r="S164" s="55"/>
      <c r="T164" s="56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9" t="s">
        <v>177</v>
      </c>
      <c r="AU164" s="19" t="s">
        <v>81</v>
      </c>
    </row>
    <row r="165" spans="1:65" s="2" customFormat="1" ht="37.9" customHeight="1">
      <c r="A165" s="34"/>
      <c r="B165" s="144"/>
      <c r="C165" s="145" t="s">
        <v>406</v>
      </c>
      <c r="D165" s="145" t="s">
        <v>170</v>
      </c>
      <c r="E165" s="146" t="s">
        <v>2711</v>
      </c>
      <c r="F165" s="147" t="s">
        <v>2712</v>
      </c>
      <c r="G165" s="148" t="s">
        <v>1575</v>
      </c>
      <c r="H165" s="149">
        <v>2</v>
      </c>
      <c r="I165" s="150"/>
      <c r="J165" s="151">
        <f>ROUND(I165*H165,2)</f>
        <v>0</v>
      </c>
      <c r="K165" s="147" t="s">
        <v>174</v>
      </c>
      <c r="L165" s="35"/>
      <c r="M165" s="152" t="s">
        <v>3</v>
      </c>
      <c r="N165" s="153" t="s">
        <v>43</v>
      </c>
      <c r="O165" s="55"/>
      <c r="P165" s="154">
        <f>O165*H165</f>
        <v>0</v>
      </c>
      <c r="Q165" s="154">
        <v>0.02373</v>
      </c>
      <c r="R165" s="154">
        <f>Q165*H165</f>
        <v>0.04746</v>
      </c>
      <c r="S165" s="154">
        <v>0</v>
      </c>
      <c r="T165" s="155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56" t="s">
        <v>227</v>
      </c>
      <c r="AT165" s="156" t="s">
        <v>170</v>
      </c>
      <c r="AU165" s="156" t="s">
        <v>81</v>
      </c>
      <c r="AY165" s="19" t="s">
        <v>167</v>
      </c>
      <c r="BE165" s="157">
        <f>IF(N165="základní",J165,0)</f>
        <v>0</v>
      </c>
      <c r="BF165" s="157">
        <f>IF(N165="snížená",J165,0)</f>
        <v>0</v>
      </c>
      <c r="BG165" s="157">
        <f>IF(N165="zákl. přenesená",J165,0)</f>
        <v>0</v>
      </c>
      <c r="BH165" s="157">
        <f>IF(N165="sníž. přenesená",J165,0)</f>
        <v>0</v>
      </c>
      <c r="BI165" s="157">
        <f>IF(N165="nulová",J165,0)</f>
        <v>0</v>
      </c>
      <c r="BJ165" s="19" t="s">
        <v>79</v>
      </c>
      <c r="BK165" s="157">
        <f>ROUND(I165*H165,2)</f>
        <v>0</v>
      </c>
      <c r="BL165" s="19" t="s">
        <v>227</v>
      </c>
      <c r="BM165" s="156" t="s">
        <v>2713</v>
      </c>
    </row>
    <row r="166" spans="1:47" s="2" customFormat="1" ht="11.25">
      <c r="A166" s="34"/>
      <c r="B166" s="35"/>
      <c r="C166" s="34"/>
      <c r="D166" s="158" t="s">
        <v>177</v>
      </c>
      <c r="E166" s="34"/>
      <c r="F166" s="159" t="s">
        <v>2714</v>
      </c>
      <c r="G166" s="34"/>
      <c r="H166" s="34"/>
      <c r="I166" s="160"/>
      <c r="J166" s="34"/>
      <c r="K166" s="34"/>
      <c r="L166" s="35"/>
      <c r="M166" s="161"/>
      <c r="N166" s="162"/>
      <c r="O166" s="55"/>
      <c r="P166" s="55"/>
      <c r="Q166" s="55"/>
      <c r="R166" s="55"/>
      <c r="S166" s="55"/>
      <c r="T166" s="56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9" t="s">
        <v>177</v>
      </c>
      <c r="AU166" s="19" t="s">
        <v>81</v>
      </c>
    </row>
    <row r="167" spans="1:65" s="2" customFormat="1" ht="21.75" customHeight="1">
      <c r="A167" s="34"/>
      <c r="B167" s="144"/>
      <c r="C167" s="145" t="s">
        <v>411</v>
      </c>
      <c r="D167" s="145" t="s">
        <v>170</v>
      </c>
      <c r="E167" s="146" t="s">
        <v>2715</v>
      </c>
      <c r="F167" s="147" t="s">
        <v>2716</v>
      </c>
      <c r="G167" s="148" t="s">
        <v>1575</v>
      </c>
      <c r="H167" s="149">
        <v>1</v>
      </c>
      <c r="I167" s="150"/>
      <c r="J167" s="151">
        <f>ROUND(I167*H167,2)</f>
        <v>0</v>
      </c>
      <c r="K167" s="147" t="s">
        <v>174</v>
      </c>
      <c r="L167" s="35"/>
      <c r="M167" s="152" t="s">
        <v>3</v>
      </c>
      <c r="N167" s="153" t="s">
        <v>43</v>
      </c>
      <c r="O167" s="55"/>
      <c r="P167" s="154">
        <f>O167*H167</f>
        <v>0</v>
      </c>
      <c r="Q167" s="154">
        <v>0.00326</v>
      </c>
      <c r="R167" s="154">
        <f>Q167*H167</f>
        <v>0.00326</v>
      </c>
      <c r="S167" s="154">
        <v>0</v>
      </c>
      <c r="T167" s="155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6" t="s">
        <v>227</v>
      </c>
      <c r="AT167" s="156" t="s">
        <v>170</v>
      </c>
      <c r="AU167" s="156" t="s">
        <v>81</v>
      </c>
      <c r="AY167" s="19" t="s">
        <v>167</v>
      </c>
      <c r="BE167" s="157">
        <f>IF(N167="základní",J167,0)</f>
        <v>0</v>
      </c>
      <c r="BF167" s="157">
        <f>IF(N167="snížená",J167,0)</f>
        <v>0</v>
      </c>
      <c r="BG167" s="157">
        <f>IF(N167="zákl. přenesená",J167,0)</f>
        <v>0</v>
      </c>
      <c r="BH167" s="157">
        <f>IF(N167="sníž. přenesená",J167,0)</f>
        <v>0</v>
      </c>
      <c r="BI167" s="157">
        <f>IF(N167="nulová",J167,0)</f>
        <v>0</v>
      </c>
      <c r="BJ167" s="19" t="s">
        <v>79</v>
      </c>
      <c r="BK167" s="157">
        <f>ROUND(I167*H167,2)</f>
        <v>0</v>
      </c>
      <c r="BL167" s="19" t="s">
        <v>227</v>
      </c>
      <c r="BM167" s="156" t="s">
        <v>2717</v>
      </c>
    </row>
    <row r="168" spans="1:47" s="2" customFormat="1" ht="11.25">
      <c r="A168" s="34"/>
      <c r="B168" s="35"/>
      <c r="C168" s="34"/>
      <c r="D168" s="158" t="s">
        <v>177</v>
      </c>
      <c r="E168" s="34"/>
      <c r="F168" s="159" t="s">
        <v>2718</v>
      </c>
      <c r="G168" s="34"/>
      <c r="H168" s="34"/>
      <c r="I168" s="160"/>
      <c r="J168" s="34"/>
      <c r="K168" s="34"/>
      <c r="L168" s="35"/>
      <c r="M168" s="161"/>
      <c r="N168" s="162"/>
      <c r="O168" s="55"/>
      <c r="P168" s="55"/>
      <c r="Q168" s="55"/>
      <c r="R168" s="55"/>
      <c r="S168" s="55"/>
      <c r="T168" s="56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9" t="s">
        <v>177</v>
      </c>
      <c r="AU168" s="19" t="s">
        <v>81</v>
      </c>
    </row>
    <row r="169" spans="1:65" s="2" customFormat="1" ht="24.2" customHeight="1">
      <c r="A169" s="34"/>
      <c r="B169" s="144"/>
      <c r="C169" s="145" t="s">
        <v>418</v>
      </c>
      <c r="D169" s="145" t="s">
        <v>170</v>
      </c>
      <c r="E169" s="146" t="s">
        <v>2719</v>
      </c>
      <c r="F169" s="147" t="s">
        <v>2720</v>
      </c>
      <c r="G169" s="148" t="s">
        <v>1575</v>
      </c>
      <c r="H169" s="149">
        <v>2</v>
      </c>
      <c r="I169" s="150"/>
      <c r="J169" s="151">
        <f>ROUND(I169*H169,2)</f>
        <v>0</v>
      </c>
      <c r="K169" s="147" t="s">
        <v>3</v>
      </c>
      <c r="L169" s="35"/>
      <c r="M169" s="152" t="s">
        <v>3</v>
      </c>
      <c r="N169" s="153" t="s">
        <v>43</v>
      </c>
      <c r="O169" s="55"/>
      <c r="P169" s="154">
        <f>O169*H169</f>
        <v>0</v>
      </c>
      <c r="Q169" s="154">
        <v>0.00052</v>
      </c>
      <c r="R169" s="154">
        <f>Q169*H169</f>
        <v>0.00104</v>
      </c>
      <c r="S169" s="154">
        <v>0</v>
      </c>
      <c r="T169" s="155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56" t="s">
        <v>175</v>
      </c>
      <c r="AT169" s="156" t="s">
        <v>170</v>
      </c>
      <c r="AU169" s="156" t="s">
        <v>81</v>
      </c>
      <c r="AY169" s="19" t="s">
        <v>167</v>
      </c>
      <c r="BE169" s="157">
        <f>IF(N169="základní",J169,0)</f>
        <v>0</v>
      </c>
      <c r="BF169" s="157">
        <f>IF(N169="snížená",J169,0)</f>
        <v>0</v>
      </c>
      <c r="BG169" s="157">
        <f>IF(N169="zákl. přenesená",J169,0)</f>
        <v>0</v>
      </c>
      <c r="BH169" s="157">
        <f>IF(N169="sníž. přenesená",J169,0)</f>
        <v>0</v>
      </c>
      <c r="BI169" s="157">
        <f>IF(N169="nulová",J169,0)</f>
        <v>0</v>
      </c>
      <c r="BJ169" s="19" t="s">
        <v>79</v>
      </c>
      <c r="BK169" s="157">
        <f>ROUND(I169*H169,2)</f>
        <v>0</v>
      </c>
      <c r="BL169" s="19" t="s">
        <v>175</v>
      </c>
      <c r="BM169" s="156" t="s">
        <v>2721</v>
      </c>
    </row>
    <row r="170" spans="1:65" s="2" customFormat="1" ht="24.2" customHeight="1">
      <c r="A170" s="34"/>
      <c r="B170" s="144"/>
      <c r="C170" s="145" t="s">
        <v>424</v>
      </c>
      <c r="D170" s="145" t="s">
        <v>170</v>
      </c>
      <c r="E170" s="146" t="s">
        <v>2722</v>
      </c>
      <c r="F170" s="147" t="s">
        <v>2723</v>
      </c>
      <c r="G170" s="148" t="s">
        <v>1575</v>
      </c>
      <c r="H170" s="149">
        <v>2</v>
      </c>
      <c r="I170" s="150"/>
      <c r="J170" s="151">
        <f>ROUND(I170*H170,2)</f>
        <v>0</v>
      </c>
      <c r="K170" s="147" t="s">
        <v>3</v>
      </c>
      <c r="L170" s="35"/>
      <c r="M170" s="152" t="s">
        <v>3</v>
      </c>
      <c r="N170" s="153" t="s">
        <v>43</v>
      </c>
      <c r="O170" s="55"/>
      <c r="P170" s="154">
        <f>O170*H170</f>
        <v>0</v>
      </c>
      <c r="Q170" s="154">
        <v>0.00052</v>
      </c>
      <c r="R170" s="154">
        <f>Q170*H170</f>
        <v>0.00104</v>
      </c>
      <c r="S170" s="154">
        <v>0</v>
      </c>
      <c r="T170" s="155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6" t="s">
        <v>175</v>
      </c>
      <c r="AT170" s="156" t="s">
        <v>170</v>
      </c>
      <c r="AU170" s="156" t="s">
        <v>81</v>
      </c>
      <c r="AY170" s="19" t="s">
        <v>167</v>
      </c>
      <c r="BE170" s="157">
        <f>IF(N170="základní",J170,0)</f>
        <v>0</v>
      </c>
      <c r="BF170" s="157">
        <f>IF(N170="snížená",J170,0)</f>
        <v>0</v>
      </c>
      <c r="BG170" s="157">
        <f>IF(N170="zákl. přenesená",J170,0)</f>
        <v>0</v>
      </c>
      <c r="BH170" s="157">
        <f>IF(N170="sníž. přenesená",J170,0)</f>
        <v>0</v>
      </c>
      <c r="BI170" s="157">
        <f>IF(N170="nulová",J170,0)</f>
        <v>0</v>
      </c>
      <c r="BJ170" s="19" t="s">
        <v>79</v>
      </c>
      <c r="BK170" s="157">
        <f>ROUND(I170*H170,2)</f>
        <v>0</v>
      </c>
      <c r="BL170" s="19" t="s">
        <v>175</v>
      </c>
      <c r="BM170" s="156" t="s">
        <v>2724</v>
      </c>
    </row>
    <row r="171" spans="1:65" s="2" customFormat="1" ht="24.2" customHeight="1">
      <c r="A171" s="34"/>
      <c r="B171" s="144"/>
      <c r="C171" s="145" t="s">
        <v>431</v>
      </c>
      <c r="D171" s="145" t="s">
        <v>170</v>
      </c>
      <c r="E171" s="146" t="s">
        <v>1591</v>
      </c>
      <c r="F171" s="147" t="s">
        <v>1592</v>
      </c>
      <c r="G171" s="148" t="s">
        <v>1575</v>
      </c>
      <c r="H171" s="149">
        <v>2</v>
      </c>
      <c r="I171" s="150"/>
      <c r="J171" s="151">
        <f>ROUND(I171*H171,2)</f>
        <v>0</v>
      </c>
      <c r="K171" s="147" t="s">
        <v>174</v>
      </c>
      <c r="L171" s="35"/>
      <c r="M171" s="152" t="s">
        <v>3</v>
      </c>
      <c r="N171" s="153" t="s">
        <v>43</v>
      </c>
      <c r="O171" s="55"/>
      <c r="P171" s="154">
        <f>O171*H171</f>
        <v>0</v>
      </c>
      <c r="Q171" s="154">
        <v>0.00052</v>
      </c>
      <c r="R171" s="154">
        <f>Q171*H171</f>
        <v>0.00104</v>
      </c>
      <c r="S171" s="154">
        <v>0</v>
      </c>
      <c r="T171" s="155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56" t="s">
        <v>227</v>
      </c>
      <c r="AT171" s="156" t="s">
        <v>170</v>
      </c>
      <c r="AU171" s="156" t="s">
        <v>81</v>
      </c>
      <c r="AY171" s="19" t="s">
        <v>167</v>
      </c>
      <c r="BE171" s="157">
        <f>IF(N171="základní",J171,0)</f>
        <v>0</v>
      </c>
      <c r="BF171" s="157">
        <f>IF(N171="snížená",J171,0)</f>
        <v>0</v>
      </c>
      <c r="BG171" s="157">
        <f>IF(N171="zákl. přenesená",J171,0)</f>
        <v>0</v>
      </c>
      <c r="BH171" s="157">
        <f>IF(N171="sníž. přenesená",J171,0)</f>
        <v>0</v>
      </c>
      <c r="BI171" s="157">
        <f>IF(N171="nulová",J171,0)</f>
        <v>0</v>
      </c>
      <c r="BJ171" s="19" t="s">
        <v>79</v>
      </c>
      <c r="BK171" s="157">
        <f>ROUND(I171*H171,2)</f>
        <v>0</v>
      </c>
      <c r="BL171" s="19" t="s">
        <v>227</v>
      </c>
      <c r="BM171" s="156" t="s">
        <v>2725</v>
      </c>
    </row>
    <row r="172" spans="1:47" s="2" customFormat="1" ht="11.25">
      <c r="A172" s="34"/>
      <c r="B172" s="35"/>
      <c r="C172" s="34"/>
      <c r="D172" s="158" t="s">
        <v>177</v>
      </c>
      <c r="E172" s="34"/>
      <c r="F172" s="159" t="s">
        <v>1593</v>
      </c>
      <c r="G172" s="34"/>
      <c r="H172" s="34"/>
      <c r="I172" s="160"/>
      <c r="J172" s="34"/>
      <c r="K172" s="34"/>
      <c r="L172" s="35"/>
      <c r="M172" s="161"/>
      <c r="N172" s="162"/>
      <c r="O172" s="55"/>
      <c r="P172" s="55"/>
      <c r="Q172" s="55"/>
      <c r="R172" s="55"/>
      <c r="S172" s="55"/>
      <c r="T172" s="56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9" t="s">
        <v>177</v>
      </c>
      <c r="AU172" s="19" t="s">
        <v>81</v>
      </c>
    </row>
    <row r="173" spans="1:65" s="2" customFormat="1" ht="16.5" customHeight="1">
      <c r="A173" s="34"/>
      <c r="B173" s="144"/>
      <c r="C173" s="181" t="s">
        <v>436</v>
      </c>
      <c r="D173" s="181" t="s">
        <v>452</v>
      </c>
      <c r="E173" s="182" t="s">
        <v>1594</v>
      </c>
      <c r="F173" s="183" t="s">
        <v>1595</v>
      </c>
      <c r="G173" s="184" t="s">
        <v>200</v>
      </c>
      <c r="H173" s="185">
        <v>2</v>
      </c>
      <c r="I173" s="186"/>
      <c r="J173" s="187">
        <f>ROUND(I173*H173,2)</f>
        <v>0</v>
      </c>
      <c r="K173" s="183" t="s">
        <v>174</v>
      </c>
      <c r="L173" s="188"/>
      <c r="M173" s="189" t="s">
        <v>3</v>
      </c>
      <c r="N173" s="190" t="s">
        <v>43</v>
      </c>
      <c r="O173" s="55"/>
      <c r="P173" s="154">
        <f>O173*H173</f>
        <v>0</v>
      </c>
      <c r="Q173" s="154">
        <v>0.001</v>
      </c>
      <c r="R173" s="154">
        <f>Q173*H173</f>
        <v>0.002</v>
      </c>
      <c r="S173" s="154">
        <v>0</v>
      </c>
      <c r="T173" s="155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56" t="s">
        <v>360</v>
      </c>
      <c r="AT173" s="156" t="s">
        <v>452</v>
      </c>
      <c r="AU173" s="156" t="s">
        <v>81</v>
      </c>
      <c r="AY173" s="19" t="s">
        <v>167</v>
      </c>
      <c r="BE173" s="157">
        <f>IF(N173="základní",J173,0)</f>
        <v>0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9" t="s">
        <v>79</v>
      </c>
      <c r="BK173" s="157">
        <f>ROUND(I173*H173,2)</f>
        <v>0</v>
      </c>
      <c r="BL173" s="19" t="s">
        <v>227</v>
      </c>
      <c r="BM173" s="156" t="s">
        <v>2726</v>
      </c>
    </row>
    <row r="174" spans="1:47" s="2" customFormat="1" ht="11.25">
      <c r="A174" s="34"/>
      <c r="B174" s="35"/>
      <c r="C174" s="34"/>
      <c r="D174" s="158" t="s">
        <v>177</v>
      </c>
      <c r="E174" s="34"/>
      <c r="F174" s="159" t="s">
        <v>1596</v>
      </c>
      <c r="G174" s="34"/>
      <c r="H174" s="34"/>
      <c r="I174" s="160"/>
      <c r="J174" s="34"/>
      <c r="K174" s="34"/>
      <c r="L174" s="35"/>
      <c r="M174" s="161"/>
      <c r="N174" s="162"/>
      <c r="O174" s="55"/>
      <c r="P174" s="55"/>
      <c r="Q174" s="55"/>
      <c r="R174" s="55"/>
      <c r="S174" s="55"/>
      <c r="T174" s="56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9" t="s">
        <v>177</v>
      </c>
      <c r="AU174" s="19" t="s">
        <v>81</v>
      </c>
    </row>
    <row r="175" spans="1:65" s="2" customFormat="1" ht="24.2" customHeight="1">
      <c r="A175" s="34"/>
      <c r="B175" s="144"/>
      <c r="C175" s="145" t="s">
        <v>441</v>
      </c>
      <c r="D175" s="145" t="s">
        <v>170</v>
      </c>
      <c r="E175" s="146" t="s">
        <v>2727</v>
      </c>
      <c r="F175" s="147" t="s">
        <v>2728</v>
      </c>
      <c r="G175" s="148" t="s">
        <v>1575</v>
      </c>
      <c r="H175" s="149">
        <v>2</v>
      </c>
      <c r="I175" s="150"/>
      <c r="J175" s="151">
        <f>ROUND(I175*H175,2)</f>
        <v>0</v>
      </c>
      <c r="K175" s="147" t="s">
        <v>174</v>
      </c>
      <c r="L175" s="35"/>
      <c r="M175" s="152" t="s">
        <v>3</v>
      </c>
      <c r="N175" s="153" t="s">
        <v>43</v>
      </c>
      <c r="O175" s="55"/>
      <c r="P175" s="154">
        <f>O175*H175</f>
        <v>0</v>
      </c>
      <c r="Q175" s="154">
        <v>0</v>
      </c>
      <c r="R175" s="154">
        <f>Q175*H175</f>
        <v>0</v>
      </c>
      <c r="S175" s="154">
        <v>0.01707</v>
      </c>
      <c r="T175" s="155">
        <f>S175*H175</f>
        <v>0.03414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56" t="s">
        <v>227</v>
      </c>
      <c r="AT175" s="156" t="s">
        <v>170</v>
      </c>
      <c r="AU175" s="156" t="s">
        <v>81</v>
      </c>
      <c r="AY175" s="19" t="s">
        <v>167</v>
      </c>
      <c r="BE175" s="157">
        <f>IF(N175="základní",J175,0)</f>
        <v>0</v>
      </c>
      <c r="BF175" s="157">
        <f>IF(N175="snížená",J175,0)</f>
        <v>0</v>
      </c>
      <c r="BG175" s="157">
        <f>IF(N175="zákl. přenesená",J175,0)</f>
        <v>0</v>
      </c>
      <c r="BH175" s="157">
        <f>IF(N175="sníž. přenesená",J175,0)</f>
        <v>0</v>
      </c>
      <c r="BI175" s="157">
        <f>IF(N175="nulová",J175,0)</f>
        <v>0</v>
      </c>
      <c r="BJ175" s="19" t="s">
        <v>79</v>
      </c>
      <c r="BK175" s="157">
        <f>ROUND(I175*H175,2)</f>
        <v>0</v>
      </c>
      <c r="BL175" s="19" t="s">
        <v>227</v>
      </c>
      <c r="BM175" s="156" t="s">
        <v>2729</v>
      </c>
    </row>
    <row r="176" spans="1:47" s="2" customFormat="1" ht="11.25">
      <c r="A176" s="34"/>
      <c r="B176" s="35"/>
      <c r="C176" s="34"/>
      <c r="D176" s="158" t="s">
        <v>177</v>
      </c>
      <c r="E176" s="34"/>
      <c r="F176" s="159" t="s">
        <v>2730</v>
      </c>
      <c r="G176" s="34"/>
      <c r="H176" s="34"/>
      <c r="I176" s="160"/>
      <c r="J176" s="34"/>
      <c r="K176" s="34"/>
      <c r="L176" s="35"/>
      <c r="M176" s="161"/>
      <c r="N176" s="162"/>
      <c r="O176" s="55"/>
      <c r="P176" s="55"/>
      <c r="Q176" s="55"/>
      <c r="R176" s="55"/>
      <c r="S176" s="55"/>
      <c r="T176" s="56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9" t="s">
        <v>177</v>
      </c>
      <c r="AU176" s="19" t="s">
        <v>81</v>
      </c>
    </row>
    <row r="177" spans="1:65" s="2" customFormat="1" ht="37.9" customHeight="1">
      <c r="A177" s="34"/>
      <c r="B177" s="144"/>
      <c r="C177" s="145" t="s">
        <v>446</v>
      </c>
      <c r="D177" s="145" t="s">
        <v>170</v>
      </c>
      <c r="E177" s="146" t="s">
        <v>2731</v>
      </c>
      <c r="F177" s="147" t="s">
        <v>2732</v>
      </c>
      <c r="G177" s="148" t="s">
        <v>1575</v>
      </c>
      <c r="H177" s="149">
        <v>2</v>
      </c>
      <c r="I177" s="150"/>
      <c r="J177" s="151">
        <f>ROUND(I177*H177,2)</f>
        <v>0</v>
      </c>
      <c r="K177" s="147" t="s">
        <v>174</v>
      </c>
      <c r="L177" s="35"/>
      <c r="M177" s="152" t="s">
        <v>3</v>
      </c>
      <c r="N177" s="153" t="s">
        <v>43</v>
      </c>
      <c r="O177" s="55"/>
      <c r="P177" s="154">
        <f>O177*H177</f>
        <v>0</v>
      </c>
      <c r="Q177" s="154">
        <v>0.00493</v>
      </c>
      <c r="R177" s="154">
        <f>Q177*H177</f>
        <v>0.00986</v>
      </c>
      <c r="S177" s="154">
        <v>0</v>
      </c>
      <c r="T177" s="155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56" t="s">
        <v>227</v>
      </c>
      <c r="AT177" s="156" t="s">
        <v>170</v>
      </c>
      <c r="AU177" s="156" t="s">
        <v>81</v>
      </c>
      <c r="AY177" s="19" t="s">
        <v>167</v>
      </c>
      <c r="BE177" s="157">
        <f>IF(N177="základní",J177,0)</f>
        <v>0</v>
      </c>
      <c r="BF177" s="157">
        <f>IF(N177="snížená",J177,0)</f>
        <v>0</v>
      </c>
      <c r="BG177" s="157">
        <f>IF(N177="zákl. přenesená",J177,0)</f>
        <v>0</v>
      </c>
      <c r="BH177" s="157">
        <f>IF(N177="sníž. přenesená",J177,0)</f>
        <v>0</v>
      </c>
      <c r="BI177" s="157">
        <f>IF(N177="nulová",J177,0)</f>
        <v>0</v>
      </c>
      <c r="BJ177" s="19" t="s">
        <v>79</v>
      </c>
      <c r="BK177" s="157">
        <f>ROUND(I177*H177,2)</f>
        <v>0</v>
      </c>
      <c r="BL177" s="19" t="s">
        <v>227</v>
      </c>
      <c r="BM177" s="156" t="s">
        <v>2733</v>
      </c>
    </row>
    <row r="178" spans="1:47" s="2" customFormat="1" ht="11.25">
      <c r="A178" s="34"/>
      <c r="B178" s="35"/>
      <c r="C178" s="34"/>
      <c r="D178" s="158" t="s">
        <v>177</v>
      </c>
      <c r="E178" s="34"/>
      <c r="F178" s="159" t="s">
        <v>2734</v>
      </c>
      <c r="G178" s="34"/>
      <c r="H178" s="34"/>
      <c r="I178" s="160"/>
      <c r="J178" s="34"/>
      <c r="K178" s="34"/>
      <c r="L178" s="35"/>
      <c r="M178" s="161"/>
      <c r="N178" s="162"/>
      <c r="O178" s="55"/>
      <c r="P178" s="55"/>
      <c r="Q178" s="55"/>
      <c r="R178" s="55"/>
      <c r="S178" s="55"/>
      <c r="T178" s="56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9" t="s">
        <v>177</v>
      </c>
      <c r="AU178" s="19" t="s">
        <v>81</v>
      </c>
    </row>
    <row r="179" spans="1:65" s="2" customFormat="1" ht="24.2" customHeight="1">
      <c r="A179" s="34"/>
      <c r="B179" s="144"/>
      <c r="C179" s="145" t="s">
        <v>451</v>
      </c>
      <c r="D179" s="145" t="s">
        <v>170</v>
      </c>
      <c r="E179" s="146" t="s">
        <v>1600</v>
      </c>
      <c r="F179" s="147" t="s">
        <v>1601</v>
      </c>
      <c r="G179" s="148" t="s">
        <v>1575</v>
      </c>
      <c r="H179" s="149">
        <v>1</v>
      </c>
      <c r="I179" s="150"/>
      <c r="J179" s="151">
        <f>ROUND(I179*H179,2)</f>
        <v>0</v>
      </c>
      <c r="K179" s="147" t="s">
        <v>174</v>
      </c>
      <c r="L179" s="35"/>
      <c r="M179" s="152" t="s">
        <v>3</v>
      </c>
      <c r="N179" s="153" t="s">
        <v>43</v>
      </c>
      <c r="O179" s="55"/>
      <c r="P179" s="154">
        <f>O179*H179</f>
        <v>0</v>
      </c>
      <c r="Q179" s="154">
        <v>0.00043</v>
      </c>
      <c r="R179" s="154">
        <f>Q179*H179</f>
        <v>0.00043</v>
      </c>
      <c r="S179" s="154">
        <v>0</v>
      </c>
      <c r="T179" s="155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56" t="s">
        <v>227</v>
      </c>
      <c r="AT179" s="156" t="s">
        <v>170</v>
      </c>
      <c r="AU179" s="156" t="s">
        <v>81</v>
      </c>
      <c r="AY179" s="19" t="s">
        <v>167</v>
      </c>
      <c r="BE179" s="157">
        <f>IF(N179="základní",J179,0)</f>
        <v>0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9" t="s">
        <v>79</v>
      </c>
      <c r="BK179" s="157">
        <f>ROUND(I179*H179,2)</f>
        <v>0</v>
      </c>
      <c r="BL179" s="19" t="s">
        <v>227</v>
      </c>
      <c r="BM179" s="156" t="s">
        <v>2735</v>
      </c>
    </row>
    <row r="180" spans="1:47" s="2" customFormat="1" ht="11.25">
      <c r="A180" s="34"/>
      <c r="B180" s="35"/>
      <c r="C180" s="34"/>
      <c r="D180" s="158" t="s">
        <v>177</v>
      </c>
      <c r="E180" s="34"/>
      <c r="F180" s="159" t="s">
        <v>1602</v>
      </c>
      <c r="G180" s="34"/>
      <c r="H180" s="34"/>
      <c r="I180" s="160"/>
      <c r="J180" s="34"/>
      <c r="K180" s="34"/>
      <c r="L180" s="35"/>
      <c r="M180" s="161"/>
      <c r="N180" s="162"/>
      <c r="O180" s="55"/>
      <c r="P180" s="55"/>
      <c r="Q180" s="55"/>
      <c r="R180" s="55"/>
      <c r="S180" s="55"/>
      <c r="T180" s="56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9" t="s">
        <v>177</v>
      </c>
      <c r="AU180" s="19" t="s">
        <v>81</v>
      </c>
    </row>
    <row r="181" spans="1:65" s="2" customFormat="1" ht="44.25" customHeight="1">
      <c r="A181" s="34"/>
      <c r="B181" s="144"/>
      <c r="C181" s="145" t="s">
        <v>458</v>
      </c>
      <c r="D181" s="145" t="s">
        <v>170</v>
      </c>
      <c r="E181" s="146" t="s">
        <v>1603</v>
      </c>
      <c r="F181" s="147" t="s">
        <v>1604</v>
      </c>
      <c r="G181" s="148" t="s">
        <v>173</v>
      </c>
      <c r="H181" s="149">
        <v>0.1</v>
      </c>
      <c r="I181" s="150"/>
      <c r="J181" s="151">
        <f>ROUND(I181*H181,2)</f>
        <v>0</v>
      </c>
      <c r="K181" s="147" t="s">
        <v>174</v>
      </c>
      <c r="L181" s="35"/>
      <c r="M181" s="152" t="s">
        <v>3</v>
      </c>
      <c r="N181" s="153" t="s">
        <v>43</v>
      </c>
      <c r="O181" s="55"/>
      <c r="P181" s="154">
        <f>O181*H181</f>
        <v>0</v>
      </c>
      <c r="Q181" s="154">
        <v>0</v>
      </c>
      <c r="R181" s="154">
        <f>Q181*H181</f>
        <v>0</v>
      </c>
      <c r="S181" s="154">
        <v>0</v>
      </c>
      <c r="T181" s="155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56" t="s">
        <v>227</v>
      </c>
      <c r="AT181" s="156" t="s">
        <v>170</v>
      </c>
      <c r="AU181" s="156" t="s">
        <v>81</v>
      </c>
      <c r="AY181" s="19" t="s">
        <v>167</v>
      </c>
      <c r="BE181" s="157">
        <f>IF(N181="základní",J181,0)</f>
        <v>0</v>
      </c>
      <c r="BF181" s="157">
        <f>IF(N181="snížená",J181,0)</f>
        <v>0</v>
      </c>
      <c r="BG181" s="157">
        <f>IF(N181="zákl. přenesená",J181,0)</f>
        <v>0</v>
      </c>
      <c r="BH181" s="157">
        <f>IF(N181="sníž. přenesená",J181,0)</f>
        <v>0</v>
      </c>
      <c r="BI181" s="157">
        <f>IF(N181="nulová",J181,0)</f>
        <v>0</v>
      </c>
      <c r="BJ181" s="19" t="s">
        <v>79</v>
      </c>
      <c r="BK181" s="157">
        <f>ROUND(I181*H181,2)</f>
        <v>0</v>
      </c>
      <c r="BL181" s="19" t="s">
        <v>227</v>
      </c>
      <c r="BM181" s="156" t="s">
        <v>2736</v>
      </c>
    </row>
    <row r="182" spans="1:47" s="2" customFormat="1" ht="11.25">
      <c r="A182" s="34"/>
      <c r="B182" s="35"/>
      <c r="C182" s="34"/>
      <c r="D182" s="158" t="s">
        <v>177</v>
      </c>
      <c r="E182" s="34"/>
      <c r="F182" s="159" t="s">
        <v>1605</v>
      </c>
      <c r="G182" s="34"/>
      <c r="H182" s="34"/>
      <c r="I182" s="160"/>
      <c r="J182" s="34"/>
      <c r="K182" s="34"/>
      <c r="L182" s="35"/>
      <c r="M182" s="161"/>
      <c r="N182" s="162"/>
      <c r="O182" s="55"/>
      <c r="P182" s="55"/>
      <c r="Q182" s="55"/>
      <c r="R182" s="55"/>
      <c r="S182" s="55"/>
      <c r="T182" s="56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9" t="s">
        <v>177</v>
      </c>
      <c r="AU182" s="19" t="s">
        <v>81</v>
      </c>
    </row>
    <row r="183" spans="1:65" s="2" customFormat="1" ht="24.2" customHeight="1">
      <c r="A183" s="34"/>
      <c r="B183" s="144"/>
      <c r="C183" s="145" t="s">
        <v>463</v>
      </c>
      <c r="D183" s="145" t="s">
        <v>170</v>
      </c>
      <c r="E183" s="146" t="s">
        <v>1606</v>
      </c>
      <c r="F183" s="147" t="s">
        <v>1607</v>
      </c>
      <c r="G183" s="148" t="s">
        <v>1575</v>
      </c>
      <c r="H183" s="149">
        <v>8</v>
      </c>
      <c r="I183" s="150"/>
      <c r="J183" s="151">
        <f>ROUND(I183*H183,2)</f>
        <v>0</v>
      </c>
      <c r="K183" s="147" t="s">
        <v>174</v>
      </c>
      <c r="L183" s="35"/>
      <c r="M183" s="152" t="s">
        <v>3</v>
      </c>
      <c r="N183" s="153" t="s">
        <v>43</v>
      </c>
      <c r="O183" s="55"/>
      <c r="P183" s="154">
        <f>O183*H183</f>
        <v>0</v>
      </c>
      <c r="Q183" s="154">
        <v>0.00024</v>
      </c>
      <c r="R183" s="154">
        <f>Q183*H183</f>
        <v>0.00192</v>
      </c>
      <c r="S183" s="154">
        <v>0</v>
      </c>
      <c r="T183" s="155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56" t="s">
        <v>227</v>
      </c>
      <c r="AT183" s="156" t="s">
        <v>170</v>
      </c>
      <c r="AU183" s="156" t="s">
        <v>81</v>
      </c>
      <c r="AY183" s="19" t="s">
        <v>167</v>
      </c>
      <c r="BE183" s="157">
        <f>IF(N183="základní",J183,0)</f>
        <v>0</v>
      </c>
      <c r="BF183" s="157">
        <f>IF(N183="snížená",J183,0)</f>
        <v>0</v>
      </c>
      <c r="BG183" s="157">
        <f>IF(N183="zákl. přenesená",J183,0)</f>
        <v>0</v>
      </c>
      <c r="BH183" s="157">
        <f>IF(N183="sníž. přenesená",J183,0)</f>
        <v>0</v>
      </c>
      <c r="BI183" s="157">
        <f>IF(N183="nulová",J183,0)</f>
        <v>0</v>
      </c>
      <c r="BJ183" s="19" t="s">
        <v>79</v>
      </c>
      <c r="BK183" s="157">
        <f>ROUND(I183*H183,2)</f>
        <v>0</v>
      </c>
      <c r="BL183" s="19" t="s">
        <v>227</v>
      </c>
      <c r="BM183" s="156" t="s">
        <v>2737</v>
      </c>
    </row>
    <row r="184" spans="1:47" s="2" customFormat="1" ht="11.25">
      <c r="A184" s="34"/>
      <c r="B184" s="35"/>
      <c r="C184" s="34"/>
      <c r="D184" s="158" t="s">
        <v>177</v>
      </c>
      <c r="E184" s="34"/>
      <c r="F184" s="159" t="s">
        <v>1608</v>
      </c>
      <c r="G184" s="34"/>
      <c r="H184" s="34"/>
      <c r="I184" s="160"/>
      <c r="J184" s="34"/>
      <c r="K184" s="34"/>
      <c r="L184" s="35"/>
      <c r="M184" s="161"/>
      <c r="N184" s="162"/>
      <c r="O184" s="55"/>
      <c r="P184" s="55"/>
      <c r="Q184" s="55"/>
      <c r="R184" s="55"/>
      <c r="S184" s="55"/>
      <c r="T184" s="56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9" t="s">
        <v>177</v>
      </c>
      <c r="AU184" s="19" t="s">
        <v>81</v>
      </c>
    </row>
    <row r="185" spans="1:65" s="2" customFormat="1" ht="16.5" customHeight="1">
      <c r="A185" s="34"/>
      <c r="B185" s="144"/>
      <c r="C185" s="181" t="s">
        <v>469</v>
      </c>
      <c r="D185" s="181" t="s">
        <v>452</v>
      </c>
      <c r="E185" s="182" t="s">
        <v>2738</v>
      </c>
      <c r="F185" s="183" t="s">
        <v>2739</v>
      </c>
      <c r="G185" s="184" t="s">
        <v>226</v>
      </c>
      <c r="H185" s="185">
        <v>4</v>
      </c>
      <c r="I185" s="186"/>
      <c r="J185" s="187">
        <f>ROUND(I185*H185,2)</f>
        <v>0</v>
      </c>
      <c r="K185" s="183" t="s">
        <v>174</v>
      </c>
      <c r="L185" s="188"/>
      <c r="M185" s="189" t="s">
        <v>3</v>
      </c>
      <c r="N185" s="190" t="s">
        <v>43</v>
      </c>
      <c r="O185" s="55"/>
      <c r="P185" s="154">
        <f>O185*H185</f>
        <v>0</v>
      </c>
      <c r="Q185" s="154">
        <v>0.00025</v>
      </c>
      <c r="R185" s="154">
        <f>Q185*H185</f>
        <v>0.001</v>
      </c>
      <c r="S185" s="154">
        <v>0</v>
      </c>
      <c r="T185" s="155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56" t="s">
        <v>360</v>
      </c>
      <c r="AT185" s="156" t="s">
        <v>452</v>
      </c>
      <c r="AU185" s="156" t="s">
        <v>81</v>
      </c>
      <c r="AY185" s="19" t="s">
        <v>167</v>
      </c>
      <c r="BE185" s="157">
        <f>IF(N185="základní",J185,0)</f>
        <v>0</v>
      </c>
      <c r="BF185" s="157">
        <f>IF(N185="snížená",J185,0)</f>
        <v>0</v>
      </c>
      <c r="BG185" s="157">
        <f>IF(N185="zákl. přenesená",J185,0)</f>
        <v>0</v>
      </c>
      <c r="BH185" s="157">
        <f>IF(N185="sníž. přenesená",J185,0)</f>
        <v>0</v>
      </c>
      <c r="BI185" s="157">
        <f>IF(N185="nulová",J185,0)</f>
        <v>0</v>
      </c>
      <c r="BJ185" s="19" t="s">
        <v>79</v>
      </c>
      <c r="BK185" s="157">
        <f>ROUND(I185*H185,2)</f>
        <v>0</v>
      </c>
      <c r="BL185" s="19" t="s">
        <v>227</v>
      </c>
      <c r="BM185" s="156" t="s">
        <v>2740</v>
      </c>
    </row>
    <row r="186" spans="1:47" s="2" customFormat="1" ht="11.25">
      <c r="A186" s="34"/>
      <c r="B186" s="35"/>
      <c r="C186" s="34"/>
      <c r="D186" s="158" t="s">
        <v>177</v>
      </c>
      <c r="E186" s="34"/>
      <c r="F186" s="159" t="s">
        <v>2741</v>
      </c>
      <c r="G186" s="34"/>
      <c r="H186" s="34"/>
      <c r="I186" s="160"/>
      <c r="J186" s="34"/>
      <c r="K186" s="34"/>
      <c r="L186" s="35"/>
      <c r="M186" s="161"/>
      <c r="N186" s="162"/>
      <c r="O186" s="55"/>
      <c r="P186" s="55"/>
      <c r="Q186" s="55"/>
      <c r="R186" s="55"/>
      <c r="S186" s="55"/>
      <c r="T186" s="56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9" t="s">
        <v>177</v>
      </c>
      <c r="AU186" s="19" t="s">
        <v>81</v>
      </c>
    </row>
    <row r="187" spans="2:51" s="13" customFormat="1" ht="11.25">
      <c r="B187" s="163"/>
      <c r="D187" s="164" t="s">
        <v>179</v>
      </c>
      <c r="E187" s="165" t="s">
        <v>3</v>
      </c>
      <c r="F187" s="166" t="s">
        <v>2742</v>
      </c>
      <c r="H187" s="167">
        <v>4</v>
      </c>
      <c r="I187" s="168"/>
      <c r="L187" s="163"/>
      <c r="M187" s="169"/>
      <c r="N187" s="170"/>
      <c r="O187" s="170"/>
      <c r="P187" s="170"/>
      <c r="Q187" s="170"/>
      <c r="R187" s="170"/>
      <c r="S187" s="170"/>
      <c r="T187" s="171"/>
      <c r="AT187" s="165" t="s">
        <v>179</v>
      </c>
      <c r="AU187" s="165" t="s">
        <v>81</v>
      </c>
      <c r="AV187" s="13" t="s">
        <v>81</v>
      </c>
      <c r="AW187" s="13" t="s">
        <v>34</v>
      </c>
      <c r="AX187" s="13" t="s">
        <v>79</v>
      </c>
      <c r="AY187" s="165" t="s">
        <v>167</v>
      </c>
    </row>
    <row r="188" spans="1:65" s="2" customFormat="1" ht="16.5" customHeight="1">
      <c r="A188" s="34"/>
      <c r="B188" s="144"/>
      <c r="C188" s="145" t="s">
        <v>474</v>
      </c>
      <c r="D188" s="145" t="s">
        <v>170</v>
      </c>
      <c r="E188" s="146" t="s">
        <v>1613</v>
      </c>
      <c r="F188" s="147" t="s">
        <v>1614</v>
      </c>
      <c r="G188" s="148" t="s">
        <v>1575</v>
      </c>
      <c r="H188" s="149">
        <v>4</v>
      </c>
      <c r="I188" s="150"/>
      <c r="J188" s="151">
        <f>ROUND(I188*H188,2)</f>
        <v>0</v>
      </c>
      <c r="K188" s="147" t="s">
        <v>174</v>
      </c>
      <c r="L188" s="35"/>
      <c r="M188" s="152" t="s">
        <v>3</v>
      </c>
      <c r="N188" s="153" t="s">
        <v>43</v>
      </c>
      <c r="O188" s="55"/>
      <c r="P188" s="154">
        <f>O188*H188</f>
        <v>0</v>
      </c>
      <c r="Q188" s="154">
        <v>0</v>
      </c>
      <c r="R188" s="154">
        <f>Q188*H188</f>
        <v>0</v>
      </c>
      <c r="S188" s="154">
        <v>0.00156</v>
      </c>
      <c r="T188" s="155">
        <f>S188*H188</f>
        <v>0.00624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56" t="s">
        <v>227</v>
      </c>
      <c r="AT188" s="156" t="s">
        <v>170</v>
      </c>
      <c r="AU188" s="156" t="s">
        <v>81</v>
      </c>
      <c r="AY188" s="19" t="s">
        <v>167</v>
      </c>
      <c r="BE188" s="157">
        <f>IF(N188="základní",J188,0)</f>
        <v>0</v>
      </c>
      <c r="BF188" s="157">
        <f>IF(N188="snížená",J188,0)</f>
        <v>0</v>
      </c>
      <c r="BG188" s="157">
        <f>IF(N188="zákl. přenesená",J188,0)</f>
        <v>0</v>
      </c>
      <c r="BH188" s="157">
        <f>IF(N188="sníž. přenesená",J188,0)</f>
        <v>0</v>
      </c>
      <c r="BI188" s="157">
        <f>IF(N188="nulová",J188,0)</f>
        <v>0</v>
      </c>
      <c r="BJ188" s="19" t="s">
        <v>79</v>
      </c>
      <c r="BK188" s="157">
        <f>ROUND(I188*H188,2)</f>
        <v>0</v>
      </c>
      <c r="BL188" s="19" t="s">
        <v>227</v>
      </c>
      <c r="BM188" s="156" t="s">
        <v>2743</v>
      </c>
    </row>
    <row r="189" spans="1:47" s="2" customFormat="1" ht="11.25">
      <c r="A189" s="34"/>
      <c r="B189" s="35"/>
      <c r="C189" s="34"/>
      <c r="D189" s="158" t="s">
        <v>177</v>
      </c>
      <c r="E189" s="34"/>
      <c r="F189" s="159" t="s">
        <v>1615</v>
      </c>
      <c r="G189" s="34"/>
      <c r="H189" s="34"/>
      <c r="I189" s="160"/>
      <c r="J189" s="34"/>
      <c r="K189" s="34"/>
      <c r="L189" s="35"/>
      <c r="M189" s="161"/>
      <c r="N189" s="162"/>
      <c r="O189" s="55"/>
      <c r="P189" s="55"/>
      <c r="Q189" s="55"/>
      <c r="R189" s="55"/>
      <c r="S189" s="55"/>
      <c r="T189" s="56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9" t="s">
        <v>177</v>
      </c>
      <c r="AU189" s="19" t="s">
        <v>81</v>
      </c>
    </row>
    <row r="190" spans="1:65" s="2" customFormat="1" ht="33" customHeight="1">
      <c r="A190" s="34"/>
      <c r="B190" s="144"/>
      <c r="C190" s="181" t="s">
        <v>480</v>
      </c>
      <c r="D190" s="181" t="s">
        <v>452</v>
      </c>
      <c r="E190" s="182" t="s">
        <v>1653</v>
      </c>
      <c r="F190" s="183" t="s">
        <v>2744</v>
      </c>
      <c r="G190" s="184" t="s">
        <v>1088</v>
      </c>
      <c r="H190" s="185">
        <v>1</v>
      </c>
      <c r="I190" s="186"/>
      <c r="J190" s="187">
        <f aca="true" t="shared" si="10" ref="J190:J196">ROUND(I190*H190,2)</f>
        <v>0</v>
      </c>
      <c r="K190" s="183" t="s">
        <v>3</v>
      </c>
      <c r="L190" s="188"/>
      <c r="M190" s="189" t="s">
        <v>3</v>
      </c>
      <c r="N190" s="190" t="s">
        <v>43</v>
      </c>
      <c r="O190" s="55"/>
      <c r="P190" s="154">
        <f aca="true" t="shared" si="11" ref="P190:P196">O190*H190</f>
        <v>0</v>
      </c>
      <c r="Q190" s="154">
        <v>0</v>
      </c>
      <c r="R190" s="154">
        <f aca="true" t="shared" si="12" ref="R190:R196">Q190*H190</f>
        <v>0</v>
      </c>
      <c r="S190" s="154">
        <v>0</v>
      </c>
      <c r="T190" s="155">
        <f aca="true" t="shared" si="13" ref="T190:T196"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56" t="s">
        <v>360</v>
      </c>
      <c r="AT190" s="156" t="s">
        <v>452</v>
      </c>
      <c r="AU190" s="156" t="s">
        <v>81</v>
      </c>
      <c r="AY190" s="19" t="s">
        <v>167</v>
      </c>
      <c r="BE190" s="157">
        <f aca="true" t="shared" si="14" ref="BE190:BE196">IF(N190="základní",J190,0)</f>
        <v>0</v>
      </c>
      <c r="BF190" s="157">
        <f aca="true" t="shared" si="15" ref="BF190:BF196">IF(N190="snížená",J190,0)</f>
        <v>0</v>
      </c>
      <c r="BG190" s="157">
        <f aca="true" t="shared" si="16" ref="BG190:BG196">IF(N190="zákl. přenesená",J190,0)</f>
        <v>0</v>
      </c>
      <c r="BH190" s="157">
        <f aca="true" t="shared" si="17" ref="BH190:BH196">IF(N190="sníž. přenesená",J190,0)</f>
        <v>0</v>
      </c>
      <c r="BI190" s="157">
        <f aca="true" t="shared" si="18" ref="BI190:BI196">IF(N190="nulová",J190,0)</f>
        <v>0</v>
      </c>
      <c r="BJ190" s="19" t="s">
        <v>79</v>
      </c>
      <c r="BK190" s="157">
        <f aca="true" t="shared" si="19" ref="BK190:BK196">ROUND(I190*H190,2)</f>
        <v>0</v>
      </c>
      <c r="BL190" s="19" t="s">
        <v>227</v>
      </c>
      <c r="BM190" s="156" t="s">
        <v>2745</v>
      </c>
    </row>
    <row r="191" spans="1:65" s="2" customFormat="1" ht="16.5" customHeight="1">
      <c r="A191" s="34"/>
      <c r="B191" s="144"/>
      <c r="C191" s="181" t="s">
        <v>485</v>
      </c>
      <c r="D191" s="181" t="s">
        <v>452</v>
      </c>
      <c r="E191" s="182" t="s">
        <v>1655</v>
      </c>
      <c r="F191" s="183" t="s">
        <v>2746</v>
      </c>
      <c r="G191" s="184" t="s">
        <v>1088</v>
      </c>
      <c r="H191" s="185">
        <v>1</v>
      </c>
      <c r="I191" s="186"/>
      <c r="J191" s="187">
        <f t="shared" si="10"/>
        <v>0</v>
      </c>
      <c r="K191" s="183" t="s">
        <v>3</v>
      </c>
      <c r="L191" s="188"/>
      <c r="M191" s="189" t="s">
        <v>3</v>
      </c>
      <c r="N191" s="190" t="s">
        <v>43</v>
      </c>
      <c r="O191" s="55"/>
      <c r="P191" s="154">
        <f t="shared" si="11"/>
        <v>0</v>
      </c>
      <c r="Q191" s="154">
        <v>0</v>
      </c>
      <c r="R191" s="154">
        <f t="shared" si="12"/>
        <v>0</v>
      </c>
      <c r="S191" s="154">
        <v>0</v>
      </c>
      <c r="T191" s="155">
        <f t="shared" si="1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56" t="s">
        <v>360</v>
      </c>
      <c r="AT191" s="156" t="s">
        <v>452</v>
      </c>
      <c r="AU191" s="156" t="s">
        <v>81</v>
      </c>
      <c r="AY191" s="19" t="s">
        <v>167</v>
      </c>
      <c r="BE191" s="157">
        <f t="shared" si="14"/>
        <v>0</v>
      </c>
      <c r="BF191" s="157">
        <f t="shared" si="15"/>
        <v>0</v>
      </c>
      <c r="BG191" s="157">
        <f t="shared" si="16"/>
        <v>0</v>
      </c>
      <c r="BH191" s="157">
        <f t="shared" si="17"/>
        <v>0</v>
      </c>
      <c r="BI191" s="157">
        <f t="shared" si="18"/>
        <v>0</v>
      </c>
      <c r="BJ191" s="19" t="s">
        <v>79</v>
      </c>
      <c r="BK191" s="157">
        <f t="shared" si="19"/>
        <v>0</v>
      </c>
      <c r="BL191" s="19" t="s">
        <v>227</v>
      </c>
      <c r="BM191" s="156" t="s">
        <v>2747</v>
      </c>
    </row>
    <row r="192" spans="1:65" s="2" customFormat="1" ht="16.5" customHeight="1">
      <c r="A192" s="34"/>
      <c r="B192" s="144"/>
      <c r="C192" s="181" t="s">
        <v>491</v>
      </c>
      <c r="D192" s="181" t="s">
        <v>452</v>
      </c>
      <c r="E192" s="182" t="s">
        <v>2748</v>
      </c>
      <c r="F192" s="183" t="s">
        <v>2749</v>
      </c>
      <c r="G192" s="184" t="s">
        <v>1088</v>
      </c>
      <c r="H192" s="185">
        <v>1</v>
      </c>
      <c r="I192" s="186"/>
      <c r="J192" s="187">
        <f t="shared" si="10"/>
        <v>0</v>
      </c>
      <c r="K192" s="183" t="s">
        <v>3</v>
      </c>
      <c r="L192" s="188"/>
      <c r="M192" s="189" t="s">
        <v>3</v>
      </c>
      <c r="N192" s="190" t="s">
        <v>43</v>
      </c>
      <c r="O192" s="55"/>
      <c r="P192" s="154">
        <f t="shared" si="11"/>
        <v>0</v>
      </c>
      <c r="Q192" s="154">
        <v>0</v>
      </c>
      <c r="R192" s="154">
        <f t="shared" si="12"/>
        <v>0</v>
      </c>
      <c r="S192" s="154">
        <v>0</v>
      </c>
      <c r="T192" s="155">
        <f t="shared" si="1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56" t="s">
        <v>360</v>
      </c>
      <c r="AT192" s="156" t="s">
        <v>452</v>
      </c>
      <c r="AU192" s="156" t="s">
        <v>81</v>
      </c>
      <c r="AY192" s="19" t="s">
        <v>167</v>
      </c>
      <c r="BE192" s="157">
        <f t="shared" si="14"/>
        <v>0</v>
      </c>
      <c r="BF192" s="157">
        <f t="shared" si="15"/>
        <v>0</v>
      </c>
      <c r="BG192" s="157">
        <f t="shared" si="16"/>
        <v>0</v>
      </c>
      <c r="BH192" s="157">
        <f t="shared" si="17"/>
        <v>0</v>
      </c>
      <c r="BI192" s="157">
        <f t="shared" si="18"/>
        <v>0</v>
      </c>
      <c r="BJ192" s="19" t="s">
        <v>79</v>
      </c>
      <c r="BK192" s="157">
        <f t="shared" si="19"/>
        <v>0</v>
      </c>
      <c r="BL192" s="19" t="s">
        <v>227</v>
      </c>
      <c r="BM192" s="156" t="s">
        <v>2750</v>
      </c>
    </row>
    <row r="193" spans="1:65" s="2" customFormat="1" ht="24.2" customHeight="1">
      <c r="A193" s="34"/>
      <c r="B193" s="144"/>
      <c r="C193" s="181" t="s">
        <v>497</v>
      </c>
      <c r="D193" s="181" t="s">
        <v>452</v>
      </c>
      <c r="E193" s="182" t="s">
        <v>2751</v>
      </c>
      <c r="F193" s="183" t="s">
        <v>2752</v>
      </c>
      <c r="G193" s="184" t="s">
        <v>1088</v>
      </c>
      <c r="H193" s="185">
        <v>1</v>
      </c>
      <c r="I193" s="186"/>
      <c r="J193" s="187">
        <f t="shared" si="10"/>
        <v>0</v>
      </c>
      <c r="K193" s="183" t="s">
        <v>3</v>
      </c>
      <c r="L193" s="188"/>
      <c r="M193" s="189" t="s">
        <v>3</v>
      </c>
      <c r="N193" s="190" t="s">
        <v>43</v>
      </c>
      <c r="O193" s="55"/>
      <c r="P193" s="154">
        <f t="shared" si="11"/>
        <v>0</v>
      </c>
      <c r="Q193" s="154">
        <v>0</v>
      </c>
      <c r="R193" s="154">
        <f t="shared" si="12"/>
        <v>0</v>
      </c>
      <c r="S193" s="154">
        <v>0</v>
      </c>
      <c r="T193" s="155">
        <f t="shared" si="1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56" t="s">
        <v>360</v>
      </c>
      <c r="AT193" s="156" t="s">
        <v>452</v>
      </c>
      <c r="AU193" s="156" t="s">
        <v>81</v>
      </c>
      <c r="AY193" s="19" t="s">
        <v>167</v>
      </c>
      <c r="BE193" s="157">
        <f t="shared" si="14"/>
        <v>0</v>
      </c>
      <c r="BF193" s="157">
        <f t="shared" si="15"/>
        <v>0</v>
      </c>
      <c r="BG193" s="157">
        <f t="shared" si="16"/>
        <v>0</v>
      </c>
      <c r="BH193" s="157">
        <f t="shared" si="17"/>
        <v>0</v>
      </c>
      <c r="BI193" s="157">
        <f t="shared" si="18"/>
        <v>0</v>
      </c>
      <c r="BJ193" s="19" t="s">
        <v>79</v>
      </c>
      <c r="BK193" s="157">
        <f t="shared" si="19"/>
        <v>0</v>
      </c>
      <c r="BL193" s="19" t="s">
        <v>227</v>
      </c>
      <c r="BM193" s="156" t="s">
        <v>2753</v>
      </c>
    </row>
    <row r="194" spans="1:65" s="2" customFormat="1" ht="16.5" customHeight="1">
      <c r="A194" s="34"/>
      <c r="B194" s="144"/>
      <c r="C194" s="181" t="s">
        <v>502</v>
      </c>
      <c r="D194" s="181" t="s">
        <v>452</v>
      </c>
      <c r="E194" s="182" t="s">
        <v>2754</v>
      </c>
      <c r="F194" s="183" t="s">
        <v>2755</v>
      </c>
      <c r="G194" s="184" t="s">
        <v>1088</v>
      </c>
      <c r="H194" s="185">
        <v>1</v>
      </c>
      <c r="I194" s="186"/>
      <c r="J194" s="187">
        <f t="shared" si="10"/>
        <v>0</v>
      </c>
      <c r="K194" s="183" t="s">
        <v>3</v>
      </c>
      <c r="L194" s="188"/>
      <c r="M194" s="189" t="s">
        <v>3</v>
      </c>
      <c r="N194" s="190" t="s">
        <v>43</v>
      </c>
      <c r="O194" s="55"/>
      <c r="P194" s="154">
        <f t="shared" si="11"/>
        <v>0</v>
      </c>
      <c r="Q194" s="154">
        <v>0</v>
      </c>
      <c r="R194" s="154">
        <f t="shared" si="12"/>
        <v>0</v>
      </c>
      <c r="S194" s="154">
        <v>0</v>
      </c>
      <c r="T194" s="155">
        <f t="shared" si="1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56" t="s">
        <v>360</v>
      </c>
      <c r="AT194" s="156" t="s">
        <v>452</v>
      </c>
      <c r="AU194" s="156" t="s">
        <v>81</v>
      </c>
      <c r="AY194" s="19" t="s">
        <v>167</v>
      </c>
      <c r="BE194" s="157">
        <f t="shared" si="14"/>
        <v>0</v>
      </c>
      <c r="BF194" s="157">
        <f t="shared" si="15"/>
        <v>0</v>
      </c>
      <c r="BG194" s="157">
        <f t="shared" si="16"/>
        <v>0</v>
      </c>
      <c r="BH194" s="157">
        <f t="shared" si="17"/>
        <v>0</v>
      </c>
      <c r="BI194" s="157">
        <f t="shared" si="18"/>
        <v>0</v>
      </c>
      <c r="BJ194" s="19" t="s">
        <v>79</v>
      </c>
      <c r="BK194" s="157">
        <f t="shared" si="19"/>
        <v>0</v>
      </c>
      <c r="BL194" s="19" t="s">
        <v>227</v>
      </c>
      <c r="BM194" s="156" t="s">
        <v>2756</v>
      </c>
    </row>
    <row r="195" spans="1:65" s="2" customFormat="1" ht="16.5" customHeight="1">
      <c r="A195" s="34"/>
      <c r="B195" s="144"/>
      <c r="C195" s="181" t="s">
        <v>508</v>
      </c>
      <c r="D195" s="181" t="s">
        <v>452</v>
      </c>
      <c r="E195" s="182" t="s">
        <v>2757</v>
      </c>
      <c r="F195" s="183" t="s">
        <v>2758</v>
      </c>
      <c r="G195" s="184" t="s">
        <v>1088</v>
      </c>
      <c r="H195" s="185">
        <v>1</v>
      </c>
      <c r="I195" s="186"/>
      <c r="J195" s="187">
        <f t="shared" si="10"/>
        <v>0</v>
      </c>
      <c r="K195" s="183" t="s">
        <v>3</v>
      </c>
      <c r="L195" s="188"/>
      <c r="M195" s="189" t="s">
        <v>3</v>
      </c>
      <c r="N195" s="190" t="s">
        <v>43</v>
      </c>
      <c r="O195" s="55"/>
      <c r="P195" s="154">
        <f t="shared" si="11"/>
        <v>0</v>
      </c>
      <c r="Q195" s="154">
        <v>0</v>
      </c>
      <c r="R195" s="154">
        <f t="shared" si="12"/>
        <v>0</v>
      </c>
      <c r="S195" s="154">
        <v>0</v>
      </c>
      <c r="T195" s="155">
        <f t="shared" si="1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56" t="s">
        <v>360</v>
      </c>
      <c r="AT195" s="156" t="s">
        <v>452</v>
      </c>
      <c r="AU195" s="156" t="s">
        <v>81</v>
      </c>
      <c r="AY195" s="19" t="s">
        <v>167</v>
      </c>
      <c r="BE195" s="157">
        <f t="shared" si="14"/>
        <v>0</v>
      </c>
      <c r="BF195" s="157">
        <f t="shared" si="15"/>
        <v>0</v>
      </c>
      <c r="BG195" s="157">
        <f t="shared" si="16"/>
        <v>0</v>
      </c>
      <c r="BH195" s="157">
        <f t="shared" si="17"/>
        <v>0</v>
      </c>
      <c r="BI195" s="157">
        <f t="shared" si="18"/>
        <v>0</v>
      </c>
      <c r="BJ195" s="19" t="s">
        <v>79</v>
      </c>
      <c r="BK195" s="157">
        <f t="shared" si="19"/>
        <v>0</v>
      </c>
      <c r="BL195" s="19" t="s">
        <v>227</v>
      </c>
      <c r="BM195" s="156" t="s">
        <v>2759</v>
      </c>
    </row>
    <row r="196" spans="1:65" s="2" customFormat="1" ht="24.2" customHeight="1">
      <c r="A196" s="34"/>
      <c r="B196" s="144"/>
      <c r="C196" s="145" t="s">
        <v>513</v>
      </c>
      <c r="D196" s="145" t="s">
        <v>170</v>
      </c>
      <c r="E196" s="146" t="s">
        <v>2760</v>
      </c>
      <c r="F196" s="147" t="s">
        <v>2761</v>
      </c>
      <c r="G196" s="148" t="s">
        <v>1575</v>
      </c>
      <c r="H196" s="149">
        <v>2</v>
      </c>
      <c r="I196" s="150"/>
      <c r="J196" s="151">
        <f t="shared" si="10"/>
        <v>0</v>
      </c>
      <c r="K196" s="147" t="s">
        <v>174</v>
      </c>
      <c r="L196" s="35"/>
      <c r="M196" s="152" t="s">
        <v>3</v>
      </c>
      <c r="N196" s="153" t="s">
        <v>43</v>
      </c>
      <c r="O196" s="55"/>
      <c r="P196" s="154">
        <f t="shared" si="11"/>
        <v>0</v>
      </c>
      <c r="Q196" s="154">
        <v>0.0018</v>
      </c>
      <c r="R196" s="154">
        <f t="shared" si="12"/>
        <v>0.0036</v>
      </c>
      <c r="S196" s="154">
        <v>0</v>
      </c>
      <c r="T196" s="155">
        <f t="shared" si="1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56" t="s">
        <v>227</v>
      </c>
      <c r="AT196" s="156" t="s">
        <v>170</v>
      </c>
      <c r="AU196" s="156" t="s">
        <v>81</v>
      </c>
      <c r="AY196" s="19" t="s">
        <v>167</v>
      </c>
      <c r="BE196" s="157">
        <f t="shared" si="14"/>
        <v>0</v>
      </c>
      <c r="BF196" s="157">
        <f t="shared" si="15"/>
        <v>0</v>
      </c>
      <c r="BG196" s="157">
        <f t="shared" si="16"/>
        <v>0</v>
      </c>
      <c r="BH196" s="157">
        <f t="shared" si="17"/>
        <v>0</v>
      </c>
      <c r="BI196" s="157">
        <f t="shared" si="18"/>
        <v>0</v>
      </c>
      <c r="BJ196" s="19" t="s">
        <v>79</v>
      </c>
      <c r="BK196" s="157">
        <f t="shared" si="19"/>
        <v>0</v>
      </c>
      <c r="BL196" s="19" t="s">
        <v>227</v>
      </c>
      <c r="BM196" s="156" t="s">
        <v>2762</v>
      </c>
    </row>
    <row r="197" spans="1:47" s="2" customFormat="1" ht="11.25">
      <c r="A197" s="34"/>
      <c r="B197" s="35"/>
      <c r="C197" s="34"/>
      <c r="D197" s="158" t="s">
        <v>177</v>
      </c>
      <c r="E197" s="34"/>
      <c r="F197" s="159" t="s">
        <v>2763</v>
      </c>
      <c r="G197" s="34"/>
      <c r="H197" s="34"/>
      <c r="I197" s="160"/>
      <c r="J197" s="34"/>
      <c r="K197" s="34"/>
      <c r="L197" s="35"/>
      <c r="M197" s="161"/>
      <c r="N197" s="162"/>
      <c r="O197" s="55"/>
      <c r="P197" s="55"/>
      <c r="Q197" s="55"/>
      <c r="R197" s="55"/>
      <c r="S197" s="55"/>
      <c r="T197" s="56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9" t="s">
        <v>177</v>
      </c>
      <c r="AU197" s="19" t="s">
        <v>81</v>
      </c>
    </row>
    <row r="198" spans="1:65" s="2" customFormat="1" ht="16.5" customHeight="1">
      <c r="A198" s="34"/>
      <c r="B198" s="144"/>
      <c r="C198" s="145" t="s">
        <v>518</v>
      </c>
      <c r="D198" s="145" t="s">
        <v>170</v>
      </c>
      <c r="E198" s="146" t="s">
        <v>2764</v>
      </c>
      <c r="F198" s="147" t="s">
        <v>2765</v>
      </c>
      <c r="G198" s="148" t="s">
        <v>1575</v>
      </c>
      <c r="H198" s="149">
        <v>2</v>
      </c>
      <c r="I198" s="150"/>
      <c r="J198" s="151">
        <f>ROUND(I198*H198,2)</f>
        <v>0</v>
      </c>
      <c r="K198" s="147" t="s">
        <v>174</v>
      </c>
      <c r="L198" s="35"/>
      <c r="M198" s="152" t="s">
        <v>3</v>
      </c>
      <c r="N198" s="153" t="s">
        <v>43</v>
      </c>
      <c r="O198" s="55"/>
      <c r="P198" s="154">
        <f>O198*H198</f>
        <v>0</v>
      </c>
      <c r="Q198" s="154">
        <v>0.00184</v>
      </c>
      <c r="R198" s="154">
        <f>Q198*H198</f>
        <v>0.00368</v>
      </c>
      <c r="S198" s="154">
        <v>0</v>
      </c>
      <c r="T198" s="155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56" t="s">
        <v>227</v>
      </c>
      <c r="AT198" s="156" t="s">
        <v>170</v>
      </c>
      <c r="AU198" s="156" t="s">
        <v>81</v>
      </c>
      <c r="AY198" s="19" t="s">
        <v>167</v>
      </c>
      <c r="BE198" s="157">
        <f>IF(N198="základní",J198,0)</f>
        <v>0</v>
      </c>
      <c r="BF198" s="157">
        <f>IF(N198="snížená",J198,0)</f>
        <v>0</v>
      </c>
      <c r="BG198" s="157">
        <f>IF(N198="zákl. přenesená",J198,0)</f>
        <v>0</v>
      </c>
      <c r="BH198" s="157">
        <f>IF(N198="sníž. přenesená",J198,0)</f>
        <v>0</v>
      </c>
      <c r="BI198" s="157">
        <f>IF(N198="nulová",J198,0)</f>
        <v>0</v>
      </c>
      <c r="BJ198" s="19" t="s">
        <v>79</v>
      </c>
      <c r="BK198" s="157">
        <f>ROUND(I198*H198,2)</f>
        <v>0</v>
      </c>
      <c r="BL198" s="19" t="s">
        <v>227</v>
      </c>
      <c r="BM198" s="156" t="s">
        <v>2766</v>
      </c>
    </row>
    <row r="199" spans="1:47" s="2" customFormat="1" ht="11.25">
      <c r="A199" s="34"/>
      <c r="B199" s="35"/>
      <c r="C199" s="34"/>
      <c r="D199" s="158" t="s">
        <v>177</v>
      </c>
      <c r="E199" s="34"/>
      <c r="F199" s="159" t="s">
        <v>2767</v>
      </c>
      <c r="G199" s="34"/>
      <c r="H199" s="34"/>
      <c r="I199" s="160"/>
      <c r="J199" s="34"/>
      <c r="K199" s="34"/>
      <c r="L199" s="35"/>
      <c r="M199" s="161"/>
      <c r="N199" s="162"/>
      <c r="O199" s="55"/>
      <c r="P199" s="55"/>
      <c r="Q199" s="55"/>
      <c r="R199" s="55"/>
      <c r="S199" s="55"/>
      <c r="T199" s="56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9" t="s">
        <v>177</v>
      </c>
      <c r="AU199" s="19" t="s">
        <v>81</v>
      </c>
    </row>
    <row r="200" spans="1:65" s="2" customFormat="1" ht="24.2" customHeight="1">
      <c r="A200" s="34"/>
      <c r="B200" s="144"/>
      <c r="C200" s="145" t="s">
        <v>525</v>
      </c>
      <c r="D200" s="145" t="s">
        <v>170</v>
      </c>
      <c r="E200" s="146" t="s">
        <v>2768</v>
      </c>
      <c r="F200" s="147" t="s">
        <v>2769</v>
      </c>
      <c r="G200" s="148" t="s">
        <v>200</v>
      </c>
      <c r="H200" s="149">
        <v>2</v>
      </c>
      <c r="I200" s="150"/>
      <c r="J200" s="151">
        <f>ROUND(I200*H200,2)</f>
        <v>0</v>
      </c>
      <c r="K200" s="147" t="s">
        <v>174</v>
      </c>
      <c r="L200" s="35"/>
      <c r="M200" s="152" t="s">
        <v>3</v>
      </c>
      <c r="N200" s="153" t="s">
        <v>43</v>
      </c>
      <c r="O200" s="55"/>
      <c r="P200" s="154">
        <f>O200*H200</f>
        <v>0</v>
      </c>
      <c r="Q200" s="154">
        <v>0.00016</v>
      </c>
      <c r="R200" s="154">
        <f>Q200*H200</f>
        <v>0.00032</v>
      </c>
      <c r="S200" s="154">
        <v>0</v>
      </c>
      <c r="T200" s="155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56" t="s">
        <v>227</v>
      </c>
      <c r="AT200" s="156" t="s">
        <v>170</v>
      </c>
      <c r="AU200" s="156" t="s">
        <v>81</v>
      </c>
      <c r="AY200" s="19" t="s">
        <v>167</v>
      </c>
      <c r="BE200" s="157">
        <f>IF(N200="základní",J200,0)</f>
        <v>0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19" t="s">
        <v>79</v>
      </c>
      <c r="BK200" s="157">
        <f>ROUND(I200*H200,2)</f>
        <v>0</v>
      </c>
      <c r="BL200" s="19" t="s">
        <v>227</v>
      </c>
      <c r="BM200" s="156" t="s">
        <v>2770</v>
      </c>
    </row>
    <row r="201" spans="1:47" s="2" customFormat="1" ht="11.25">
      <c r="A201" s="34"/>
      <c r="B201" s="35"/>
      <c r="C201" s="34"/>
      <c r="D201" s="158" t="s">
        <v>177</v>
      </c>
      <c r="E201" s="34"/>
      <c r="F201" s="159" t="s">
        <v>2771</v>
      </c>
      <c r="G201" s="34"/>
      <c r="H201" s="34"/>
      <c r="I201" s="160"/>
      <c r="J201" s="34"/>
      <c r="K201" s="34"/>
      <c r="L201" s="35"/>
      <c r="M201" s="161"/>
      <c r="N201" s="162"/>
      <c r="O201" s="55"/>
      <c r="P201" s="55"/>
      <c r="Q201" s="55"/>
      <c r="R201" s="55"/>
      <c r="S201" s="55"/>
      <c r="T201" s="56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9" t="s">
        <v>177</v>
      </c>
      <c r="AU201" s="19" t="s">
        <v>81</v>
      </c>
    </row>
    <row r="202" spans="1:65" s="2" customFormat="1" ht="24.2" customHeight="1">
      <c r="A202" s="34"/>
      <c r="B202" s="144"/>
      <c r="C202" s="145" t="s">
        <v>530</v>
      </c>
      <c r="D202" s="145" t="s">
        <v>170</v>
      </c>
      <c r="E202" s="146" t="s">
        <v>1627</v>
      </c>
      <c r="F202" s="147" t="s">
        <v>1628</v>
      </c>
      <c r="G202" s="148" t="s">
        <v>200</v>
      </c>
      <c r="H202" s="149">
        <v>4</v>
      </c>
      <c r="I202" s="150"/>
      <c r="J202" s="151">
        <f>ROUND(I202*H202,2)</f>
        <v>0</v>
      </c>
      <c r="K202" s="147" t="s">
        <v>174</v>
      </c>
      <c r="L202" s="35"/>
      <c r="M202" s="152" t="s">
        <v>3</v>
      </c>
      <c r="N202" s="153" t="s">
        <v>43</v>
      </c>
      <c r="O202" s="55"/>
      <c r="P202" s="154">
        <f>O202*H202</f>
        <v>0</v>
      </c>
      <c r="Q202" s="154">
        <v>0</v>
      </c>
      <c r="R202" s="154">
        <f>Q202*H202</f>
        <v>0</v>
      </c>
      <c r="S202" s="154">
        <v>0.00085</v>
      </c>
      <c r="T202" s="155">
        <f>S202*H202</f>
        <v>0.0034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56" t="s">
        <v>227</v>
      </c>
      <c r="AT202" s="156" t="s">
        <v>170</v>
      </c>
      <c r="AU202" s="156" t="s">
        <v>81</v>
      </c>
      <c r="AY202" s="19" t="s">
        <v>167</v>
      </c>
      <c r="BE202" s="157">
        <f>IF(N202="základní",J202,0)</f>
        <v>0</v>
      </c>
      <c r="BF202" s="157">
        <f>IF(N202="snížená",J202,0)</f>
        <v>0</v>
      </c>
      <c r="BG202" s="157">
        <f>IF(N202="zákl. přenesená",J202,0)</f>
        <v>0</v>
      </c>
      <c r="BH202" s="157">
        <f>IF(N202="sníž. přenesená",J202,0)</f>
        <v>0</v>
      </c>
      <c r="BI202" s="157">
        <f>IF(N202="nulová",J202,0)</f>
        <v>0</v>
      </c>
      <c r="BJ202" s="19" t="s">
        <v>79</v>
      </c>
      <c r="BK202" s="157">
        <f>ROUND(I202*H202,2)</f>
        <v>0</v>
      </c>
      <c r="BL202" s="19" t="s">
        <v>227</v>
      </c>
      <c r="BM202" s="156" t="s">
        <v>2772</v>
      </c>
    </row>
    <row r="203" spans="1:47" s="2" customFormat="1" ht="11.25">
      <c r="A203" s="34"/>
      <c r="B203" s="35"/>
      <c r="C203" s="34"/>
      <c r="D203" s="158" t="s">
        <v>177</v>
      </c>
      <c r="E203" s="34"/>
      <c r="F203" s="159" t="s">
        <v>1629</v>
      </c>
      <c r="G203" s="34"/>
      <c r="H203" s="34"/>
      <c r="I203" s="160"/>
      <c r="J203" s="34"/>
      <c r="K203" s="34"/>
      <c r="L203" s="35"/>
      <c r="M203" s="161"/>
      <c r="N203" s="162"/>
      <c r="O203" s="55"/>
      <c r="P203" s="55"/>
      <c r="Q203" s="55"/>
      <c r="R203" s="55"/>
      <c r="S203" s="55"/>
      <c r="T203" s="56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9" t="s">
        <v>177</v>
      </c>
      <c r="AU203" s="19" t="s">
        <v>81</v>
      </c>
    </row>
    <row r="204" spans="1:65" s="2" customFormat="1" ht="33" customHeight="1">
      <c r="A204" s="34"/>
      <c r="B204" s="144"/>
      <c r="C204" s="145" t="s">
        <v>534</v>
      </c>
      <c r="D204" s="145" t="s">
        <v>170</v>
      </c>
      <c r="E204" s="146" t="s">
        <v>2773</v>
      </c>
      <c r="F204" s="147" t="s">
        <v>2774</v>
      </c>
      <c r="G204" s="148" t="s">
        <v>200</v>
      </c>
      <c r="H204" s="149">
        <v>1</v>
      </c>
      <c r="I204" s="150"/>
      <c r="J204" s="151">
        <f>ROUND(I204*H204,2)</f>
        <v>0</v>
      </c>
      <c r="K204" s="147" t="s">
        <v>174</v>
      </c>
      <c r="L204" s="35"/>
      <c r="M204" s="152" t="s">
        <v>3</v>
      </c>
      <c r="N204" s="153" t="s">
        <v>43</v>
      </c>
      <c r="O204" s="55"/>
      <c r="P204" s="154">
        <f>O204*H204</f>
        <v>0</v>
      </c>
      <c r="Q204" s="154">
        <v>0.00014</v>
      </c>
      <c r="R204" s="154">
        <f>Q204*H204</f>
        <v>0.00014</v>
      </c>
      <c r="S204" s="154">
        <v>0</v>
      </c>
      <c r="T204" s="155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56" t="s">
        <v>227</v>
      </c>
      <c r="AT204" s="156" t="s">
        <v>170</v>
      </c>
      <c r="AU204" s="156" t="s">
        <v>81</v>
      </c>
      <c r="AY204" s="19" t="s">
        <v>167</v>
      </c>
      <c r="BE204" s="157">
        <f>IF(N204="základní",J204,0)</f>
        <v>0</v>
      </c>
      <c r="BF204" s="157">
        <f>IF(N204="snížená",J204,0)</f>
        <v>0</v>
      </c>
      <c r="BG204" s="157">
        <f>IF(N204="zákl. přenesená",J204,0)</f>
        <v>0</v>
      </c>
      <c r="BH204" s="157">
        <f>IF(N204="sníž. přenesená",J204,0)</f>
        <v>0</v>
      </c>
      <c r="BI204" s="157">
        <f>IF(N204="nulová",J204,0)</f>
        <v>0</v>
      </c>
      <c r="BJ204" s="19" t="s">
        <v>79</v>
      </c>
      <c r="BK204" s="157">
        <f>ROUND(I204*H204,2)</f>
        <v>0</v>
      </c>
      <c r="BL204" s="19" t="s">
        <v>227</v>
      </c>
      <c r="BM204" s="156" t="s">
        <v>2775</v>
      </c>
    </row>
    <row r="205" spans="1:47" s="2" customFormat="1" ht="11.25">
      <c r="A205" s="34"/>
      <c r="B205" s="35"/>
      <c r="C205" s="34"/>
      <c r="D205" s="158" t="s">
        <v>177</v>
      </c>
      <c r="E205" s="34"/>
      <c r="F205" s="159" t="s">
        <v>2776</v>
      </c>
      <c r="G205" s="34"/>
      <c r="H205" s="34"/>
      <c r="I205" s="160"/>
      <c r="J205" s="34"/>
      <c r="K205" s="34"/>
      <c r="L205" s="35"/>
      <c r="M205" s="161"/>
      <c r="N205" s="162"/>
      <c r="O205" s="55"/>
      <c r="P205" s="55"/>
      <c r="Q205" s="55"/>
      <c r="R205" s="55"/>
      <c r="S205" s="55"/>
      <c r="T205" s="56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9" t="s">
        <v>177</v>
      </c>
      <c r="AU205" s="19" t="s">
        <v>81</v>
      </c>
    </row>
    <row r="206" spans="1:65" s="2" customFormat="1" ht="33" customHeight="1">
      <c r="A206" s="34"/>
      <c r="B206" s="144"/>
      <c r="C206" s="145" t="s">
        <v>539</v>
      </c>
      <c r="D206" s="145" t="s">
        <v>170</v>
      </c>
      <c r="E206" s="146" t="s">
        <v>2777</v>
      </c>
      <c r="F206" s="147" t="s">
        <v>2778</v>
      </c>
      <c r="G206" s="148" t="s">
        <v>200</v>
      </c>
      <c r="H206" s="149">
        <v>1</v>
      </c>
      <c r="I206" s="150"/>
      <c r="J206" s="151">
        <f>ROUND(I206*H206,2)</f>
        <v>0</v>
      </c>
      <c r="K206" s="147" t="s">
        <v>174</v>
      </c>
      <c r="L206" s="35"/>
      <c r="M206" s="152" t="s">
        <v>3</v>
      </c>
      <c r="N206" s="153" t="s">
        <v>43</v>
      </c>
      <c r="O206" s="55"/>
      <c r="P206" s="154">
        <f>O206*H206</f>
        <v>0</v>
      </c>
      <c r="Q206" s="154">
        <v>0.00016</v>
      </c>
      <c r="R206" s="154">
        <f>Q206*H206</f>
        <v>0.00016</v>
      </c>
      <c r="S206" s="154">
        <v>0</v>
      </c>
      <c r="T206" s="155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56" t="s">
        <v>227</v>
      </c>
      <c r="AT206" s="156" t="s">
        <v>170</v>
      </c>
      <c r="AU206" s="156" t="s">
        <v>81</v>
      </c>
      <c r="AY206" s="19" t="s">
        <v>167</v>
      </c>
      <c r="BE206" s="157">
        <f>IF(N206="základní",J206,0)</f>
        <v>0</v>
      </c>
      <c r="BF206" s="157">
        <f>IF(N206="snížená",J206,0)</f>
        <v>0</v>
      </c>
      <c r="BG206" s="157">
        <f>IF(N206="zákl. přenesená",J206,0)</f>
        <v>0</v>
      </c>
      <c r="BH206" s="157">
        <f>IF(N206="sníž. přenesená",J206,0)</f>
        <v>0</v>
      </c>
      <c r="BI206" s="157">
        <f>IF(N206="nulová",J206,0)</f>
        <v>0</v>
      </c>
      <c r="BJ206" s="19" t="s">
        <v>79</v>
      </c>
      <c r="BK206" s="157">
        <f>ROUND(I206*H206,2)</f>
        <v>0</v>
      </c>
      <c r="BL206" s="19" t="s">
        <v>227</v>
      </c>
      <c r="BM206" s="156" t="s">
        <v>2779</v>
      </c>
    </row>
    <row r="207" spans="1:47" s="2" customFormat="1" ht="11.25">
      <c r="A207" s="34"/>
      <c r="B207" s="35"/>
      <c r="C207" s="34"/>
      <c r="D207" s="158" t="s">
        <v>177</v>
      </c>
      <c r="E207" s="34"/>
      <c r="F207" s="159" t="s">
        <v>2780</v>
      </c>
      <c r="G207" s="34"/>
      <c r="H207" s="34"/>
      <c r="I207" s="160"/>
      <c r="J207" s="34"/>
      <c r="K207" s="34"/>
      <c r="L207" s="35"/>
      <c r="M207" s="161"/>
      <c r="N207" s="162"/>
      <c r="O207" s="55"/>
      <c r="P207" s="55"/>
      <c r="Q207" s="55"/>
      <c r="R207" s="55"/>
      <c r="S207" s="55"/>
      <c r="T207" s="56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9" t="s">
        <v>177</v>
      </c>
      <c r="AU207" s="19" t="s">
        <v>81</v>
      </c>
    </row>
    <row r="208" spans="1:65" s="2" customFormat="1" ht="16.5" customHeight="1">
      <c r="A208" s="34"/>
      <c r="B208" s="144"/>
      <c r="C208" s="145" t="s">
        <v>543</v>
      </c>
      <c r="D208" s="145" t="s">
        <v>170</v>
      </c>
      <c r="E208" s="146" t="s">
        <v>2781</v>
      </c>
      <c r="F208" s="147" t="s">
        <v>2782</v>
      </c>
      <c r="G208" s="148" t="s">
        <v>173</v>
      </c>
      <c r="H208" s="149">
        <v>0.1</v>
      </c>
      <c r="I208" s="150"/>
      <c r="J208" s="151">
        <f>ROUND(I208*H208,2)</f>
        <v>0</v>
      </c>
      <c r="K208" s="147" t="s">
        <v>3</v>
      </c>
      <c r="L208" s="35"/>
      <c r="M208" s="152" t="s">
        <v>3</v>
      </c>
      <c r="N208" s="153" t="s">
        <v>43</v>
      </c>
      <c r="O208" s="55"/>
      <c r="P208" s="154">
        <f>O208*H208</f>
        <v>0</v>
      </c>
      <c r="Q208" s="154">
        <v>0</v>
      </c>
      <c r="R208" s="154">
        <f>Q208*H208</f>
        <v>0</v>
      </c>
      <c r="S208" s="154">
        <v>0</v>
      </c>
      <c r="T208" s="155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56" t="s">
        <v>227</v>
      </c>
      <c r="AT208" s="156" t="s">
        <v>170</v>
      </c>
      <c r="AU208" s="156" t="s">
        <v>81</v>
      </c>
      <c r="AY208" s="19" t="s">
        <v>167</v>
      </c>
      <c r="BE208" s="157">
        <f>IF(N208="základní",J208,0)</f>
        <v>0</v>
      </c>
      <c r="BF208" s="157">
        <f>IF(N208="snížená",J208,0)</f>
        <v>0</v>
      </c>
      <c r="BG208" s="157">
        <f>IF(N208="zákl. přenesená",J208,0)</f>
        <v>0</v>
      </c>
      <c r="BH208" s="157">
        <f>IF(N208="sníž. přenesená",J208,0)</f>
        <v>0</v>
      </c>
      <c r="BI208" s="157">
        <f>IF(N208="nulová",J208,0)</f>
        <v>0</v>
      </c>
      <c r="BJ208" s="19" t="s">
        <v>79</v>
      </c>
      <c r="BK208" s="157">
        <f>ROUND(I208*H208,2)</f>
        <v>0</v>
      </c>
      <c r="BL208" s="19" t="s">
        <v>227</v>
      </c>
      <c r="BM208" s="156" t="s">
        <v>2783</v>
      </c>
    </row>
    <row r="209" spans="1:65" s="2" customFormat="1" ht="49.15" customHeight="1">
      <c r="A209" s="34"/>
      <c r="B209" s="144"/>
      <c r="C209" s="145" t="s">
        <v>547</v>
      </c>
      <c r="D209" s="145" t="s">
        <v>170</v>
      </c>
      <c r="E209" s="146" t="s">
        <v>1641</v>
      </c>
      <c r="F209" s="147" t="s">
        <v>1642</v>
      </c>
      <c r="G209" s="148" t="s">
        <v>173</v>
      </c>
      <c r="H209" s="149">
        <v>0.075</v>
      </c>
      <c r="I209" s="150"/>
      <c r="J209" s="151">
        <f>ROUND(I209*H209,2)</f>
        <v>0</v>
      </c>
      <c r="K209" s="147" t="s">
        <v>174</v>
      </c>
      <c r="L209" s="35"/>
      <c r="M209" s="152" t="s">
        <v>3</v>
      </c>
      <c r="N209" s="153" t="s">
        <v>43</v>
      </c>
      <c r="O209" s="55"/>
      <c r="P209" s="154">
        <f>O209*H209</f>
        <v>0</v>
      </c>
      <c r="Q209" s="154">
        <v>0</v>
      </c>
      <c r="R209" s="154">
        <f>Q209*H209</f>
        <v>0</v>
      </c>
      <c r="S209" s="154">
        <v>0</v>
      </c>
      <c r="T209" s="155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56" t="s">
        <v>227</v>
      </c>
      <c r="AT209" s="156" t="s">
        <v>170</v>
      </c>
      <c r="AU209" s="156" t="s">
        <v>81</v>
      </c>
      <c r="AY209" s="19" t="s">
        <v>167</v>
      </c>
      <c r="BE209" s="157">
        <f>IF(N209="základní",J209,0)</f>
        <v>0</v>
      </c>
      <c r="BF209" s="157">
        <f>IF(N209="snížená",J209,0)</f>
        <v>0</v>
      </c>
      <c r="BG209" s="157">
        <f>IF(N209="zákl. přenesená",J209,0)</f>
        <v>0</v>
      </c>
      <c r="BH209" s="157">
        <f>IF(N209="sníž. přenesená",J209,0)</f>
        <v>0</v>
      </c>
      <c r="BI209" s="157">
        <f>IF(N209="nulová",J209,0)</f>
        <v>0</v>
      </c>
      <c r="BJ209" s="19" t="s">
        <v>79</v>
      </c>
      <c r="BK209" s="157">
        <f>ROUND(I209*H209,2)</f>
        <v>0</v>
      </c>
      <c r="BL209" s="19" t="s">
        <v>227</v>
      </c>
      <c r="BM209" s="156" t="s">
        <v>2784</v>
      </c>
    </row>
    <row r="210" spans="1:47" s="2" customFormat="1" ht="11.25">
      <c r="A210" s="34"/>
      <c r="B210" s="35"/>
      <c r="C210" s="34"/>
      <c r="D210" s="158" t="s">
        <v>177</v>
      </c>
      <c r="E210" s="34"/>
      <c r="F210" s="159" t="s">
        <v>1643</v>
      </c>
      <c r="G210" s="34"/>
      <c r="H210" s="34"/>
      <c r="I210" s="160"/>
      <c r="J210" s="34"/>
      <c r="K210" s="34"/>
      <c r="L210" s="35"/>
      <c r="M210" s="161"/>
      <c r="N210" s="162"/>
      <c r="O210" s="55"/>
      <c r="P210" s="55"/>
      <c r="Q210" s="55"/>
      <c r="R210" s="55"/>
      <c r="S210" s="55"/>
      <c r="T210" s="56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9" t="s">
        <v>177</v>
      </c>
      <c r="AU210" s="19" t="s">
        <v>81</v>
      </c>
    </row>
    <row r="211" spans="2:63" s="12" customFormat="1" ht="25.9" customHeight="1">
      <c r="B211" s="131"/>
      <c r="D211" s="132" t="s">
        <v>71</v>
      </c>
      <c r="E211" s="133" t="s">
        <v>1493</v>
      </c>
      <c r="F211" s="133" t="s">
        <v>1494</v>
      </c>
      <c r="I211" s="134"/>
      <c r="J211" s="135">
        <f>BK211</f>
        <v>0</v>
      </c>
      <c r="L211" s="131"/>
      <c r="M211" s="136"/>
      <c r="N211" s="137"/>
      <c r="O211" s="137"/>
      <c r="P211" s="138">
        <f>SUM(P212:P216)</f>
        <v>0</v>
      </c>
      <c r="Q211" s="137"/>
      <c r="R211" s="138">
        <f>SUM(R212:R216)</f>
        <v>0</v>
      </c>
      <c r="S211" s="137"/>
      <c r="T211" s="139">
        <f>SUM(T212:T216)</f>
        <v>0</v>
      </c>
      <c r="AR211" s="132" t="s">
        <v>175</v>
      </c>
      <c r="AT211" s="140" t="s">
        <v>71</v>
      </c>
      <c r="AU211" s="140" t="s">
        <v>72</v>
      </c>
      <c r="AY211" s="132" t="s">
        <v>167</v>
      </c>
      <c r="BK211" s="141">
        <f>SUM(BK212:BK216)</f>
        <v>0</v>
      </c>
    </row>
    <row r="212" spans="1:65" s="2" customFormat="1" ht="37.9" customHeight="1">
      <c r="A212" s="34"/>
      <c r="B212" s="144"/>
      <c r="C212" s="145" t="s">
        <v>551</v>
      </c>
      <c r="D212" s="145" t="s">
        <v>170</v>
      </c>
      <c r="E212" s="146" t="s">
        <v>1727</v>
      </c>
      <c r="F212" s="147" t="s">
        <v>2785</v>
      </c>
      <c r="G212" s="148" t="s">
        <v>348</v>
      </c>
      <c r="H212" s="149">
        <v>1</v>
      </c>
      <c r="I212" s="150"/>
      <c r="J212" s="151">
        <f>ROUND(I212*H212,2)</f>
        <v>0</v>
      </c>
      <c r="K212" s="147" t="s">
        <v>3</v>
      </c>
      <c r="L212" s="35"/>
      <c r="M212" s="152" t="s">
        <v>3</v>
      </c>
      <c r="N212" s="153" t="s">
        <v>43</v>
      </c>
      <c r="O212" s="55"/>
      <c r="P212" s="154">
        <f>O212*H212</f>
        <v>0</v>
      </c>
      <c r="Q212" s="154">
        <v>0</v>
      </c>
      <c r="R212" s="154">
        <f>Q212*H212</f>
        <v>0</v>
      </c>
      <c r="S212" s="154">
        <v>0</v>
      </c>
      <c r="T212" s="155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56" t="s">
        <v>792</v>
      </c>
      <c r="AT212" s="156" t="s">
        <v>170</v>
      </c>
      <c r="AU212" s="156" t="s">
        <v>79</v>
      </c>
      <c r="AY212" s="19" t="s">
        <v>167</v>
      </c>
      <c r="BE212" s="157">
        <f>IF(N212="základní",J212,0)</f>
        <v>0</v>
      </c>
      <c r="BF212" s="157">
        <f>IF(N212="snížená",J212,0)</f>
        <v>0</v>
      </c>
      <c r="BG212" s="157">
        <f>IF(N212="zákl. přenesená",J212,0)</f>
        <v>0</v>
      </c>
      <c r="BH212" s="157">
        <f>IF(N212="sníž. přenesená",J212,0)</f>
        <v>0</v>
      </c>
      <c r="BI212" s="157">
        <f>IF(N212="nulová",J212,0)</f>
        <v>0</v>
      </c>
      <c r="BJ212" s="19" t="s">
        <v>79</v>
      </c>
      <c r="BK212" s="157">
        <f>ROUND(I212*H212,2)</f>
        <v>0</v>
      </c>
      <c r="BL212" s="19" t="s">
        <v>792</v>
      </c>
      <c r="BM212" s="156" t="s">
        <v>2786</v>
      </c>
    </row>
    <row r="213" spans="1:65" s="2" customFormat="1" ht="33" customHeight="1">
      <c r="A213" s="34"/>
      <c r="B213" s="144"/>
      <c r="C213" s="181" t="s">
        <v>555</v>
      </c>
      <c r="D213" s="181" t="s">
        <v>452</v>
      </c>
      <c r="E213" s="182" t="s">
        <v>2787</v>
      </c>
      <c r="F213" s="183" t="s">
        <v>2788</v>
      </c>
      <c r="G213" s="184" t="s">
        <v>183</v>
      </c>
      <c r="H213" s="185">
        <v>10</v>
      </c>
      <c r="I213" s="186"/>
      <c r="J213" s="187">
        <f>ROUND(I213*H213,2)</f>
        <v>0</v>
      </c>
      <c r="K213" s="183" t="s">
        <v>3</v>
      </c>
      <c r="L213" s="188"/>
      <c r="M213" s="189" t="s">
        <v>3</v>
      </c>
      <c r="N213" s="190" t="s">
        <v>43</v>
      </c>
      <c r="O213" s="55"/>
      <c r="P213" s="154">
        <f>O213*H213</f>
        <v>0</v>
      </c>
      <c r="Q213" s="154">
        <v>0</v>
      </c>
      <c r="R213" s="154">
        <f>Q213*H213</f>
        <v>0</v>
      </c>
      <c r="S213" s="154">
        <v>0</v>
      </c>
      <c r="T213" s="155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6" t="s">
        <v>218</v>
      </c>
      <c r="AT213" s="156" t="s">
        <v>452</v>
      </c>
      <c r="AU213" s="156" t="s">
        <v>79</v>
      </c>
      <c r="AY213" s="19" t="s">
        <v>167</v>
      </c>
      <c r="BE213" s="157">
        <f>IF(N213="základní",J213,0)</f>
        <v>0</v>
      </c>
      <c r="BF213" s="157">
        <f>IF(N213="snížená",J213,0)</f>
        <v>0</v>
      </c>
      <c r="BG213" s="157">
        <f>IF(N213="zákl. přenesená",J213,0)</f>
        <v>0</v>
      </c>
      <c r="BH213" s="157">
        <f>IF(N213="sníž. přenesená",J213,0)</f>
        <v>0</v>
      </c>
      <c r="BI213" s="157">
        <f>IF(N213="nulová",J213,0)</f>
        <v>0</v>
      </c>
      <c r="BJ213" s="19" t="s">
        <v>79</v>
      </c>
      <c r="BK213" s="157">
        <f>ROUND(I213*H213,2)</f>
        <v>0</v>
      </c>
      <c r="BL213" s="19" t="s">
        <v>175</v>
      </c>
      <c r="BM213" s="156" t="s">
        <v>2789</v>
      </c>
    </row>
    <row r="214" spans="1:65" s="2" customFormat="1" ht="37.9" customHeight="1">
      <c r="A214" s="34"/>
      <c r="B214" s="144"/>
      <c r="C214" s="181" t="s">
        <v>559</v>
      </c>
      <c r="D214" s="181" t="s">
        <v>452</v>
      </c>
      <c r="E214" s="182" t="s">
        <v>2790</v>
      </c>
      <c r="F214" s="183" t="s">
        <v>2791</v>
      </c>
      <c r="G214" s="184" t="s">
        <v>183</v>
      </c>
      <c r="H214" s="185">
        <v>10</v>
      </c>
      <c r="I214" s="186"/>
      <c r="J214" s="187">
        <f>ROUND(I214*H214,2)</f>
        <v>0</v>
      </c>
      <c r="K214" s="183" t="s">
        <v>3</v>
      </c>
      <c r="L214" s="188"/>
      <c r="M214" s="189" t="s">
        <v>3</v>
      </c>
      <c r="N214" s="190" t="s">
        <v>43</v>
      </c>
      <c r="O214" s="55"/>
      <c r="P214" s="154">
        <f>O214*H214</f>
        <v>0</v>
      </c>
      <c r="Q214" s="154">
        <v>0</v>
      </c>
      <c r="R214" s="154">
        <f>Q214*H214</f>
        <v>0</v>
      </c>
      <c r="S214" s="154">
        <v>0</v>
      </c>
      <c r="T214" s="155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56" t="s">
        <v>218</v>
      </c>
      <c r="AT214" s="156" t="s">
        <v>452</v>
      </c>
      <c r="AU214" s="156" t="s">
        <v>79</v>
      </c>
      <c r="AY214" s="19" t="s">
        <v>167</v>
      </c>
      <c r="BE214" s="157">
        <f>IF(N214="základní",J214,0)</f>
        <v>0</v>
      </c>
      <c r="BF214" s="157">
        <f>IF(N214="snížená",J214,0)</f>
        <v>0</v>
      </c>
      <c r="BG214" s="157">
        <f>IF(N214="zákl. přenesená",J214,0)</f>
        <v>0</v>
      </c>
      <c r="BH214" s="157">
        <f>IF(N214="sníž. přenesená",J214,0)</f>
        <v>0</v>
      </c>
      <c r="BI214" s="157">
        <f>IF(N214="nulová",J214,0)</f>
        <v>0</v>
      </c>
      <c r="BJ214" s="19" t="s">
        <v>79</v>
      </c>
      <c r="BK214" s="157">
        <f>ROUND(I214*H214,2)</f>
        <v>0</v>
      </c>
      <c r="BL214" s="19" t="s">
        <v>175</v>
      </c>
      <c r="BM214" s="156" t="s">
        <v>2792</v>
      </c>
    </row>
    <row r="215" spans="1:65" s="2" customFormat="1" ht="21.75" customHeight="1">
      <c r="A215" s="34"/>
      <c r="B215" s="144"/>
      <c r="C215" s="181" t="s">
        <v>563</v>
      </c>
      <c r="D215" s="181" t="s">
        <v>452</v>
      </c>
      <c r="E215" s="182" t="s">
        <v>2793</v>
      </c>
      <c r="F215" s="183" t="s">
        <v>2794</v>
      </c>
      <c r="G215" s="184" t="s">
        <v>173</v>
      </c>
      <c r="H215" s="185">
        <v>0.8</v>
      </c>
      <c r="I215" s="186"/>
      <c r="J215" s="187">
        <f>ROUND(I215*H215,2)</f>
        <v>0</v>
      </c>
      <c r="K215" s="183" t="s">
        <v>3</v>
      </c>
      <c r="L215" s="188"/>
      <c r="M215" s="189" t="s">
        <v>3</v>
      </c>
      <c r="N215" s="190" t="s">
        <v>43</v>
      </c>
      <c r="O215" s="55"/>
      <c r="P215" s="154">
        <f>O215*H215</f>
        <v>0</v>
      </c>
      <c r="Q215" s="154">
        <v>0</v>
      </c>
      <c r="R215" s="154">
        <f>Q215*H215</f>
        <v>0</v>
      </c>
      <c r="S215" s="154">
        <v>0</v>
      </c>
      <c r="T215" s="155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56" t="s">
        <v>218</v>
      </c>
      <c r="AT215" s="156" t="s">
        <v>452</v>
      </c>
      <c r="AU215" s="156" t="s">
        <v>79</v>
      </c>
      <c r="AY215" s="19" t="s">
        <v>167</v>
      </c>
      <c r="BE215" s="157">
        <f>IF(N215="základní",J215,0)</f>
        <v>0</v>
      </c>
      <c r="BF215" s="157">
        <f>IF(N215="snížená",J215,0)</f>
        <v>0</v>
      </c>
      <c r="BG215" s="157">
        <f>IF(N215="zákl. přenesená",J215,0)</f>
        <v>0</v>
      </c>
      <c r="BH215" s="157">
        <f>IF(N215="sníž. přenesená",J215,0)</f>
        <v>0</v>
      </c>
      <c r="BI215" s="157">
        <f>IF(N215="nulová",J215,0)</f>
        <v>0</v>
      </c>
      <c r="BJ215" s="19" t="s">
        <v>79</v>
      </c>
      <c r="BK215" s="157">
        <f>ROUND(I215*H215,2)</f>
        <v>0</v>
      </c>
      <c r="BL215" s="19" t="s">
        <v>175</v>
      </c>
      <c r="BM215" s="156" t="s">
        <v>2795</v>
      </c>
    </row>
    <row r="216" spans="1:65" s="2" customFormat="1" ht="24.2" customHeight="1">
      <c r="A216" s="34"/>
      <c r="B216" s="144"/>
      <c r="C216" s="181" t="s">
        <v>567</v>
      </c>
      <c r="D216" s="181" t="s">
        <v>452</v>
      </c>
      <c r="E216" s="182" t="s">
        <v>2796</v>
      </c>
      <c r="F216" s="183" t="s">
        <v>2797</v>
      </c>
      <c r="G216" s="184" t="s">
        <v>173</v>
      </c>
      <c r="H216" s="185">
        <v>1.6</v>
      </c>
      <c r="I216" s="186"/>
      <c r="J216" s="187">
        <f>ROUND(I216*H216,2)</f>
        <v>0</v>
      </c>
      <c r="K216" s="183" t="s">
        <v>3</v>
      </c>
      <c r="L216" s="188"/>
      <c r="M216" s="218" t="s">
        <v>3</v>
      </c>
      <c r="N216" s="219" t="s">
        <v>43</v>
      </c>
      <c r="O216" s="205"/>
      <c r="P216" s="206">
        <f>O216*H216</f>
        <v>0</v>
      </c>
      <c r="Q216" s="206">
        <v>0</v>
      </c>
      <c r="R216" s="206">
        <f>Q216*H216</f>
        <v>0</v>
      </c>
      <c r="S216" s="206">
        <v>0</v>
      </c>
      <c r="T216" s="207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56" t="s">
        <v>218</v>
      </c>
      <c r="AT216" s="156" t="s">
        <v>452</v>
      </c>
      <c r="AU216" s="156" t="s">
        <v>79</v>
      </c>
      <c r="AY216" s="19" t="s">
        <v>167</v>
      </c>
      <c r="BE216" s="157">
        <f>IF(N216="základní",J216,0)</f>
        <v>0</v>
      </c>
      <c r="BF216" s="157">
        <f>IF(N216="snížená",J216,0)</f>
        <v>0</v>
      </c>
      <c r="BG216" s="157">
        <f>IF(N216="zákl. přenesená",J216,0)</f>
        <v>0</v>
      </c>
      <c r="BH216" s="157">
        <f>IF(N216="sníž. přenesená",J216,0)</f>
        <v>0</v>
      </c>
      <c r="BI216" s="157">
        <f>IF(N216="nulová",J216,0)</f>
        <v>0</v>
      </c>
      <c r="BJ216" s="19" t="s">
        <v>79</v>
      </c>
      <c r="BK216" s="157">
        <f>ROUND(I216*H216,2)</f>
        <v>0</v>
      </c>
      <c r="BL216" s="19" t="s">
        <v>175</v>
      </c>
      <c r="BM216" s="156" t="s">
        <v>2798</v>
      </c>
    </row>
    <row r="217" spans="1:31" s="2" customFormat="1" ht="6.95" customHeight="1">
      <c r="A217" s="34"/>
      <c r="B217" s="44"/>
      <c r="C217" s="45"/>
      <c r="D217" s="45"/>
      <c r="E217" s="45"/>
      <c r="F217" s="45"/>
      <c r="G217" s="45"/>
      <c r="H217" s="45"/>
      <c r="I217" s="45"/>
      <c r="J217" s="45"/>
      <c r="K217" s="45"/>
      <c r="L217" s="35"/>
      <c r="M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</row>
  </sheetData>
  <autoFilter ref="C92:K216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101" r:id="rId1" display="https://podminky.urs.cz/item/CS_URS_2021_02/997013509"/>
    <hyperlink ref="F105" r:id="rId2" display="https://podminky.urs.cz/item/CS_URS_2021_02/997013511"/>
    <hyperlink ref="F107" r:id="rId3" display="https://podminky.urs.cz/item/CS_URS_2021_02/997013631"/>
    <hyperlink ref="F114" r:id="rId4" display="https://podminky.urs.cz/item/CS_URS_2021_02/721171803"/>
    <hyperlink ref="F116" r:id="rId5" display="https://podminky.urs.cz/item/CS_URS_2021_02/721174042"/>
    <hyperlink ref="F118" r:id="rId6" display="https://podminky.urs.cz/item/CS_URS_2021_02/721174043"/>
    <hyperlink ref="F120" r:id="rId7" display="https://podminky.urs.cz/item/CS_URS_2021_02/721194104"/>
    <hyperlink ref="F122" r:id="rId8" display="https://podminky.urs.cz/item/CS_URS_2021_02/721194105"/>
    <hyperlink ref="F124" r:id="rId9" display="https://podminky.urs.cz/item/CS_URS_2021_02/721290111"/>
    <hyperlink ref="F126" r:id="rId10" display="https://podminky.urs.cz/item/CS_URS_2021_02/721290113"/>
    <hyperlink ref="F131" r:id="rId11" display="https://podminky.urs.cz/item/CS_URS_2021_02/721290822"/>
    <hyperlink ref="F133" r:id="rId12" display="https://podminky.urs.cz/item/CS_URS_2021_02/998721102"/>
    <hyperlink ref="F136" r:id="rId13" display="https://podminky.urs.cz/item/CS_URS_2021_02/722130803"/>
    <hyperlink ref="F145" r:id="rId14" display="https://podminky.urs.cz/item/CS_URS_2021_02/722174002"/>
    <hyperlink ref="F147" r:id="rId15" display="https://podminky.urs.cz/item/CS_URS_2021_02/722181232"/>
    <hyperlink ref="F149" r:id="rId16" display="https://podminky.urs.cz/item/CS_URS_2021_02/722181233"/>
    <hyperlink ref="F151" r:id="rId17" display="https://podminky.urs.cz/item/CS_URS_2021_02/722181241"/>
    <hyperlink ref="F153" r:id="rId18" display="https://podminky.urs.cz/item/CS_URS_2021_02/722220231"/>
    <hyperlink ref="F155" r:id="rId19" display="https://podminky.urs.cz/item/CS_URS_2021_02/722290226"/>
    <hyperlink ref="F157" r:id="rId20" display="https://podminky.urs.cz/item/CS_URS_2021_02/722290234"/>
    <hyperlink ref="F159" r:id="rId21" display="https://podminky.urs.cz/item/CS_URS_2021_02/722290822"/>
    <hyperlink ref="F161" r:id="rId22" display="https://podminky.urs.cz/item/CS_URS_2021_02/998722102"/>
    <hyperlink ref="F164" r:id="rId23" display="https://podminky.urs.cz/item/CS_URS_2021_02/725210821"/>
    <hyperlink ref="F166" r:id="rId24" display="https://podminky.urs.cz/item/CS_URS_2021_02/725211618"/>
    <hyperlink ref="F168" r:id="rId25" display="https://podminky.urs.cz/item/CS_URS_2021_02/725219101"/>
    <hyperlink ref="F172" r:id="rId26" display="https://podminky.urs.cz/item/CS_URS_2021_02/725291631"/>
    <hyperlink ref="F174" r:id="rId27" display="https://podminky.urs.cz/item/CS_URS_2021_02/55431079"/>
    <hyperlink ref="F176" r:id="rId28" display="https://podminky.urs.cz/item/CS_URS_2021_02/725310821"/>
    <hyperlink ref="F178" r:id="rId29" display="https://podminky.urs.cz/item/CS_URS_2021_02/725311121"/>
    <hyperlink ref="F180" r:id="rId30" display="https://podminky.urs.cz/item/CS_URS_2021_02/725319111"/>
    <hyperlink ref="F182" r:id="rId31" display="https://podminky.urs.cz/item/CS_URS_2021_02/725590812"/>
    <hyperlink ref="F184" r:id="rId32" display="https://podminky.urs.cz/item/CS_URS_2021_02/725813111"/>
    <hyperlink ref="F186" r:id="rId33" display="https://podminky.urs.cz/item/CS_URS_2021_02/55190006"/>
    <hyperlink ref="F189" r:id="rId34" display="https://podminky.urs.cz/item/CS_URS_2021_02/725820801"/>
    <hyperlink ref="F197" r:id="rId35" display="https://podminky.urs.cz/item/CS_URS_2021_02/725821325"/>
    <hyperlink ref="F199" r:id="rId36" display="https://podminky.urs.cz/item/CS_URS_2021_02/725822613"/>
    <hyperlink ref="F201" r:id="rId37" display="https://podminky.urs.cz/item/CS_URS_2021_02/725829121"/>
    <hyperlink ref="F203" r:id="rId38" display="https://podminky.urs.cz/item/CS_URS_2021_02/725860811"/>
    <hyperlink ref="F205" r:id="rId39" display="https://podminky.urs.cz/item/CS_URS_2021_02/725869101"/>
    <hyperlink ref="F207" r:id="rId40" display="https://podminky.urs.cz/item/CS_URS_2021_02/725869204"/>
    <hyperlink ref="F210" r:id="rId41" display="https://podminky.urs.cz/item/CS_URS_2021_02/99872510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1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1" t="s">
        <v>6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118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5" customHeight="1">
      <c r="B4" s="22"/>
      <c r="D4" s="23" t="s">
        <v>123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6" t="str">
        <f>'Rekapitulace stavby'!K6</f>
        <v>Pavilon E - Izolační boxy ARO - 2.NP a JIP - 3.NP</v>
      </c>
      <c r="F7" s="347"/>
      <c r="G7" s="347"/>
      <c r="H7" s="347"/>
      <c r="L7" s="22"/>
    </row>
    <row r="8" spans="2:12" s="1" customFormat="1" ht="12" customHeight="1">
      <c r="B8" s="22"/>
      <c r="D8" s="29" t="s">
        <v>124</v>
      </c>
      <c r="L8" s="22"/>
    </row>
    <row r="9" spans="1:31" s="2" customFormat="1" ht="16.5" customHeight="1">
      <c r="A9" s="34"/>
      <c r="B9" s="35"/>
      <c r="C9" s="34"/>
      <c r="D9" s="34"/>
      <c r="E9" s="346" t="s">
        <v>2134</v>
      </c>
      <c r="F9" s="348"/>
      <c r="G9" s="348"/>
      <c r="H9" s="348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126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9" t="s">
        <v>1656</v>
      </c>
      <c r="F11" s="348"/>
      <c r="G11" s="348"/>
      <c r="H11" s="348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20</v>
      </c>
      <c r="G13" s="34"/>
      <c r="H13" s="34"/>
      <c r="I13" s="29" t="s">
        <v>21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22</v>
      </c>
      <c r="E14" s="34"/>
      <c r="F14" s="27" t="s">
        <v>23</v>
      </c>
      <c r="G14" s="34"/>
      <c r="H14" s="34"/>
      <c r="I14" s="29" t="s">
        <v>24</v>
      </c>
      <c r="J14" s="52" t="str">
        <f>'Rekapitulace stavby'!AN8</f>
        <v>17. 2. 2021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26</v>
      </c>
      <c r="E16" s="34"/>
      <c r="F16" s="34"/>
      <c r="G16" s="34"/>
      <c r="H16" s="34"/>
      <c r="I16" s="29" t="s">
        <v>27</v>
      </c>
      <c r="J16" s="27" t="str">
        <f>IF('Rekapitulace stavby'!AN10="","",'Rekapitulace stavby'!AN10)</f>
        <v/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tr">
        <f>IF('Rekapitulace stavby'!E11="","",'Rekapitulace stavby'!E11)</f>
        <v xml:space="preserve"> </v>
      </c>
      <c r="F17" s="34"/>
      <c r="G17" s="34"/>
      <c r="H17" s="34"/>
      <c r="I17" s="29" t="s">
        <v>29</v>
      </c>
      <c r="J17" s="27" t="str">
        <f>IF('Rekapitulace stavby'!AN11="","",'Rekapitulace stavby'!AN11)</f>
        <v/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30</v>
      </c>
      <c r="E19" s="34"/>
      <c r="F19" s="34"/>
      <c r="G19" s="34"/>
      <c r="H19" s="34"/>
      <c r="I19" s="29" t="s">
        <v>27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9" t="str">
        <f>'Rekapitulace stavby'!E14</f>
        <v>Vyplň údaj</v>
      </c>
      <c r="F20" s="315"/>
      <c r="G20" s="315"/>
      <c r="H20" s="315"/>
      <c r="I20" s="29" t="s">
        <v>29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32</v>
      </c>
      <c r="E22" s="34"/>
      <c r="F22" s="34"/>
      <c r="G22" s="34"/>
      <c r="H22" s="34"/>
      <c r="I22" s="29" t="s">
        <v>27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33</v>
      </c>
      <c r="F23" s="34"/>
      <c r="G23" s="34"/>
      <c r="H23" s="34"/>
      <c r="I23" s="29" t="s">
        <v>29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35</v>
      </c>
      <c r="E25" s="34"/>
      <c r="F25" s="34"/>
      <c r="G25" s="34"/>
      <c r="H25" s="34"/>
      <c r="I25" s="29" t="s">
        <v>27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29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36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71.25" customHeight="1">
      <c r="A29" s="97"/>
      <c r="B29" s="98"/>
      <c r="C29" s="97"/>
      <c r="D29" s="97"/>
      <c r="E29" s="320" t="s">
        <v>37</v>
      </c>
      <c r="F29" s="320"/>
      <c r="G29" s="320"/>
      <c r="H29" s="3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38</v>
      </c>
      <c r="E32" s="34"/>
      <c r="F32" s="34"/>
      <c r="G32" s="34"/>
      <c r="H32" s="34"/>
      <c r="I32" s="34"/>
      <c r="J32" s="68">
        <f>ROUND(J87,2)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40</v>
      </c>
      <c r="G34" s="34"/>
      <c r="H34" s="34"/>
      <c r="I34" s="38" t="s">
        <v>39</v>
      </c>
      <c r="J34" s="38" t="s">
        <v>41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42</v>
      </c>
      <c r="E35" s="29" t="s">
        <v>43</v>
      </c>
      <c r="F35" s="102">
        <f>ROUND((SUM(BE87:BE118)),2)</f>
        <v>0</v>
      </c>
      <c r="G35" s="34"/>
      <c r="H35" s="34"/>
      <c r="I35" s="103">
        <v>0.21</v>
      </c>
      <c r="J35" s="102">
        <f>ROUND(((SUM(BE87:BE118))*I35),2)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44</v>
      </c>
      <c r="F36" s="102">
        <f>ROUND((SUM(BF87:BF118)),2)</f>
        <v>0</v>
      </c>
      <c r="G36" s="34"/>
      <c r="H36" s="34"/>
      <c r="I36" s="103">
        <v>0.15</v>
      </c>
      <c r="J36" s="102">
        <f>ROUND(((SUM(BF87:BF118))*I36),2)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45</v>
      </c>
      <c r="F37" s="102">
        <f>ROUND((SUM(BG87:BG118)),2)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46</v>
      </c>
      <c r="F38" s="102">
        <f>ROUND((SUM(BH87:BH118)),2)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47</v>
      </c>
      <c r="F39" s="102">
        <f>ROUND((SUM(BI87:BI118)),2)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48</v>
      </c>
      <c r="E41" s="57"/>
      <c r="F41" s="57"/>
      <c r="G41" s="106" t="s">
        <v>49</v>
      </c>
      <c r="H41" s="107" t="s">
        <v>50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128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6" t="str">
        <f>E7</f>
        <v>Pavilon E - Izolační boxy ARO - 2.NP a JIP - 3.NP</v>
      </c>
      <c r="F50" s="347"/>
      <c r="G50" s="347"/>
      <c r="H50" s="347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124</v>
      </c>
      <c r="L51" s="22"/>
    </row>
    <row r="52" spans="1:31" s="2" customFormat="1" ht="16.5" customHeight="1">
      <c r="A52" s="34"/>
      <c r="B52" s="35"/>
      <c r="C52" s="34"/>
      <c r="D52" s="34"/>
      <c r="E52" s="346" t="s">
        <v>2134</v>
      </c>
      <c r="F52" s="348"/>
      <c r="G52" s="348"/>
      <c r="H52" s="348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126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9" t="str">
        <f>E11</f>
        <v>05 - medicinální plyny</v>
      </c>
      <c r="F54" s="348"/>
      <c r="G54" s="348"/>
      <c r="H54" s="348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22</v>
      </c>
      <c r="D56" s="34"/>
      <c r="E56" s="34"/>
      <c r="F56" s="27" t="str">
        <f>F14</f>
        <v>Jindřichův Hradec</v>
      </c>
      <c r="G56" s="34"/>
      <c r="H56" s="34"/>
      <c r="I56" s="29" t="s">
        <v>24</v>
      </c>
      <c r="J56" s="52" t="str">
        <f>IF(J14="","",J14)</f>
        <v>17. 2. 2021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25.7" customHeight="1">
      <c r="A58" s="34"/>
      <c r="B58" s="35"/>
      <c r="C58" s="29" t="s">
        <v>26</v>
      </c>
      <c r="D58" s="34"/>
      <c r="E58" s="34"/>
      <c r="F58" s="27" t="str">
        <f>E17</f>
        <v xml:space="preserve"> </v>
      </c>
      <c r="G58" s="34"/>
      <c r="H58" s="34"/>
      <c r="I58" s="29" t="s">
        <v>32</v>
      </c>
      <c r="J58" s="32" t="str">
        <f>E23</f>
        <v>ATELIER G+G s.r.o., Jindřichův Hradec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30</v>
      </c>
      <c r="D59" s="34"/>
      <c r="E59" s="34"/>
      <c r="F59" s="27" t="str">
        <f>IF(E20="","",E20)</f>
        <v>Vyplň údaj</v>
      </c>
      <c r="G59" s="34"/>
      <c r="H59" s="34"/>
      <c r="I59" s="29" t="s">
        <v>35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129</v>
      </c>
      <c r="D61" s="104"/>
      <c r="E61" s="104"/>
      <c r="F61" s="104"/>
      <c r="G61" s="104"/>
      <c r="H61" s="104"/>
      <c r="I61" s="104"/>
      <c r="J61" s="111" t="s">
        <v>130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70</v>
      </c>
      <c r="D63" s="34"/>
      <c r="E63" s="34"/>
      <c r="F63" s="34"/>
      <c r="G63" s="34"/>
      <c r="H63" s="34"/>
      <c r="I63" s="34"/>
      <c r="J63" s="68">
        <f>J87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131</v>
      </c>
    </row>
    <row r="64" spans="2:12" s="9" customFormat="1" ht="24.95" customHeight="1">
      <c r="B64" s="113"/>
      <c r="D64" s="114" t="s">
        <v>1657</v>
      </c>
      <c r="E64" s="115"/>
      <c r="F64" s="115"/>
      <c r="G64" s="115"/>
      <c r="H64" s="115"/>
      <c r="I64" s="115"/>
      <c r="J64" s="116">
        <f>J88</f>
        <v>0</v>
      </c>
      <c r="L64" s="113"/>
    </row>
    <row r="65" spans="2:12" s="10" customFormat="1" ht="19.9" customHeight="1">
      <c r="B65" s="117"/>
      <c r="D65" s="118" t="s">
        <v>1658</v>
      </c>
      <c r="E65" s="119"/>
      <c r="F65" s="119"/>
      <c r="G65" s="119"/>
      <c r="H65" s="119"/>
      <c r="I65" s="119"/>
      <c r="J65" s="120">
        <f>J89</f>
        <v>0</v>
      </c>
      <c r="L65" s="117"/>
    </row>
    <row r="66" spans="1:31" s="2" customFormat="1" ht="21.75" customHeight="1">
      <c r="A66" s="34"/>
      <c r="B66" s="35"/>
      <c r="C66" s="34"/>
      <c r="D66" s="34"/>
      <c r="E66" s="34"/>
      <c r="F66" s="34"/>
      <c r="G66" s="34"/>
      <c r="H66" s="34"/>
      <c r="I66" s="34"/>
      <c r="J66" s="34"/>
      <c r="K66" s="34"/>
      <c r="L66" s="9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5" customHeight="1">
      <c r="A67" s="34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9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5" customHeight="1">
      <c r="A71" s="34"/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9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5" customHeight="1">
      <c r="A72" s="34"/>
      <c r="B72" s="35"/>
      <c r="C72" s="23" t="s">
        <v>152</v>
      </c>
      <c r="D72" s="34"/>
      <c r="E72" s="34"/>
      <c r="F72" s="34"/>
      <c r="G72" s="34"/>
      <c r="H72" s="34"/>
      <c r="I72" s="34"/>
      <c r="J72" s="34"/>
      <c r="K72" s="34"/>
      <c r="L72" s="9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9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17</v>
      </c>
      <c r="D74" s="34"/>
      <c r="E74" s="34"/>
      <c r="F74" s="34"/>
      <c r="G74" s="34"/>
      <c r="H74" s="34"/>
      <c r="I74" s="34"/>
      <c r="J74" s="34"/>
      <c r="K74" s="34"/>
      <c r="L74" s="9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4"/>
      <c r="D75" s="34"/>
      <c r="E75" s="346" t="str">
        <f>E7</f>
        <v>Pavilon E - Izolační boxy ARO - 2.NP a JIP - 3.NP</v>
      </c>
      <c r="F75" s="347"/>
      <c r="G75" s="347"/>
      <c r="H75" s="347"/>
      <c r="I75" s="34"/>
      <c r="J75" s="34"/>
      <c r="K75" s="34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2:12" s="1" customFormat="1" ht="12" customHeight="1">
      <c r="B76" s="22"/>
      <c r="C76" s="29" t="s">
        <v>124</v>
      </c>
      <c r="L76" s="22"/>
    </row>
    <row r="77" spans="1:31" s="2" customFormat="1" ht="16.5" customHeight="1">
      <c r="A77" s="34"/>
      <c r="B77" s="35"/>
      <c r="C77" s="34"/>
      <c r="D77" s="34"/>
      <c r="E77" s="346" t="s">
        <v>2134</v>
      </c>
      <c r="F77" s="348"/>
      <c r="G77" s="348"/>
      <c r="H77" s="348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126</v>
      </c>
      <c r="D78" s="34"/>
      <c r="E78" s="34"/>
      <c r="F78" s="34"/>
      <c r="G78" s="34"/>
      <c r="H78" s="34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4"/>
      <c r="D79" s="34"/>
      <c r="E79" s="309" t="str">
        <f>E11</f>
        <v>05 - medicinální plyny</v>
      </c>
      <c r="F79" s="348"/>
      <c r="G79" s="348"/>
      <c r="H79" s="348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22</v>
      </c>
      <c r="D81" s="34"/>
      <c r="E81" s="34"/>
      <c r="F81" s="27" t="str">
        <f>F14</f>
        <v>Jindřichův Hradec</v>
      </c>
      <c r="G81" s="34"/>
      <c r="H81" s="34"/>
      <c r="I81" s="29" t="s">
        <v>24</v>
      </c>
      <c r="J81" s="52" t="str">
        <f>IF(J14="","",J14)</f>
        <v>17. 2. 2021</v>
      </c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25.7" customHeight="1">
      <c r="A83" s="34"/>
      <c r="B83" s="35"/>
      <c r="C83" s="29" t="s">
        <v>26</v>
      </c>
      <c r="D83" s="34"/>
      <c r="E83" s="34"/>
      <c r="F83" s="27" t="str">
        <f>E17</f>
        <v xml:space="preserve"> </v>
      </c>
      <c r="G83" s="34"/>
      <c r="H83" s="34"/>
      <c r="I83" s="29" t="s">
        <v>32</v>
      </c>
      <c r="J83" s="32" t="str">
        <f>E23</f>
        <v>ATELIER G+G s.r.o., Jindřichův Hradec</v>
      </c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2" customHeight="1">
      <c r="A84" s="34"/>
      <c r="B84" s="35"/>
      <c r="C84" s="29" t="s">
        <v>30</v>
      </c>
      <c r="D84" s="34"/>
      <c r="E84" s="34"/>
      <c r="F84" s="27" t="str">
        <f>IF(E20="","",E20)</f>
        <v>Vyplň údaj</v>
      </c>
      <c r="G84" s="34"/>
      <c r="H84" s="34"/>
      <c r="I84" s="29" t="s">
        <v>35</v>
      </c>
      <c r="J84" s="32" t="str">
        <f>E26</f>
        <v xml:space="preserve"> </v>
      </c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0.35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1" customFormat="1" ht="29.25" customHeight="1">
      <c r="A86" s="121"/>
      <c r="B86" s="122"/>
      <c r="C86" s="123" t="s">
        <v>153</v>
      </c>
      <c r="D86" s="124" t="s">
        <v>57</v>
      </c>
      <c r="E86" s="124" t="s">
        <v>53</v>
      </c>
      <c r="F86" s="124" t="s">
        <v>54</v>
      </c>
      <c r="G86" s="124" t="s">
        <v>154</v>
      </c>
      <c r="H86" s="124" t="s">
        <v>155</v>
      </c>
      <c r="I86" s="124" t="s">
        <v>156</v>
      </c>
      <c r="J86" s="124" t="s">
        <v>130</v>
      </c>
      <c r="K86" s="125" t="s">
        <v>157</v>
      </c>
      <c r="L86" s="126"/>
      <c r="M86" s="59" t="s">
        <v>3</v>
      </c>
      <c r="N86" s="60" t="s">
        <v>42</v>
      </c>
      <c r="O86" s="60" t="s">
        <v>158</v>
      </c>
      <c r="P86" s="60" t="s">
        <v>159</v>
      </c>
      <c r="Q86" s="60" t="s">
        <v>160</v>
      </c>
      <c r="R86" s="60" t="s">
        <v>161</v>
      </c>
      <c r="S86" s="60" t="s">
        <v>162</v>
      </c>
      <c r="T86" s="61" t="s">
        <v>163</v>
      </c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</row>
    <row r="87" spans="1:63" s="2" customFormat="1" ht="22.9" customHeight="1">
      <c r="A87" s="34"/>
      <c r="B87" s="35"/>
      <c r="C87" s="66" t="s">
        <v>164</v>
      </c>
      <c r="D87" s="34"/>
      <c r="E87" s="34"/>
      <c r="F87" s="34"/>
      <c r="G87" s="34"/>
      <c r="H87" s="34"/>
      <c r="I87" s="34"/>
      <c r="J87" s="127">
        <f>BK87</f>
        <v>0</v>
      </c>
      <c r="K87" s="34"/>
      <c r="L87" s="35"/>
      <c r="M87" s="62"/>
      <c r="N87" s="53"/>
      <c r="O87" s="63"/>
      <c r="P87" s="128">
        <f>P88</f>
        <v>0</v>
      </c>
      <c r="Q87" s="63"/>
      <c r="R87" s="128">
        <f>R88</f>
        <v>0</v>
      </c>
      <c r="S87" s="63"/>
      <c r="T87" s="129">
        <f>T88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9" t="s">
        <v>71</v>
      </c>
      <c r="AU87" s="19" t="s">
        <v>131</v>
      </c>
      <c r="BK87" s="130">
        <f>BK88</f>
        <v>0</v>
      </c>
    </row>
    <row r="88" spans="2:63" s="12" customFormat="1" ht="25.9" customHeight="1">
      <c r="B88" s="131"/>
      <c r="D88" s="132" t="s">
        <v>71</v>
      </c>
      <c r="E88" s="133" t="s">
        <v>452</v>
      </c>
      <c r="F88" s="133" t="s">
        <v>1659</v>
      </c>
      <c r="I88" s="134"/>
      <c r="J88" s="135">
        <f>BK88</f>
        <v>0</v>
      </c>
      <c r="L88" s="131"/>
      <c r="M88" s="136"/>
      <c r="N88" s="137"/>
      <c r="O88" s="137"/>
      <c r="P88" s="138">
        <f>P89</f>
        <v>0</v>
      </c>
      <c r="Q88" s="137"/>
      <c r="R88" s="138">
        <f>R89</f>
        <v>0</v>
      </c>
      <c r="S88" s="137"/>
      <c r="T88" s="139">
        <f>T89</f>
        <v>0</v>
      </c>
      <c r="AR88" s="132" t="s">
        <v>168</v>
      </c>
      <c r="AT88" s="140" t="s">
        <v>71</v>
      </c>
      <c r="AU88" s="140" t="s">
        <v>72</v>
      </c>
      <c r="AY88" s="132" t="s">
        <v>167</v>
      </c>
      <c r="BK88" s="141">
        <f>BK89</f>
        <v>0</v>
      </c>
    </row>
    <row r="89" spans="2:63" s="12" customFormat="1" ht="22.9" customHeight="1">
      <c r="B89" s="131"/>
      <c r="D89" s="132" t="s">
        <v>71</v>
      </c>
      <c r="E89" s="142" t="s">
        <v>1660</v>
      </c>
      <c r="F89" s="142" t="s">
        <v>1661</v>
      </c>
      <c r="I89" s="134"/>
      <c r="J89" s="143">
        <f>BK89</f>
        <v>0</v>
      </c>
      <c r="L89" s="131"/>
      <c r="M89" s="136"/>
      <c r="N89" s="137"/>
      <c r="O89" s="137"/>
      <c r="P89" s="138">
        <f>SUM(P90:P118)</f>
        <v>0</v>
      </c>
      <c r="Q89" s="137"/>
      <c r="R89" s="138">
        <f>SUM(R90:R118)</f>
        <v>0</v>
      </c>
      <c r="S89" s="137"/>
      <c r="T89" s="139">
        <f>SUM(T90:T118)</f>
        <v>0</v>
      </c>
      <c r="AR89" s="132" t="s">
        <v>168</v>
      </c>
      <c r="AT89" s="140" t="s">
        <v>71</v>
      </c>
      <c r="AU89" s="140" t="s">
        <v>79</v>
      </c>
      <c r="AY89" s="132" t="s">
        <v>167</v>
      </c>
      <c r="BK89" s="141">
        <f>SUM(BK90:BK118)</f>
        <v>0</v>
      </c>
    </row>
    <row r="90" spans="1:65" s="2" customFormat="1" ht="16.5" customHeight="1">
      <c r="A90" s="34"/>
      <c r="B90" s="144"/>
      <c r="C90" s="145" t="s">
        <v>79</v>
      </c>
      <c r="D90" s="145" t="s">
        <v>170</v>
      </c>
      <c r="E90" s="146" t="s">
        <v>1662</v>
      </c>
      <c r="F90" s="147" t="s">
        <v>1663</v>
      </c>
      <c r="G90" s="148" t="s">
        <v>226</v>
      </c>
      <c r="H90" s="149">
        <v>101</v>
      </c>
      <c r="I90" s="150"/>
      <c r="J90" s="151">
        <f aca="true" t="shared" si="0" ref="J90:J118">ROUND(I90*H90,2)</f>
        <v>0</v>
      </c>
      <c r="K90" s="147" t="s">
        <v>3</v>
      </c>
      <c r="L90" s="35"/>
      <c r="M90" s="152" t="s">
        <v>3</v>
      </c>
      <c r="N90" s="153" t="s">
        <v>43</v>
      </c>
      <c r="O90" s="55"/>
      <c r="P90" s="154">
        <f aca="true" t="shared" si="1" ref="P90:P118">O90*H90</f>
        <v>0</v>
      </c>
      <c r="Q90" s="154">
        <v>0</v>
      </c>
      <c r="R90" s="154">
        <f aca="true" t="shared" si="2" ref="R90:R118">Q90*H90</f>
        <v>0</v>
      </c>
      <c r="S90" s="154">
        <v>0</v>
      </c>
      <c r="T90" s="155">
        <f aca="true" t="shared" si="3" ref="T90:T118"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6" t="s">
        <v>175</v>
      </c>
      <c r="AT90" s="156" t="s">
        <v>170</v>
      </c>
      <c r="AU90" s="156" t="s">
        <v>81</v>
      </c>
      <c r="AY90" s="19" t="s">
        <v>167</v>
      </c>
      <c r="BE90" s="157">
        <f aca="true" t="shared" si="4" ref="BE90:BE118">IF(N90="základní",J90,0)</f>
        <v>0</v>
      </c>
      <c r="BF90" s="157">
        <f aca="true" t="shared" si="5" ref="BF90:BF118">IF(N90="snížená",J90,0)</f>
        <v>0</v>
      </c>
      <c r="BG90" s="157">
        <f aca="true" t="shared" si="6" ref="BG90:BG118">IF(N90="zákl. přenesená",J90,0)</f>
        <v>0</v>
      </c>
      <c r="BH90" s="157">
        <f aca="true" t="shared" si="7" ref="BH90:BH118">IF(N90="sníž. přenesená",J90,0)</f>
        <v>0</v>
      </c>
      <c r="BI90" s="157">
        <f aca="true" t="shared" si="8" ref="BI90:BI118">IF(N90="nulová",J90,0)</f>
        <v>0</v>
      </c>
      <c r="BJ90" s="19" t="s">
        <v>79</v>
      </c>
      <c r="BK90" s="157">
        <f aca="true" t="shared" si="9" ref="BK90:BK118">ROUND(I90*H90,2)</f>
        <v>0</v>
      </c>
      <c r="BL90" s="19" t="s">
        <v>175</v>
      </c>
      <c r="BM90" s="156" t="s">
        <v>2799</v>
      </c>
    </row>
    <row r="91" spans="1:65" s="2" customFormat="1" ht="16.5" customHeight="1">
      <c r="A91" s="34"/>
      <c r="B91" s="144"/>
      <c r="C91" s="145" t="s">
        <v>81</v>
      </c>
      <c r="D91" s="145" t="s">
        <v>170</v>
      </c>
      <c r="E91" s="146" t="s">
        <v>1664</v>
      </c>
      <c r="F91" s="147" t="s">
        <v>1665</v>
      </c>
      <c r="G91" s="148" t="s">
        <v>226</v>
      </c>
      <c r="H91" s="149">
        <v>101</v>
      </c>
      <c r="I91" s="150"/>
      <c r="J91" s="151">
        <f t="shared" si="0"/>
        <v>0</v>
      </c>
      <c r="K91" s="147" t="s">
        <v>3</v>
      </c>
      <c r="L91" s="35"/>
      <c r="M91" s="152" t="s">
        <v>3</v>
      </c>
      <c r="N91" s="153" t="s">
        <v>43</v>
      </c>
      <c r="O91" s="55"/>
      <c r="P91" s="154">
        <f t="shared" si="1"/>
        <v>0</v>
      </c>
      <c r="Q91" s="154">
        <v>0</v>
      </c>
      <c r="R91" s="154">
        <f t="shared" si="2"/>
        <v>0</v>
      </c>
      <c r="S91" s="154">
        <v>0</v>
      </c>
      <c r="T91" s="155">
        <f t="shared" si="3"/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6" t="s">
        <v>175</v>
      </c>
      <c r="AT91" s="156" t="s">
        <v>170</v>
      </c>
      <c r="AU91" s="156" t="s">
        <v>81</v>
      </c>
      <c r="AY91" s="19" t="s">
        <v>167</v>
      </c>
      <c r="BE91" s="157">
        <f t="shared" si="4"/>
        <v>0</v>
      </c>
      <c r="BF91" s="157">
        <f t="shared" si="5"/>
        <v>0</v>
      </c>
      <c r="BG91" s="157">
        <f t="shared" si="6"/>
        <v>0</v>
      </c>
      <c r="BH91" s="157">
        <f t="shared" si="7"/>
        <v>0</v>
      </c>
      <c r="BI91" s="157">
        <f t="shared" si="8"/>
        <v>0</v>
      </c>
      <c r="BJ91" s="19" t="s">
        <v>79</v>
      </c>
      <c r="BK91" s="157">
        <f t="shared" si="9"/>
        <v>0</v>
      </c>
      <c r="BL91" s="19" t="s">
        <v>175</v>
      </c>
      <c r="BM91" s="156" t="s">
        <v>2800</v>
      </c>
    </row>
    <row r="92" spans="1:65" s="2" customFormat="1" ht="16.5" customHeight="1">
      <c r="A92" s="34"/>
      <c r="B92" s="144"/>
      <c r="C92" s="145" t="s">
        <v>168</v>
      </c>
      <c r="D92" s="145" t="s">
        <v>170</v>
      </c>
      <c r="E92" s="146" t="s">
        <v>1666</v>
      </c>
      <c r="F92" s="147" t="s">
        <v>1669</v>
      </c>
      <c r="G92" s="148" t="s">
        <v>200</v>
      </c>
      <c r="H92" s="149">
        <v>1</v>
      </c>
      <c r="I92" s="150"/>
      <c r="J92" s="151">
        <f t="shared" si="0"/>
        <v>0</v>
      </c>
      <c r="K92" s="147" t="s">
        <v>3</v>
      </c>
      <c r="L92" s="35"/>
      <c r="M92" s="152" t="s">
        <v>3</v>
      </c>
      <c r="N92" s="153" t="s">
        <v>43</v>
      </c>
      <c r="O92" s="55"/>
      <c r="P92" s="154">
        <f t="shared" si="1"/>
        <v>0</v>
      </c>
      <c r="Q92" s="154">
        <v>0</v>
      </c>
      <c r="R92" s="154">
        <f t="shared" si="2"/>
        <v>0</v>
      </c>
      <c r="S92" s="154">
        <v>0</v>
      </c>
      <c r="T92" s="155">
        <f t="shared" si="3"/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6" t="s">
        <v>175</v>
      </c>
      <c r="AT92" s="156" t="s">
        <v>170</v>
      </c>
      <c r="AU92" s="156" t="s">
        <v>81</v>
      </c>
      <c r="AY92" s="19" t="s">
        <v>167</v>
      </c>
      <c r="BE92" s="157">
        <f t="shared" si="4"/>
        <v>0</v>
      </c>
      <c r="BF92" s="157">
        <f t="shared" si="5"/>
        <v>0</v>
      </c>
      <c r="BG92" s="157">
        <f t="shared" si="6"/>
        <v>0</v>
      </c>
      <c r="BH92" s="157">
        <f t="shared" si="7"/>
        <v>0</v>
      </c>
      <c r="BI92" s="157">
        <f t="shared" si="8"/>
        <v>0</v>
      </c>
      <c r="BJ92" s="19" t="s">
        <v>79</v>
      </c>
      <c r="BK92" s="157">
        <f t="shared" si="9"/>
        <v>0</v>
      </c>
      <c r="BL92" s="19" t="s">
        <v>175</v>
      </c>
      <c r="BM92" s="156" t="s">
        <v>2801</v>
      </c>
    </row>
    <row r="93" spans="1:65" s="2" customFormat="1" ht="16.5" customHeight="1">
      <c r="A93" s="34"/>
      <c r="B93" s="144"/>
      <c r="C93" s="145" t="s">
        <v>175</v>
      </c>
      <c r="D93" s="145" t="s">
        <v>170</v>
      </c>
      <c r="E93" s="146" t="s">
        <v>1668</v>
      </c>
      <c r="F93" s="147" t="s">
        <v>1671</v>
      </c>
      <c r="G93" s="148" t="s">
        <v>1672</v>
      </c>
      <c r="H93" s="149">
        <v>400</v>
      </c>
      <c r="I93" s="150"/>
      <c r="J93" s="151">
        <f t="shared" si="0"/>
        <v>0</v>
      </c>
      <c r="K93" s="147" t="s">
        <v>3</v>
      </c>
      <c r="L93" s="35"/>
      <c r="M93" s="152" t="s">
        <v>3</v>
      </c>
      <c r="N93" s="153" t="s">
        <v>43</v>
      </c>
      <c r="O93" s="55"/>
      <c r="P93" s="154">
        <f t="shared" si="1"/>
        <v>0</v>
      </c>
      <c r="Q93" s="154">
        <v>0</v>
      </c>
      <c r="R93" s="154">
        <f t="shared" si="2"/>
        <v>0</v>
      </c>
      <c r="S93" s="154">
        <v>0</v>
      </c>
      <c r="T93" s="155">
        <f t="shared" si="3"/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6" t="s">
        <v>175</v>
      </c>
      <c r="AT93" s="156" t="s">
        <v>170</v>
      </c>
      <c r="AU93" s="156" t="s">
        <v>81</v>
      </c>
      <c r="AY93" s="19" t="s">
        <v>167</v>
      </c>
      <c r="BE93" s="157">
        <f t="shared" si="4"/>
        <v>0</v>
      </c>
      <c r="BF93" s="157">
        <f t="shared" si="5"/>
        <v>0</v>
      </c>
      <c r="BG93" s="157">
        <f t="shared" si="6"/>
        <v>0</v>
      </c>
      <c r="BH93" s="157">
        <f t="shared" si="7"/>
        <v>0</v>
      </c>
      <c r="BI93" s="157">
        <f t="shared" si="8"/>
        <v>0</v>
      </c>
      <c r="BJ93" s="19" t="s">
        <v>79</v>
      </c>
      <c r="BK93" s="157">
        <f t="shared" si="9"/>
        <v>0</v>
      </c>
      <c r="BL93" s="19" t="s">
        <v>175</v>
      </c>
      <c r="BM93" s="156" t="s">
        <v>2802</v>
      </c>
    </row>
    <row r="94" spans="1:65" s="2" customFormat="1" ht="16.5" customHeight="1">
      <c r="A94" s="34"/>
      <c r="B94" s="144"/>
      <c r="C94" s="145" t="s">
        <v>197</v>
      </c>
      <c r="D94" s="145" t="s">
        <v>170</v>
      </c>
      <c r="E94" s="146" t="s">
        <v>1670</v>
      </c>
      <c r="F94" s="147" t="s">
        <v>1674</v>
      </c>
      <c r="G94" s="148" t="s">
        <v>200</v>
      </c>
      <c r="H94" s="149">
        <v>6</v>
      </c>
      <c r="I94" s="150"/>
      <c r="J94" s="151">
        <f t="shared" si="0"/>
        <v>0</v>
      </c>
      <c r="K94" s="147" t="s">
        <v>3</v>
      </c>
      <c r="L94" s="35"/>
      <c r="M94" s="152" t="s">
        <v>3</v>
      </c>
      <c r="N94" s="153" t="s">
        <v>43</v>
      </c>
      <c r="O94" s="55"/>
      <c r="P94" s="154">
        <f t="shared" si="1"/>
        <v>0</v>
      </c>
      <c r="Q94" s="154">
        <v>0</v>
      </c>
      <c r="R94" s="154">
        <f t="shared" si="2"/>
        <v>0</v>
      </c>
      <c r="S94" s="154">
        <v>0</v>
      </c>
      <c r="T94" s="155">
        <f t="shared" si="3"/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6" t="s">
        <v>175</v>
      </c>
      <c r="AT94" s="156" t="s">
        <v>170</v>
      </c>
      <c r="AU94" s="156" t="s">
        <v>81</v>
      </c>
      <c r="AY94" s="19" t="s">
        <v>167</v>
      </c>
      <c r="BE94" s="157">
        <f t="shared" si="4"/>
        <v>0</v>
      </c>
      <c r="BF94" s="157">
        <f t="shared" si="5"/>
        <v>0</v>
      </c>
      <c r="BG94" s="157">
        <f t="shared" si="6"/>
        <v>0</v>
      </c>
      <c r="BH94" s="157">
        <f t="shared" si="7"/>
        <v>0</v>
      </c>
      <c r="BI94" s="157">
        <f t="shared" si="8"/>
        <v>0</v>
      </c>
      <c r="BJ94" s="19" t="s">
        <v>79</v>
      </c>
      <c r="BK94" s="157">
        <f t="shared" si="9"/>
        <v>0</v>
      </c>
      <c r="BL94" s="19" t="s">
        <v>175</v>
      </c>
      <c r="BM94" s="156" t="s">
        <v>2803</v>
      </c>
    </row>
    <row r="95" spans="1:65" s="2" customFormat="1" ht="16.5" customHeight="1">
      <c r="A95" s="34"/>
      <c r="B95" s="144"/>
      <c r="C95" s="145" t="s">
        <v>187</v>
      </c>
      <c r="D95" s="145" t="s">
        <v>170</v>
      </c>
      <c r="E95" s="146" t="s">
        <v>1673</v>
      </c>
      <c r="F95" s="147" t="s">
        <v>1676</v>
      </c>
      <c r="G95" s="148" t="s">
        <v>200</v>
      </c>
      <c r="H95" s="149">
        <v>6</v>
      </c>
      <c r="I95" s="150"/>
      <c r="J95" s="151">
        <f t="shared" si="0"/>
        <v>0</v>
      </c>
      <c r="K95" s="147" t="s">
        <v>3</v>
      </c>
      <c r="L95" s="35"/>
      <c r="M95" s="152" t="s">
        <v>3</v>
      </c>
      <c r="N95" s="153" t="s">
        <v>43</v>
      </c>
      <c r="O95" s="55"/>
      <c r="P95" s="154">
        <f t="shared" si="1"/>
        <v>0</v>
      </c>
      <c r="Q95" s="154">
        <v>0</v>
      </c>
      <c r="R95" s="154">
        <f t="shared" si="2"/>
        <v>0</v>
      </c>
      <c r="S95" s="154">
        <v>0</v>
      </c>
      <c r="T95" s="155">
        <f t="shared" si="3"/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6" t="s">
        <v>175</v>
      </c>
      <c r="AT95" s="156" t="s">
        <v>170</v>
      </c>
      <c r="AU95" s="156" t="s">
        <v>81</v>
      </c>
      <c r="AY95" s="19" t="s">
        <v>167</v>
      </c>
      <c r="BE95" s="157">
        <f t="shared" si="4"/>
        <v>0</v>
      </c>
      <c r="BF95" s="157">
        <f t="shared" si="5"/>
        <v>0</v>
      </c>
      <c r="BG95" s="157">
        <f t="shared" si="6"/>
        <v>0</v>
      </c>
      <c r="BH95" s="157">
        <f t="shared" si="7"/>
        <v>0</v>
      </c>
      <c r="BI95" s="157">
        <f t="shared" si="8"/>
        <v>0</v>
      </c>
      <c r="BJ95" s="19" t="s">
        <v>79</v>
      </c>
      <c r="BK95" s="157">
        <f t="shared" si="9"/>
        <v>0</v>
      </c>
      <c r="BL95" s="19" t="s">
        <v>175</v>
      </c>
      <c r="BM95" s="156" t="s">
        <v>2804</v>
      </c>
    </row>
    <row r="96" spans="1:65" s="2" customFormat="1" ht="16.5" customHeight="1">
      <c r="A96" s="34"/>
      <c r="B96" s="144"/>
      <c r="C96" s="145" t="s">
        <v>208</v>
      </c>
      <c r="D96" s="145" t="s">
        <v>170</v>
      </c>
      <c r="E96" s="146" t="s">
        <v>1675</v>
      </c>
      <c r="F96" s="147" t="s">
        <v>2805</v>
      </c>
      <c r="G96" s="148" t="s">
        <v>200</v>
      </c>
      <c r="H96" s="149">
        <v>81</v>
      </c>
      <c r="I96" s="150"/>
      <c r="J96" s="151">
        <f t="shared" si="0"/>
        <v>0</v>
      </c>
      <c r="K96" s="147" t="s">
        <v>3</v>
      </c>
      <c r="L96" s="35"/>
      <c r="M96" s="152" t="s">
        <v>3</v>
      </c>
      <c r="N96" s="153" t="s">
        <v>43</v>
      </c>
      <c r="O96" s="55"/>
      <c r="P96" s="154">
        <f t="shared" si="1"/>
        <v>0</v>
      </c>
      <c r="Q96" s="154">
        <v>0</v>
      </c>
      <c r="R96" s="154">
        <f t="shared" si="2"/>
        <v>0</v>
      </c>
      <c r="S96" s="154">
        <v>0</v>
      </c>
      <c r="T96" s="155">
        <f t="shared" si="3"/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175</v>
      </c>
      <c r="AT96" s="156" t="s">
        <v>170</v>
      </c>
      <c r="AU96" s="156" t="s">
        <v>81</v>
      </c>
      <c r="AY96" s="19" t="s">
        <v>167</v>
      </c>
      <c r="BE96" s="157">
        <f t="shared" si="4"/>
        <v>0</v>
      </c>
      <c r="BF96" s="157">
        <f t="shared" si="5"/>
        <v>0</v>
      </c>
      <c r="BG96" s="157">
        <f t="shared" si="6"/>
        <v>0</v>
      </c>
      <c r="BH96" s="157">
        <f t="shared" si="7"/>
        <v>0</v>
      </c>
      <c r="BI96" s="157">
        <f t="shared" si="8"/>
        <v>0</v>
      </c>
      <c r="BJ96" s="19" t="s">
        <v>79</v>
      </c>
      <c r="BK96" s="157">
        <f t="shared" si="9"/>
        <v>0</v>
      </c>
      <c r="BL96" s="19" t="s">
        <v>175</v>
      </c>
      <c r="BM96" s="156" t="s">
        <v>2806</v>
      </c>
    </row>
    <row r="97" spans="1:65" s="2" customFormat="1" ht="16.5" customHeight="1">
      <c r="A97" s="34"/>
      <c r="B97" s="144"/>
      <c r="C97" s="145" t="s">
        <v>218</v>
      </c>
      <c r="D97" s="145" t="s">
        <v>170</v>
      </c>
      <c r="E97" s="146" t="s">
        <v>1677</v>
      </c>
      <c r="F97" s="147" t="s">
        <v>1682</v>
      </c>
      <c r="G97" s="148" t="s">
        <v>200</v>
      </c>
      <c r="H97" s="149">
        <v>40</v>
      </c>
      <c r="I97" s="150"/>
      <c r="J97" s="151">
        <f t="shared" si="0"/>
        <v>0</v>
      </c>
      <c r="K97" s="147" t="s">
        <v>3</v>
      </c>
      <c r="L97" s="35"/>
      <c r="M97" s="152" t="s">
        <v>3</v>
      </c>
      <c r="N97" s="153" t="s">
        <v>43</v>
      </c>
      <c r="O97" s="55"/>
      <c r="P97" s="154">
        <f t="shared" si="1"/>
        <v>0</v>
      </c>
      <c r="Q97" s="154">
        <v>0</v>
      </c>
      <c r="R97" s="154">
        <f t="shared" si="2"/>
        <v>0</v>
      </c>
      <c r="S97" s="154">
        <v>0</v>
      </c>
      <c r="T97" s="155">
        <f t="shared" si="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6" t="s">
        <v>175</v>
      </c>
      <c r="AT97" s="156" t="s">
        <v>170</v>
      </c>
      <c r="AU97" s="156" t="s">
        <v>81</v>
      </c>
      <c r="AY97" s="19" t="s">
        <v>167</v>
      </c>
      <c r="BE97" s="157">
        <f t="shared" si="4"/>
        <v>0</v>
      </c>
      <c r="BF97" s="157">
        <f t="shared" si="5"/>
        <v>0</v>
      </c>
      <c r="BG97" s="157">
        <f t="shared" si="6"/>
        <v>0</v>
      </c>
      <c r="BH97" s="157">
        <f t="shared" si="7"/>
        <v>0</v>
      </c>
      <c r="BI97" s="157">
        <f t="shared" si="8"/>
        <v>0</v>
      </c>
      <c r="BJ97" s="19" t="s">
        <v>79</v>
      </c>
      <c r="BK97" s="157">
        <f t="shared" si="9"/>
        <v>0</v>
      </c>
      <c r="BL97" s="19" t="s">
        <v>175</v>
      </c>
      <c r="BM97" s="156" t="s">
        <v>2807</v>
      </c>
    </row>
    <row r="98" spans="1:65" s="2" customFormat="1" ht="16.5" customHeight="1">
      <c r="A98" s="34"/>
      <c r="B98" s="144"/>
      <c r="C98" s="145" t="s">
        <v>223</v>
      </c>
      <c r="D98" s="145" t="s">
        <v>170</v>
      </c>
      <c r="E98" s="146" t="s">
        <v>1679</v>
      </c>
      <c r="F98" s="147" t="s">
        <v>1684</v>
      </c>
      <c r="G98" s="148" t="s">
        <v>226</v>
      </c>
      <c r="H98" s="149">
        <v>202</v>
      </c>
      <c r="I98" s="150"/>
      <c r="J98" s="151">
        <f t="shared" si="0"/>
        <v>0</v>
      </c>
      <c r="K98" s="147" t="s">
        <v>3</v>
      </c>
      <c r="L98" s="35"/>
      <c r="M98" s="152" t="s">
        <v>3</v>
      </c>
      <c r="N98" s="153" t="s">
        <v>43</v>
      </c>
      <c r="O98" s="55"/>
      <c r="P98" s="154">
        <f t="shared" si="1"/>
        <v>0</v>
      </c>
      <c r="Q98" s="154">
        <v>0</v>
      </c>
      <c r="R98" s="154">
        <f t="shared" si="2"/>
        <v>0</v>
      </c>
      <c r="S98" s="154">
        <v>0</v>
      </c>
      <c r="T98" s="155">
        <f t="shared" si="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6" t="s">
        <v>175</v>
      </c>
      <c r="AT98" s="156" t="s">
        <v>170</v>
      </c>
      <c r="AU98" s="156" t="s">
        <v>81</v>
      </c>
      <c r="AY98" s="19" t="s">
        <v>167</v>
      </c>
      <c r="BE98" s="157">
        <f t="shared" si="4"/>
        <v>0</v>
      </c>
      <c r="BF98" s="157">
        <f t="shared" si="5"/>
        <v>0</v>
      </c>
      <c r="BG98" s="157">
        <f t="shared" si="6"/>
        <v>0</v>
      </c>
      <c r="BH98" s="157">
        <f t="shared" si="7"/>
        <v>0</v>
      </c>
      <c r="BI98" s="157">
        <f t="shared" si="8"/>
        <v>0</v>
      </c>
      <c r="BJ98" s="19" t="s">
        <v>79</v>
      </c>
      <c r="BK98" s="157">
        <f t="shared" si="9"/>
        <v>0</v>
      </c>
      <c r="BL98" s="19" t="s">
        <v>175</v>
      </c>
      <c r="BM98" s="156" t="s">
        <v>2808</v>
      </c>
    </row>
    <row r="99" spans="1:65" s="2" customFormat="1" ht="16.5" customHeight="1">
      <c r="A99" s="34"/>
      <c r="B99" s="144"/>
      <c r="C99" s="145" t="s">
        <v>231</v>
      </c>
      <c r="D99" s="145" t="s">
        <v>170</v>
      </c>
      <c r="E99" s="146" t="s">
        <v>1681</v>
      </c>
      <c r="F99" s="147" t="s">
        <v>1686</v>
      </c>
      <c r="G99" s="148" t="s">
        <v>226</v>
      </c>
      <c r="H99" s="149">
        <v>202</v>
      </c>
      <c r="I99" s="150"/>
      <c r="J99" s="151">
        <f t="shared" si="0"/>
        <v>0</v>
      </c>
      <c r="K99" s="147" t="s">
        <v>3</v>
      </c>
      <c r="L99" s="35"/>
      <c r="M99" s="152" t="s">
        <v>3</v>
      </c>
      <c r="N99" s="153" t="s">
        <v>43</v>
      </c>
      <c r="O99" s="55"/>
      <c r="P99" s="154">
        <f t="shared" si="1"/>
        <v>0</v>
      </c>
      <c r="Q99" s="154">
        <v>0</v>
      </c>
      <c r="R99" s="154">
        <f t="shared" si="2"/>
        <v>0</v>
      </c>
      <c r="S99" s="154">
        <v>0</v>
      </c>
      <c r="T99" s="155">
        <f t="shared" si="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175</v>
      </c>
      <c r="AT99" s="156" t="s">
        <v>170</v>
      </c>
      <c r="AU99" s="156" t="s">
        <v>81</v>
      </c>
      <c r="AY99" s="19" t="s">
        <v>167</v>
      </c>
      <c r="BE99" s="157">
        <f t="shared" si="4"/>
        <v>0</v>
      </c>
      <c r="BF99" s="157">
        <f t="shared" si="5"/>
        <v>0</v>
      </c>
      <c r="BG99" s="157">
        <f t="shared" si="6"/>
        <v>0</v>
      </c>
      <c r="BH99" s="157">
        <f t="shared" si="7"/>
        <v>0</v>
      </c>
      <c r="BI99" s="157">
        <f t="shared" si="8"/>
        <v>0</v>
      </c>
      <c r="BJ99" s="19" t="s">
        <v>79</v>
      </c>
      <c r="BK99" s="157">
        <f t="shared" si="9"/>
        <v>0</v>
      </c>
      <c r="BL99" s="19" t="s">
        <v>175</v>
      </c>
      <c r="BM99" s="156" t="s">
        <v>2809</v>
      </c>
    </row>
    <row r="100" spans="1:65" s="2" customFormat="1" ht="16.5" customHeight="1">
      <c r="A100" s="34"/>
      <c r="B100" s="144"/>
      <c r="C100" s="145" t="s">
        <v>238</v>
      </c>
      <c r="D100" s="145" t="s">
        <v>170</v>
      </c>
      <c r="E100" s="146" t="s">
        <v>1683</v>
      </c>
      <c r="F100" s="147" t="s">
        <v>1688</v>
      </c>
      <c r="G100" s="148" t="s">
        <v>226</v>
      </c>
      <c r="H100" s="149">
        <v>202</v>
      </c>
      <c r="I100" s="150"/>
      <c r="J100" s="151">
        <f t="shared" si="0"/>
        <v>0</v>
      </c>
      <c r="K100" s="147" t="s">
        <v>3</v>
      </c>
      <c r="L100" s="35"/>
      <c r="M100" s="152" t="s">
        <v>3</v>
      </c>
      <c r="N100" s="153" t="s">
        <v>43</v>
      </c>
      <c r="O100" s="55"/>
      <c r="P100" s="154">
        <f t="shared" si="1"/>
        <v>0</v>
      </c>
      <c r="Q100" s="154">
        <v>0</v>
      </c>
      <c r="R100" s="154">
        <f t="shared" si="2"/>
        <v>0</v>
      </c>
      <c r="S100" s="154">
        <v>0</v>
      </c>
      <c r="T100" s="155">
        <f t="shared" si="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6" t="s">
        <v>175</v>
      </c>
      <c r="AT100" s="156" t="s">
        <v>170</v>
      </c>
      <c r="AU100" s="156" t="s">
        <v>81</v>
      </c>
      <c r="AY100" s="19" t="s">
        <v>167</v>
      </c>
      <c r="BE100" s="157">
        <f t="shared" si="4"/>
        <v>0</v>
      </c>
      <c r="BF100" s="157">
        <f t="shared" si="5"/>
        <v>0</v>
      </c>
      <c r="BG100" s="157">
        <f t="shared" si="6"/>
        <v>0</v>
      </c>
      <c r="BH100" s="157">
        <f t="shared" si="7"/>
        <v>0</v>
      </c>
      <c r="BI100" s="157">
        <f t="shared" si="8"/>
        <v>0</v>
      </c>
      <c r="BJ100" s="19" t="s">
        <v>79</v>
      </c>
      <c r="BK100" s="157">
        <f t="shared" si="9"/>
        <v>0</v>
      </c>
      <c r="BL100" s="19" t="s">
        <v>175</v>
      </c>
      <c r="BM100" s="156" t="s">
        <v>2810</v>
      </c>
    </row>
    <row r="101" spans="1:65" s="2" customFormat="1" ht="21.75" customHeight="1">
      <c r="A101" s="34"/>
      <c r="B101" s="144"/>
      <c r="C101" s="145" t="s">
        <v>243</v>
      </c>
      <c r="D101" s="145" t="s">
        <v>170</v>
      </c>
      <c r="E101" s="146" t="s">
        <v>1685</v>
      </c>
      <c r="F101" s="147" t="s">
        <v>1690</v>
      </c>
      <c r="G101" s="148" t="s">
        <v>200</v>
      </c>
      <c r="H101" s="149">
        <v>3</v>
      </c>
      <c r="I101" s="150"/>
      <c r="J101" s="151">
        <f t="shared" si="0"/>
        <v>0</v>
      </c>
      <c r="K101" s="147" t="s">
        <v>3</v>
      </c>
      <c r="L101" s="35"/>
      <c r="M101" s="152" t="s">
        <v>3</v>
      </c>
      <c r="N101" s="153" t="s">
        <v>43</v>
      </c>
      <c r="O101" s="55"/>
      <c r="P101" s="154">
        <f t="shared" si="1"/>
        <v>0</v>
      </c>
      <c r="Q101" s="154">
        <v>0</v>
      </c>
      <c r="R101" s="154">
        <f t="shared" si="2"/>
        <v>0</v>
      </c>
      <c r="S101" s="154">
        <v>0</v>
      </c>
      <c r="T101" s="155">
        <f t="shared" si="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6" t="s">
        <v>175</v>
      </c>
      <c r="AT101" s="156" t="s">
        <v>170</v>
      </c>
      <c r="AU101" s="156" t="s">
        <v>81</v>
      </c>
      <c r="AY101" s="19" t="s">
        <v>167</v>
      </c>
      <c r="BE101" s="157">
        <f t="shared" si="4"/>
        <v>0</v>
      </c>
      <c r="BF101" s="157">
        <f t="shared" si="5"/>
        <v>0</v>
      </c>
      <c r="BG101" s="157">
        <f t="shared" si="6"/>
        <v>0</v>
      </c>
      <c r="BH101" s="157">
        <f t="shared" si="7"/>
        <v>0</v>
      </c>
      <c r="BI101" s="157">
        <f t="shared" si="8"/>
        <v>0</v>
      </c>
      <c r="BJ101" s="19" t="s">
        <v>79</v>
      </c>
      <c r="BK101" s="157">
        <f t="shared" si="9"/>
        <v>0</v>
      </c>
      <c r="BL101" s="19" t="s">
        <v>175</v>
      </c>
      <c r="BM101" s="156" t="s">
        <v>2811</v>
      </c>
    </row>
    <row r="102" spans="1:65" s="2" customFormat="1" ht="16.5" customHeight="1">
      <c r="A102" s="34"/>
      <c r="B102" s="144"/>
      <c r="C102" s="145" t="s">
        <v>249</v>
      </c>
      <c r="D102" s="145" t="s">
        <v>170</v>
      </c>
      <c r="E102" s="146" t="s">
        <v>1687</v>
      </c>
      <c r="F102" s="147" t="s">
        <v>1692</v>
      </c>
      <c r="G102" s="148" t="s">
        <v>200</v>
      </c>
      <c r="H102" s="149">
        <v>6</v>
      </c>
      <c r="I102" s="150"/>
      <c r="J102" s="151">
        <f t="shared" si="0"/>
        <v>0</v>
      </c>
      <c r="K102" s="147" t="s">
        <v>3</v>
      </c>
      <c r="L102" s="35"/>
      <c r="M102" s="152" t="s">
        <v>3</v>
      </c>
      <c r="N102" s="153" t="s">
        <v>43</v>
      </c>
      <c r="O102" s="55"/>
      <c r="P102" s="154">
        <f t="shared" si="1"/>
        <v>0</v>
      </c>
      <c r="Q102" s="154">
        <v>0</v>
      </c>
      <c r="R102" s="154">
        <f t="shared" si="2"/>
        <v>0</v>
      </c>
      <c r="S102" s="154">
        <v>0</v>
      </c>
      <c r="T102" s="155">
        <f t="shared" si="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175</v>
      </c>
      <c r="AT102" s="156" t="s">
        <v>170</v>
      </c>
      <c r="AU102" s="156" t="s">
        <v>81</v>
      </c>
      <c r="AY102" s="19" t="s">
        <v>167</v>
      </c>
      <c r="BE102" s="157">
        <f t="shared" si="4"/>
        <v>0</v>
      </c>
      <c r="BF102" s="157">
        <f t="shared" si="5"/>
        <v>0</v>
      </c>
      <c r="BG102" s="157">
        <f t="shared" si="6"/>
        <v>0</v>
      </c>
      <c r="BH102" s="157">
        <f t="shared" si="7"/>
        <v>0</v>
      </c>
      <c r="BI102" s="157">
        <f t="shared" si="8"/>
        <v>0</v>
      </c>
      <c r="BJ102" s="19" t="s">
        <v>79</v>
      </c>
      <c r="BK102" s="157">
        <f t="shared" si="9"/>
        <v>0</v>
      </c>
      <c r="BL102" s="19" t="s">
        <v>175</v>
      </c>
      <c r="BM102" s="156" t="s">
        <v>2812</v>
      </c>
    </row>
    <row r="103" spans="1:65" s="2" customFormat="1" ht="16.5" customHeight="1">
      <c r="A103" s="34"/>
      <c r="B103" s="144"/>
      <c r="C103" s="145" t="s">
        <v>255</v>
      </c>
      <c r="D103" s="145" t="s">
        <v>170</v>
      </c>
      <c r="E103" s="146" t="s">
        <v>1689</v>
      </c>
      <c r="F103" s="147" t="s">
        <v>1694</v>
      </c>
      <c r="G103" s="148" t="s">
        <v>200</v>
      </c>
      <c r="H103" s="149">
        <v>3</v>
      </c>
      <c r="I103" s="150"/>
      <c r="J103" s="151">
        <f t="shared" si="0"/>
        <v>0</v>
      </c>
      <c r="K103" s="147" t="s">
        <v>3</v>
      </c>
      <c r="L103" s="35"/>
      <c r="M103" s="152" t="s">
        <v>3</v>
      </c>
      <c r="N103" s="153" t="s">
        <v>43</v>
      </c>
      <c r="O103" s="55"/>
      <c r="P103" s="154">
        <f t="shared" si="1"/>
        <v>0</v>
      </c>
      <c r="Q103" s="154">
        <v>0</v>
      </c>
      <c r="R103" s="154">
        <f t="shared" si="2"/>
        <v>0</v>
      </c>
      <c r="S103" s="154">
        <v>0</v>
      </c>
      <c r="T103" s="155">
        <f t="shared" si="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6" t="s">
        <v>175</v>
      </c>
      <c r="AT103" s="156" t="s">
        <v>170</v>
      </c>
      <c r="AU103" s="156" t="s">
        <v>81</v>
      </c>
      <c r="AY103" s="19" t="s">
        <v>167</v>
      </c>
      <c r="BE103" s="157">
        <f t="shared" si="4"/>
        <v>0</v>
      </c>
      <c r="BF103" s="157">
        <f t="shared" si="5"/>
        <v>0</v>
      </c>
      <c r="BG103" s="157">
        <f t="shared" si="6"/>
        <v>0</v>
      </c>
      <c r="BH103" s="157">
        <f t="shared" si="7"/>
        <v>0</v>
      </c>
      <c r="BI103" s="157">
        <f t="shared" si="8"/>
        <v>0</v>
      </c>
      <c r="BJ103" s="19" t="s">
        <v>79</v>
      </c>
      <c r="BK103" s="157">
        <f t="shared" si="9"/>
        <v>0</v>
      </c>
      <c r="BL103" s="19" t="s">
        <v>175</v>
      </c>
      <c r="BM103" s="156" t="s">
        <v>2813</v>
      </c>
    </row>
    <row r="104" spans="1:65" s="2" customFormat="1" ht="16.5" customHeight="1">
      <c r="A104" s="34"/>
      <c r="B104" s="144"/>
      <c r="C104" s="145" t="s">
        <v>9</v>
      </c>
      <c r="D104" s="145" t="s">
        <v>170</v>
      </c>
      <c r="E104" s="146" t="s">
        <v>1691</v>
      </c>
      <c r="F104" s="147" t="s">
        <v>2814</v>
      </c>
      <c r="G104" s="148" t="s">
        <v>200</v>
      </c>
      <c r="H104" s="149">
        <v>3</v>
      </c>
      <c r="I104" s="150"/>
      <c r="J104" s="151">
        <f t="shared" si="0"/>
        <v>0</v>
      </c>
      <c r="K104" s="147" t="s">
        <v>3</v>
      </c>
      <c r="L104" s="35"/>
      <c r="M104" s="152" t="s">
        <v>3</v>
      </c>
      <c r="N104" s="153" t="s">
        <v>43</v>
      </c>
      <c r="O104" s="55"/>
      <c r="P104" s="154">
        <f t="shared" si="1"/>
        <v>0</v>
      </c>
      <c r="Q104" s="154">
        <v>0</v>
      </c>
      <c r="R104" s="154">
        <f t="shared" si="2"/>
        <v>0</v>
      </c>
      <c r="S104" s="154">
        <v>0</v>
      </c>
      <c r="T104" s="155">
        <f t="shared" si="3"/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6" t="s">
        <v>175</v>
      </c>
      <c r="AT104" s="156" t="s">
        <v>170</v>
      </c>
      <c r="AU104" s="156" t="s">
        <v>81</v>
      </c>
      <c r="AY104" s="19" t="s">
        <v>167</v>
      </c>
      <c r="BE104" s="157">
        <f t="shared" si="4"/>
        <v>0</v>
      </c>
      <c r="BF104" s="157">
        <f t="shared" si="5"/>
        <v>0</v>
      </c>
      <c r="BG104" s="157">
        <f t="shared" si="6"/>
        <v>0</v>
      </c>
      <c r="BH104" s="157">
        <f t="shared" si="7"/>
        <v>0</v>
      </c>
      <c r="BI104" s="157">
        <f t="shared" si="8"/>
        <v>0</v>
      </c>
      <c r="BJ104" s="19" t="s">
        <v>79</v>
      </c>
      <c r="BK104" s="157">
        <f t="shared" si="9"/>
        <v>0</v>
      </c>
      <c r="BL104" s="19" t="s">
        <v>175</v>
      </c>
      <c r="BM104" s="156" t="s">
        <v>2815</v>
      </c>
    </row>
    <row r="105" spans="1:65" s="2" customFormat="1" ht="16.5" customHeight="1">
      <c r="A105" s="34"/>
      <c r="B105" s="144"/>
      <c r="C105" s="145" t="s">
        <v>227</v>
      </c>
      <c r="D105" s="145" t="s">
        <v>170</v>
      </c>
      <c r="E105" s="146" t="s">
        <v>1693</v>
      </c>
      <c r="F105" s="147" t="s">
        <v>1698</v>
      </c>
      <c r="G105" s="148" t="s">
        <v>200</v>
      </c>
      <c r="H105" s="149">
        <v>6</v>
      </c>
      <c r="I105" s="150"/>
      <c r="J105" s="151">
        <f t="shared" si="0"/>
        <v>0</v>
      </c>
      <c r="K105" s="147" t="s">
        <v>3</v>
      </c>
      <c r="L105" s="35"/>
      <c r="M105" s="152" t="s">
        <v>3</v>
      </c>
      <c r="N105" s="153" t="s">
        <v>43</v>
      </c>
      <c r="O105" s="55"/>
      <c r="P105" s="154">
        <f t="shared" si="1"/>
        <v>0</v>
      </c>
      <c r="Q105" s="154">
        <v>0</v>
      </c>
      <c r="R105" s="154">
        <f t="shared" si="2"/>
        <v>0</v>
      </c>
      <c r="S105" s="154">
        <v>0</v>
      </c>
      <c r="T105" s="155">
        <f t="shared" si="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175</v>
      </c>
      <c r="AT105" s="156" t="s">
        <v>170</v>
      </c>
      <c r="AU105" s="156" t="s">
        <v>81</v>
      </c>
      <c r="AY105" s="19" t="s">
        <v>167</v>
      </c>
      <c r="BE105" s="157">
        <f t="shared" si="4"/>
        <v>0</v>
      </c>
      <c r="BF105" s="157">
        <f t="shared" si="5"/>
        <v>0</v>
      </c>
      <c r="BG105" s="157">
        <f t="shared" si="6"/>
        <v>0</v>
      </c>
      <c r="BH105" s="157">
        <f t="shared" si="7"/>
        <v>0</v>
      </c>
      <c r="BI105" s="157">
        <f t="shared" si="8"/>
        <v>0</v>
      </c>
      <c r="BJ105" s="19" t="s">
        <v>79</v>
      </c>
      <c r="BK105" s="157">
        <f t="shared" si="9"/>
        <v>0</v>
      </c>
      <c r="BL105" s="19" t="s">
        <v>175</v>
      </c>
      <c r="BM105" s="156" t="s">
        <v>2816</v>
      </c>
    </row>
    <row r="106" spans="1:65" s="2" customFormat="1" ht="16.5" customHeight="1">
      <c r="A106" s="34"/>
      <c r="B106" s="144"/>
      <c r="C106" s="145" t="s">
        <v>271</v>
      </c>
      <c r="D106" s="145" t="s">
        <v>170</v>
      </c>
      <c r="E106" s="146" t="s">
        <v>1695</v>
      </c>
      <c r="F106" s="147" t="s">
        <v>1700</v>
      </c>
      <c r="G106" s="148" t="s">
        <v>200</v>
      </c>
      <c r="H106" s="149">
        <v>2</v>
      </c>
      <c r="I106" s="150"/>
      <c r="J106" s="151">
        <f t="shared" si="0"/>
        <v>0</v>
      </c>
      <c r="K106" s="147" t="s">
        <v>3</v>
      </c>
      <c r="L106" s="35"/>
      <c r="M106" s="152" t="s">
        <v>3</v>
      </c>
      <c r="N106" s="153" t="s">
        <v>43</v>
      </c>
      <c r="O106" s="55"/>
      <c r="P106" s="154">
        <f t="shared" si="1"/>
        <v>0</v>
      </c>
      <c r="Q106" s="154">
        <v>0</v>
      </c>
      <c r="R106" s="154">
        <f t="shared" si="2"/>
        <v>0</v>
      </c>
      <c r="S106" s="154">
        <v>0</v>
      </c>
      <c r="T106" s="155">
        <f t="shared" si="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6" t="s">
        <v>175</v>
      </c>
      <c r="AT106" s="156" t="s">
        <v>170</v>
      </c>
      <c r="AU106" s="156" t="s">
        <v>81</v>
      </c>
      <c r="AY106" s="19" t="s">
        <v>167</v>
      </c>
      <c r="BE106" s="157">
        <f t="shared" si="4"/>
        <v>0</v>
      </c>
      <c r="BF106" s="157">
        <f t="shared" si="5"/>
        <v>0</v>
      </c>
      <c r="BG106" s="157">
        <f t="shared" si="6"/>
        <v>0</v>
      </c>
      <c r="BH106" s="157">
        <f t="shared" si="7"/>
        <v>0</v>
      </c>
      <c r="BI106" s="157">
        <f t="shared" si="8"/>
        <v>0</v>
      </c>
      <c r="BJ106" s="19" t="s">
        <v>79</v>
      </c>
      <c r="BK106" s="157">
        <f t="shared" si="9"/>
        <v>0</v>
      </c>
      <c r="BL106" s="19" t="s">
        <v>175</v>
      </c>
      <c r="BM106" s="156" t="s">
        <v>2817</v>
      </c>
    </row>
    <row r="107" spans="1:65" s="2" customFormat="1" ht="16.5" customHeight="1">
      <c r="A107" s="34"/>
      <c r="B107" s="144"/>
      <c r="C107" s="145" t="s">
        <v>277</v>
      </c>
      <c r="D107" s="145" t="s">
        <v>170</v>
      </c>
      <c r="E107" s="146" t="s">
        <v>1697</v>
      </c>
      <c r="F107" s="147" t="s">
        <v>1702</v>
      </c>
      <c r="G107" s="148" t="s">
        <v>200</v>
      </c>
      <c r="H107" s="149">
        <v>1</v>
      </c>
      <c r="I107" s="150"/>
      <c r="J107" s="151">
        <f t="shared" si="0"/>
        <v>0</v>
      </c>
      <c r="K107" s="147" t="s">
        <v>3</v>
      </c>
      <c r="L107" s="35"/>
      <c r="M107" s="152" t="s">
        <v>3</v>
      </c>
      <c r="N107" s="153" t="s">
        <v>43</v>
      </c>
      <c r="O107" s="55"/>
      <c r="P107" s="154">
        <f t="shared" si="1"/>
        <v>0</v>
      </c>
      <c r="Q107" s="154">
        <v>0</v>
      </c>
      <c r="R107" s="154">
        <f t="shared" si="2"/>
        <v>0</v>
      </c>
      <c r="S107" s="154">
        <v>0</v>
      </c>
      <c r="T107" s="155">
        <f t="shared" si="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6" t="s">
        <v>175</v>
      </c>
      <c r="AT107" s="156" t="s">
        <v>170</v>
      </c>
      <c r="AU107" s="156" t="s">
        <v>81</v>
      </c>
      <c r="AY107" s="19" t="s">
        <v>167</v>
      </c>
      <c r="BE107" s="157">
        <f t="shared" si="4"/>
        <v>0</v>
      </c>
      <c r="BF107" s="157">
        <f t="shared" si="5"/>
        <v>0</v>
      </c>
      <c r="BG107" s="157">
        <f t="shared" si="6"/>
        <v>0</v>
      </c>
      <c r="BH107" s="157">
        <f t="shared" si="7"/>
        <v>0</v>
      </c>
      <c r="BI107" s="157">
        <f t="shared" si="8"/>
        <v>0</v>
      </c>
      <c r="BJ107" s="19" t="s">
        <v>79</v>
      </c>
      <c r="BK107" s="157">
        <f t="shared" si="9"/>
        <v>0</v>
      </c>
      <c r="BL107" s="19" t="s">
        <v>175</v>
      </c>
      <c r="BM107" s="156" t="s">
        <v>2818</v>
      </c>
    </row>
    <row r="108" spans="1:65" s="2" customFormat="1" ht="16.5" customHeight="1">
      <c r="A108" s="34"/>
      <c r="B108" s="144"/>
      <c r="C108" s="145" t="s">
        <v>285</v>
      </c>
      <c r="D108" s="145" t="s">
        <v>170</v>
      </c>
      <c r="E108" s="146" t="s">
        <v>1699</v>
      </c>
      <c r="F108" s="147" t="s">
        <v>1704</v>
      </c>
      <c r="G108" s="148" t="s">
        <v>200</v>
      </c>
      <c r="H108" s="149">
        <v>2</v>
      </c>
      <c r="I108" s="150"/>
      <c r="J108" s="151">
        <f t="shared" si="0"/>
        <v>0</v>
      </c>
      <c r="K108" s="147" t="s">
        <v>3</v>
      </c>
      <c r="L108" s="35"/>
      <c r="M108" s="152" t="s">
        <v>3</v>
      </c>
      <c r="N108" s="153" t="s">
        <v>43</v>
      </c>
      <c r="O108" s="55"/>
      <c r="P108" s="154">
        <f t="shared" si="1"/>
        <v>0</v>
      </c>
      <c r="Q108" s="154">
        <v>0</v>
      </c>
      <c r="R108" s="154">
        <f t="shared" si="2"/>
        <v>0</v>
      </c>
      <c r="S108" s="154">
        <v>0</v>
      </c>
      <c r="T108" s="155">
        <f t="shared" si="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6" t="s">
        <v>175</v>
      </c>
      <c r="AT108" s="156" t="s">
        <v>170</v>
      </c>
      <c r="AU108" s="156" t="s">
        <v>81</v>
      </c>
      <c r="AY108" s="19" t="s">
        <v>167</v>
      </c>
      <c r="BE108" s="157">
        <f t="shared" si="4"/>
        <v>0</v>
      </c>
      <c r="BF108" s="157">
        <f t="shared" si="5"/>
        <v>0</v>
      </c>
      <c r="BG108" s="157">
        <f t="shared" si="6"/>
        <v>0</v>
      </c>
      <c r="BH108" s="157">
        <f t="shared" si="7"/>
        <v>0</v>
      </c>
      <c r="BI108" s="157">
        <f t="shared" si="8"/>
        <v>0</v>
      </c>
      <c r="BJ108" s="19" t="s">
        <v>79</v>
      </c>
      <c r="BK108" s="157">
        <f t="shared" si="9"/>
        <v>0</v>
      </c>
      <c r="BL108" s="19" t="s">
        <v>175</v>
      </c>
      <c r="BM108" s="156" t="s">
        <v>2819</v>
      </c>
    </row>
    <row r="109" spans="1:65" s="2" customFormat="1" ht="16.5" customHeight="1">
      <c r="A109" s="34"/>
      <c r="B109" s="144"/>
      <c r="C109" s="145" t="s">
        <v>290</v>
      </c>
      <c r="D109" s="145" t="s">
        <v>170</v>
      </c>
      <c r="E109" s="146" t="s">
        <v>1701</v>
      </c>
      <c r="F109" s="147" t="s">
        <v>1706</v>
      </c>
      <c r="G109" s="148" t="s">
        <v>200</v>
      </c>
      <c r="H109" s="149">
        <v>1</v>
      </c>
      <c r="I109" s="150"/>
      <c r="J109" s="151">
        <f t="shared" si="0"/>
        <v>0</v>
      </c>
      <c r="K109" s="147" t="s">
        <v>3</v>
      </c>
      <c r="L109" s="35"/>
      <c r="M109" s="152" t="s">
        <v>3</v>
      </c>
      <c r="N109" s="153" t="s">
        <v>43</v>
      </c>
      <c r="O109" s="55"/>
      <c r="P109" s="154">
        <f t="shared" si="1"/>
        <v>0</v>
      </c>
      <c r="Q109" s="154">
        <v>0</v>
      </c>
      <c r="R109" s="154">
        <f t="shared" si="2"/>
        <v>0</v>
      </c>
      <c r="S109" s="154">
        <v>0</v>
      </c>
      <c r="T109" s="155">
        <f t="shared" si="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6" t="s">
        <v>175</v>
      </c>
      <c r="AT109" s="156" t="s">
        <v>170</v>
      </c>
      <c r="AU109" s="156" t="s">
        <v>81</v>
      </c>
      <c r="AY109" s="19" t="s">
        <v>167</v>
      </c>
      <c r="BE109" s="157">
        <f t="shared" si="4"/>
        <v>0</v>
      </c>
      <c r="BF109" s="157">
        <f t="shared" si="5"/>
        <v>0</v>
      </c>
      <c r="BG109" s="157">
        <f t="shared" si="6"/>
        <v>0</v>
      </c>
      <c r="BH109" s="157">
        <f t="shared" si="7"/>
        <v>0</v>
      </c>
      <c r="BI109" s="157">
        <f t="shared" si="8"/>
        <v>0</v>
      </c>
      <c r="BJ109" s="19" t="s">
        <v>79</v>
      </c>
      <c r="BK109" s="157">
        <f t="shared" si="9"/>
        <v>0</v>
      </c>
      <c r="BL109" s="19" t="s">
        <v>175</v>
      </c>
      <c r="BM109" s="156" t="s">
        <v>2820</v>
      </c>
    </row>
    <row r="110" spans="1:65" s="2" customFormat="1" ht="24.2" customHeight="1">
      <c r="A110" s="34"/>
      <c r="B110" s="144"/>
      <c r="C110" s="145" t="s">
        <v>8</v>
      </c>
      <c r="D110" s="145" t="s">
        <v>170</v>
      </c>
      <c r="E110" s="146" t="s">
        <v>1703</v>
      </c>
      <c r="F110" s="147" t="s">
        <v>1708</v>
      </c>
      <c r="G110" s="148" t="s">
        <v>200</v>
      </c>
      <c r="H110" s="149">
        <v>1</v>
      </c>
      <c r="I110" s="150"/>
      <c r="J110" s="151">
        <f t="shared" si="0"/>
        <v>0</v>
      </c>
      <c r="K110" s="147" t="s">
        <v>3</v>
      </c>
      <c r="L110" s="35"/>
      <c r="M110" s="152" t="s">
        <v>3</v>
      </c>
      <c r="N110" s="153" t="s">
        <v>43</v>
      </c>
      <c r="O110" s="55"/>
      <c r="P110" s="154">
        <f t="shared" si="1"/>
        <v>0</v>
      </c>
      <c r="Q110" s="154">
        <v>0</v>
      </c>
      <c r="R110" s="154">
        <f t="shared" si="2"/>
        <v>0</v>
      </c>
      <c r="S110" s="154">
        <v>0</v>
      </c>
      <c r="T110" s="155">
        <f t="shared" si="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6" t="s">
        <v>175</v>
      </c>
      <c r="AT110" s="156" t="s">
        <v>170</v>
      </c>
      <c r="AU110" s="156" t="s">
        <v>81</v>
      </c>
      <c r="AY110" s="19" t="s">
        <v>167</v>
      </c>
      <c r="BE110" s="157">
        <f t="shared" si="4"/>
        <v>0</v>
      </c>
      <c r="BF110" s="157">
        <f t="shared" si="5"/>
        <v>0</v>
      </c>
      <c r="BG110" s="157">
        <f t="shared" si="6"/>
        <v>0</v>
      </c>
      <c r="BH110" s="157">
        <f t="shared" si="7"/>
        <v>0</v>
      </c>
      <c r="BI110" s="157">
        <f t="shared" si="8"/>
        <v>0</v>
      </c>
      <c r="BJ110" s="19" t="s">
        <v>79</v>
      </c>
      <c r="BK110" s="157">
        <f t="shared" si="9"/>
        <v>0</v>
      </c>
      <c r="BL110" s="19" t="s">
        <v>175</v>
      </c>
      <c r="BM110" s="156" t="s">
        <v>2821</v>
      </c>
    </row>
    <row r="111" spans="1:65" s="2" customFormat="1" ht="37.9" customHeight="1">
      <c r="A111" s="34"/>
      <c r="B111" s="144"/>
      <c r="C111" s="145" t="s">
        <v>300</v>
      </c>
      <c r="D111" s="145" t="s">
        <v>170</v>
      </c>
      <c r="E111" s="146" t="s">
        <v>1705</v>
      </c>
      <c r="F111" s="147" t="s">
        <v>1710</v>
      </c>
      <c r="G111" s="148" t="s">
        <v>200</v>
      </c>
      <c r="H111" s="149">
        <v>1</v>
      </c>
      <c r="I111" s="150"/>
      <c r="J111" s="151">
        <f t="shared" si="0"/>
        <v>0</v>
      </c>
      <c r="K111" s="147" t="s">
        <v>3</v>
      </c>
      <c r="L111" s="35"/>
      <c r="M111" s="152" t="s">
        <v>3</v>
      </c>
      <c r="N111" s="153" t="s">
        <v>43</v>
      </c>
      <c r="O111" s="55"/>
      <c r="P111" s="154">
        <f t="shared" si="1"/>
        <v>0</v>
      </c>
      <c r="Q111" s="154">
        <v>0</v>
      </c>
      <c r="R111" s="154">
        <f t="shared" si="2"/>
        <v>0</v>
      </c>
      <c r="S111" s="154">
        <v>0</v>
      </c>
      <c r="T111" s="155">
        <f t="shared" si="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175</v>
      </c>
      <c r="AT111" s="156" t="s">
        <v>170</v>
      </c>
      <c r="AU111" s="156" t="s">
        <v>81</v>
      </c>
      <c r="AY111" s="19" t="s">
        <v>167</v>
      </c>
      <c r="BE111" s="157">
        <f t="shared" si="4"/>
        <v>0</v>
      </c>
      <c r="BF111" s="157">
        <f t="shared" si="5"/>
        <v>0</v>
      </c>
      <c r="BG111" s="157">
        <f t="shared" si="6"/>
        <v>0</v>
      </c>
      <c r="BH111" s="157">
        <f t="shared" si="7"/>
        <v>0</v>
      </c>
      <c r="BI111" s="157">
        <f t="shared" si="8"/>
        <v>0</v>
      </c>
      <c r="BJ111" s="19" t="s">
        <v>79</v>
      </c>
      <c r="BK111" s="157">
        <f t="shared" si="9"/>
        <v>0</v>
      </c>
      <c r="BL111" s="19" t="s">
        <v>175</v>
      </c>
      <c r="BM111" s="156" t="s">
        <v>2822</v>
      </c>
    </row>
    <row r="112" spans="1:65" s="2" customFormat="1" ht="194.45" customHeight="1">
      <c r="A112" s="34"/>
      <c r="B112" s="144"/>
      <c r="C112" s="145" t="s">
        <v>306</v>
      </c>
      <c r="D112" s="145" t="s">
        <v>170</v>
      </c>
      <c r="E112" s="146" t="s">
        <v>1707</v>
      </c>
      <c r="F112" s="147" t="s">
        <v>2823</v>
      </c>
      <c r="G112" s="148" t="s">
        <v>200</v>
      </c>
      <c r="H112" s="149">
        <v>5</v>
      </c>
      <c r="I112" s="150"/>
      <c r="J112" s="151">
        <f t="shared" si="0"/>
        <v>0</v>
      </c>
      <c r="K112" s="147" t="s">
        <v>3</v>
      </c>
      <c r="L112" s="35"/>
      <c r="M112" s="152" t="s">
        <v>3</v>
      </c>
      <c r="N112" s="153" t="s">
        <v>43</v>
      </c>
      <c r="O112" s="55"/>
      <c r="P112" s="154">
        <f t="shared" si="1"/>
        <v>0</v>
      </c>
      <c r="Q112" s="154">
        <v>0</v>
      </c>
      <c r="R112" s="154">
        <f t="shared" si="2"/>
        <v>0</v>
      </c>
      <c r="S112" s="154">
        <v>0</v>
      </c>
      <c r="T112" s="155">
        <f t="shared" si="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6" t="s">
        <v>175</v>
      </c>
      <c r="AT112" s="156" t="s">
        <v>170</v>
      </c>
      <c r="AU112" s="156" t="s">
        <v>81</v>
      </c>
      <c r="AY112" s="19" t="s">
        <v>167</v>
      </c>
      <c r="BE112" s="157">
        <f t="shared" si="4"/>
        <v>0</v>
      </c>
      <c r="BF112" s="157">
        <f t="shared" si="5"/>
        <v>0</v>
      </c>
      <c r="BG112" s="157">
        <f t="shared" si="6"/>
        <v>0</v>
      </c>
      <c r="BH112" s="157">
        <f t="shared" si="7"/>
        <v>0</v>
      </c>
      <c r="BI112" s="157">
        <f t="shared" si="8"/>
        <v>0</v>
      </c>
      <c r="BJ112" s="19" t="s">
        <v>79</v>
      </c>
      <c r="BK112" s="157">
        <f t="shared" si="9"/>
        <v>0</v>
      </c>
      <c r="BL112" s="19" t="s">
        <v>175</v>
      </c>
      <c r="BM112" s="156" t="s">
        <v>2824</v>
      </c>
    </row>
    <row r="113" spans="1:65" s="2" customFormat="1" ht="16.5" customHeight="1">
      <c r="A113" s="34"/>
      <c r="B113" s="144"/>
      <c r="C113" s="145" t="s">
        <v>312</v>
      </c>
      <c r="D113" s="145" t="s">
        <v>170</v>
      </c>
      <c r="E113" s="146" t="s">
        <v>1709</v>
      </c>
      <c r="F113" s="147" t="s">
        <v>2825</v>
      </c>
      <c r="G113" s="148" t="s">
        <v>200</v>
      </c>
      <c r="H113" s="149">
        <v>3</v>
      </c>
      <c r="I113" s="150"/>
      <c r="J113" s="151">
        <f t="shared" si="0"/>
        <v>0</v>
      </c>
      <c r="K113" s="147" t="s">
        <v>3</v>
      </c>
      <c r="L113" s="35"/>
      <c r="M113" s="152" t="s">
        <v>3</v>
      </c>
      <c r="N113" s="153" t="s">
        <v>43</v>
      </c>
      <c r="O113" s="55"/>
      <c r="P113" s="154">
        <f t="shared" si="1"/>
        <v>0</v>
      </c>
      <c r="Q113" s="154">
        <v>0</v>
      </c>
      <c r="R113" s="154">
        <f t="shared" si="2"/>
        <v>0</v>
      </c>
      <c r="S113" s="154">
        <v>0</v>
      </c>
      <c r="T113" s="155">
        <f t="shared" si="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6" t="s">
        <v>175</v>
      </c>
      <c r="AT113" s="156" t="s">
        <v>170</v>
      </c>
      <c r="AU113" s="156" t="s">
        <v>81</v>
      </c>
      <c r="AY113" s="19" t="s">
        <v>167</v>
      </c>
      <c r="BE113" s="157">
        <f t="shared" si="4"/>
        <v>0</v>
      </c>
      <c r="BF113" s="157">
        <f t="shared" si="5"/>
        <v>0</v>
      </c>
      <c r="BG113" s="157">
        <f t="shared" si="6"/>
        <v>0</v>
      </c>
      <c r="BH113" s="157">
        <f t="shared" si="7"/>
        <v>0</v>
      </c>
      <c r="BI113" s="157">
        <f t="shared" si="8"/>
        <v>0</v>
      </c>
      <c r="BJ113" s="19" t="s">
        <v>79</v>
      </c>
      <c r="BK113" s="157">
        <f t="shared" si="9"/>
        <v>0</v>
      </c>
      <c r="BL113" s="19" t="s">
        <v>175</v>
      </c>
      <c r="BM113" s="156" t="s">
        <v>2826</v>
      </c>
    </row>
    <row r="114" spans="1:65" s="2" customFormat="1" ht="16.5" customHeight="1">
      <c r="A114" s="34"/>
      <c r="B114" s="144"/>
      <c r="C114" s="145" t="s">
        <v>318</v>
      </c>
      <c r="D114" s="145" t="s">
        <v>170</v>
      </c>
      <c r="E114" s="146" t="s">
        <v>1711</v>
      </c>
      <c r="F114" s="147" t="s">
        <v>1718</v>
      </c>
      <c r="G114" s="148" t="s">
        <v>200</v>
      </c>
      <c r="H114" s="149">
        <v>1</v>
      </c>
      <c r="I114" s="150"/>
      <c r="J114" s="151">
        <f t="shared" si="0"/>
        <v>0</v>
      </c>
      <c r="K114" s="147" t="s">
        <v>3</v>
      </c>
      <c r="L114" s="35"/>
      <c r="M114" s="152" t="s">
        <v>3</v>
      </c>
      <c r="N114" s="153" t="s">
        <v>43</v>
      </c>
      <c r="O114" s="55"/>
      <c r="P114" s="154">
        <f t="shared" si="1"/>
        <v>0</v>
      </c>
      <c r="Q114" s="154">
        <v>0</v>
      </c>
      <c r="R114" s="154">
        <f t="shared" si="2"/>
        <v>0</v>
      </c>
      <c r="S114" s="154">
        <v>0</v>
      </c>
      <c r="T114" s="155">
        <f t="shared" si="3"/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6" t="s">
        <v>175</v>
      </c>
      <c r="AT114" s="156" t="s">
        <v>170</v>
      </c>
      <c r="AU114" s="156" t="s">
        <v>81</v>
      </c>
      <c r="AY114" s="19" t="s">
        <v>167</v>
      </c>
      <c r="BE114" s="157">
        <f t="shared" si="4"/>
        <v>0</v>
      </c>
      <c r="BF114" s="157">
        <f t="shared" si="5"/>
        <v>0</v>
      </c>
      <c r="BG114" s="157">
        <f t="shared" si="6"/>
        <v>0</v>
      </c>
      <c r="BH114" s="157">
        <f t="shared" si="7"/>
        <v>0</v>
      </c>
      <c r="BI114" s="157">
        <f t="shared" si="8"/>
        <v>0</v>
      </c>
      <c r="BJ114" s="19" t="s">
        <v>79</v>
      </c>
      <c r="BK114" s="157">
        <f t="shared" si="9"/>
        <v>0</v>
      </c>
      <c r="BL114" s="19" t="s">
        <v>175</v>
      </c>
      <c r="BM114" s="156" t="s">
        <v>2827</v>
      </c>
    </row>
    <row r="115" spans="1:65" s="2" customFormat="1" ht="16.5" customHeight="1">
      <c r="A115" s="34"/>
      <c r="B115" s="144"/>
      <c r="C115" s="145" t="s">
        <v>323</v>
      </c>
      <c r="D115" s="145" t="s">
        <v>170</v>
      </c>
      <c r="E115" s="146" t="s">
        <v>1713</v>
      </c>
      <c r="F115" s="147" t="s">
        <v>1720</v>
      </c>
      <c r="G115" s="148" t="s">
        <v>200</v>
      </c>
      <c r="H115" s="149">
        <v>1</v>
      </c>
      <c r="I115" s="150"/>
      <c r="J115" s="151">
        <f t="shared" si="0"/>
        <v>0</v>
      </c>
      <c r="K115" s="147" t="s">
        <v>3</v>
      </c>
      <c r="L115" s="35"/>
      <c r="M115" s="152" t="s">
        <v>3</v>
      </c>
      <c r="N115" s="153" t="s">
        <v>43</v>
      </c>
      <c r="O115" s="55"/>
      <c r="P115" s="154">
        <f t="shared" si="1"/>
        <v>0</v>
      </c>
      <c r="Q115" s="154">
        <v>0</v>
      </c>
      <c r="R115" s="154">
        <f t="shared" si="2"/>
        <v>0</v>
      </c>
      <c r="S115" s="154">
        <v>0</v>
      </c>
      <c r="T115" s="155">
        <f t="shared" si="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6" t="s">
        <v>175</v>
      </c>
      <c r="AT115" s="156" t="s">
        <v>170</v>
      </c>
      <c r="AU115" s="156" t="s">
        <v>81</v>
      </c>
      <c r="AY115" s="19" t="s">
        <v>167</v>
      </c>
      <c r="BE115" s="157">
        <f t="shared" si="4"/>
        <v>0</v>
      </c>
      <c r="BF115" s="157">
        <f t="shared" si="5"/>
        <v>0</v>
      </c>
      <c r="BG115" s="157">
        <f t="shared" si="6"/>
        <v>0</v>
      </c>
      <c r="BH115" s="157">
        <f t="shared" si="7"/>
        <v>0</v>
      </c>
      <c r="BI115" s="157">
        <f t="shared" si="8"/>
        <v>0</v>
      </c>
      <c r="BJ115" s="19" t="s">
        <v>79</v>
      </c>
      <c r="BK115" s="157">
        <f t="shared" si="9"/>
        <v>0</v>
      </c>
      <c r="BL115" s="19" t="s">
        <v>175</v>
      </c>
      <c r="BM115" s="156" t="s">
        <v>2828</v>
      </c>
    </row>
    <row r="116" spans="1:65" s="2" customFormat="1" ht="16.5" customHeight="1">
      <c r="A116" s="34"/>
      <c r="B116" s="144"/>
      <c r="C116" s="145" t="s">
        <v>330</v>
      </c>
      <c r="D116" s="145" t="s">
        <v>170</v>
      </c>
      <c r="E116" s="146" t="s">
        <v>1715</v>
      </c>
      <c r="F116" s="147" t="s">
        <v>1722</v>
      </c>
      <c r="G116" s="148" t="s">
        <v>200</v>
      </c>
      <c r="H116" s="149">
        <v>1</v>
      </c>
      <c r="I116" s="150"/>
      <c r="J116" s="151">
        <f t="shared" si="0"/>
        <v>0</v>
      </c>
      <c r="K116" s="147" t="s">
        <v>3</v>
      </c>
      <c r="L116" s="35"/>
      <c r="M116" s="152" t="s">
        <v>3</v>
      </c>
      <c r="N116" s="153" t="s">
        <v>43</v>
      </c>
      <c r="O116" s="55"/>
      <c r="P116" s="154">
        <f t="shared" si="1"/>
        <v>0</v>
      </c>
      <c r="Q116" s="154">
        <v>0</v>
      </c>
      <c r="R116" s="154">
        <f t="shared" si="2"/>
        <v>0</v>
      </c>
      <c r="S116" s="154">
        <v>0</v>
      </c>
      <c r="T116" s="155">
        <f t="shared" si="3"/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6" t="s">
        <v>175</v>
      </c>
      <c r="AT116" s="156" t="s">
        <v>170</v>
      </c>
      <c r="AU116" s="156" t="s">
        <v>81</v>
      </c>
      <c r="AY116" s="19" t="s">
        <v>167</v>
      </c>
      <c r="BE116" s="157">
        <f t="shared" si="4"/>
        <v>0</v>
      </c>
      <c r="BF116" s="157">
        <f t="shared" si="5"/>
        <v>0</v>
      </c>
      <c r="BG116" s="157">
        <f t="shared" si="6"/>
        <v>0</v>
      </c>
      <c r="BH116" s="157">
        <f t="shared" si="7"/>
        <v>0</v>
      </c>
      <c r="BI116" s="157">
        <f t="shared" si="8"/>
        <v>0</v>
      </c>
      <c r="BJ116" s="19" t="s">
        <v>79</v>
      </c>
      <c r="BK116" s="157">
        <f t="shared" si="9"/>
        <v>0</v>
      </c>
      <c r="BL116" s="19" t="s">
        <v>175</v>
      </c>
      <c r="BM116" s="156" t="s">
        <v>2829</v>
      </c>
    </row>
    <row r="117" spans="1:65" s="2" customFormat="1" ht="24.2" customHeight="1">
      <c r="A117" s="34"/>
      <c r="B117" s="144"/>
      <c r="C117" s="145" t="s">
        <v>339</v>
      </c>
      <c r="D117" s="145" t="s">
        <v>170</v>
      </c>
      <c r="E117" s="146" t="s">
        <v>1717</v>
      </c>
      <c r="F117" s="147" t="s">
        <v>1724</v>
      </c>
      <c r="G117" s="148" t="s">
        <v>200</v>
      </c>
      <c r="H117" s="149">
        <v>1</v>
      </c>
      <c r="I117" s="150"/>
      <c r="J117" s="151">
        <f t="shared" si="0"/>
        <v>0</v>
      </c>
      <c r="K117" s="147" t="s">
        <v>3</v>
      </c>
      <c r="L117" s="35"/>
      <c r="M117" s="152" t="s">
        <v>3</v>
      </c>
      <c r="N117" s="153" t="s">
        <v>43</v>
      </c>
      <c r="O117" s="55"/>
      <c r="P117" s="154">
        <f t="shared" si="1"/>
        <v>0</v>
      </c>
      <c r="Q117" s="154">
        <v>0</v>
      </c>
      <c r="R117" s="154">
        <f t="shared" si="2"/>
        <v>0</v>
      </c>
      <c r="S117" s="154">
        <v>0</v>
      </c>
      <c r="T117" s="155">
        <f t="shared" si="3"/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6" t="s">
        <v>175</v>
      </c>
      <c r="AT117" s="156" t="s">
        <v>170</v>
      </c>
      <c r="AU117" s="156" t="s">
        <v>81</v>
      </c>
      <c r="AY117" s="19" t="s">
        <v>167</v>
      </c>
      <c r="BE117" s="157">
        <f t="shared" si="4"/>
        <v>0</v>
      </c>
      <c r="BF117" s="157">
        <f t="shared" si="5"/>
        <v>0</v>
      </c>
      <c r="BG117" s="157">
        <f t="shared" si="6"/>
        <v>0</v>
      </c>
      <c r="BH117" s="157">
        <f t="shared" si="7"/>
        <v>0</v>
      </c>
      <c r="BI117" s="157">
        <f t="shared" si="8"/>
        <v>0</v>
      </c>
      <c r="BJ117" s="19" t="s">
        <v>79</v>
      </c>
      <c r="BK117" s="157">
        <f t="shared" si="9"/>
        <v>0</v>
      </c>
      <c r="BL117" s="19" t="s">
        <v>175</v>
      </c>
      <c r="BM117" s="156" t="s">
        <v>2830</v>
      </c>
    </row>
    <row r="118" spans="1:65" s="2" customFormat="1" ht="16.5" customHeight="1">
      <c r="A118" s="34"/>
      <c r="B118" s="144"/>
      <c r="C118" s="145" t="s">
        <v>345</v>
      </c>
      <c r="D118" s="145" t="s">
        <v>170</v>
      </c>
      <c r="E118" s="146" t="s">
        <v>1719</v>
      </c>
      <c r="F118" s="147" t="s">
        <v>1726</v>
      </c>
      <c r="G118" s="148" t="s">
        <v>200</v>
      </c>
      <c r="H118" s="149">
        <v>1</v>
      </c>
      <c r="I118" s="150"/>
      <c r="J118" s="151">
        <f t="shared" si="0"/>
        <v>0</v>
      </c>
      <c r="K118" s="147" t="s">
        <v>3</v>
      </c>
      <c r="L118" s="35"/>
      <c r="M118" s="203" t="s">
        <v>3</v>
      </c>
      <c r="N118" s="204" t="s">
        <v>43</v>
      </c>
      <c r="O118" s="205"/>
      <c r="P118" s="206">
        <f t="shared" si="1"/>
        <v>0</v>
      </c>
      <c r="Q118" s="206">
        <v>0</v>
      </c>
      <c r="R118" s="206">
        <f t="shared" si="2"/>
        <v>0</v>
      </c>
      <c r="S118" s="206">
        <v>0</v>
      </c>
      <c r="T118" s="207">
        <f t="shared" si="3"/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6" t="s">
        <v>175</v>
      </c>
      <c r="AT118" s="156" t="s">
        <v>170</v>
      </c>
      <c r="AU118" s="156" t="s">
        <v>81</v>
      </c>
      <c r="AY118" s="19" t="s">
        <v>167</v>
      </c>
      <c r="BE118" s="157">
        <f t="shared" si="4"/>
        <v>0</v>
      </c>
      <c r="BF118" s="157">
        <f t="shared" si="5"/>
        <v>0</v>
      </c>
      <c r="BG118" s="157">
        <f t="shared" si="6"/>
        <v>0</v>
      </c>
      <c r="BH118" s="157">
        <f t="shared" si="7"/>
        <v>0</v>
      </c>
      <c r="BI118" s="157">
        <f t="shared" si="8"/>
        <v>0</v>
      </c>
      <c r="BJ118" s="19" t="s">
        <v>79</v>
      </c>
      <c r="BK118" s="157">
        <f t="shared" si="9"/>
        <v>0</v>
      </c>
      <c r="BL118" s="19" t="s">
        <v>175</v>
      </c>
      <c r="BM118" s="156" t="s">
        <v>2831</v>
      </c>
    </row>
    <row r="119" spans="1:31" s="2" customFormat="1" ht="6.95" customHeight="1">
      <c r="A119" s="34"/>
      <c r="B119" s="44"/>
      <c r="C119" s="45"/>
      <c r="D119" s="45"/>
      <c r="E119" s="45"/>
      <c r="F119" s="45"/>
      <c r="G119" s="45"/>
      <c r="H119" s="45"/>
      <c r="I119" s="45"/>
      <c r="J119" s="45"/>
      <c r="K119" s="45"/>
      <c r="L119" s="35"/>
      <c r="M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</sheetData>
  <autoFilter ref="C86:K118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1" t="s">
        <v>6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119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5" customHeight="1">
      <c r="B4" s="22"/>
      <c r="D4" s="23" t="s">
        <v>123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6" t="str">
        <f>'Rekapitulace stavby'!K6</f>
        <v>Pavilon E - Izolační boxy ARO - 2.NP a JIP - 3.NP</v>
      </c>
      <c r="F7" s="347"/>
      <c r="G7" s="347"/>
      <c r="H7" s="347"/>
      <c r="L7" s="22"/>
    </row>
    <row r="8" spans="2:12" s="1" customFormat="1" ht="12" customHeight="1">
      <c r="B8" s="22"/>
      <c r="D8" s="29" t="s">
        <v>124</v>
      </c>
      <c r="L8" s="22"/>
    </row>
    <row r="9" spans="1:31" s="2" customFormat="1" ht="16.5" customHeight="1">
      <c r="A9" s="34"/>
      <c r="B9" s="35"/>
      <c r="C9" s="34"/>
      <c r="D9" s="34"/>
      <c r="E9" s="346" t="s">
        <v>2134</v>
      </c>
      <c r="F9" s="348"/>
      <c r="G9" s="348"/>
      <c r="H9" s="348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126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9" t="s">
        <v>1731</v>
      </c>
      <c r="F11" s="348"/>
      <c r="G11" s="348"/>
      <c r="H11" s="348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20</v>
      </c>
      <c r="G13" s="34"/>
      <c r="H13" s="34"/>
      <c r="I13" s="29" t="s">
        <v>21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22</v>
      </c>
      <c r="E14" s="34"/>
      <c r="F14" s="27" t="s">
        <v>23</v>
      </c>
      <c r="G14" s="34"/>
      <c r="H14" s="34"/>
      <c r="I14" s="29" t="s">
        <v>24</v>
      </c>
      <c r="J14" s="52" t="str">
        <f>'Rekapitulace stavby'!AN8</f>
        <v>17. 2. 2021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26</v>
      </c>
      <c r="E16" s="34"/>
      <c r="F16" s="34"/>
      <c r="G16" s="34"/>
      <c r="H16" s="34"/>
      <c r="I16" s="29" t="s">
        <v>27</v>
      </c>
      <c r="J16" s="27" t="str">
        <f>IF('Rekapitulace stavby'!AN10="","",'Rekapitulace stavby'!AN10)</f>
        <v/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tr">
        <f>IF('Rekapitulace stavby'!E11="","",'Rekapitulace stavby'!E11)</f>
        <v xml:space="preserve"> </v>
      </c>
      <c r="F17" s="34"/>
      <c r="G17" s="34"/>
      <c r="H17" s="34"/>
      <c r="I17" s="29" t="s">
        <v>29</v>
      </c>
      <c r="J17" s="27" t="str">
        <f>IF('Rekapitulace stavby'!AN11="","",'Rekapitulace stavby'!AN11)</f>
        <v/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30</v>
      </c>
      <c r="E19" s="34"/>
      <c r="F19" s="34"/>
      <c r="G19" s="34"/>
      <c r="H19" s="34"/>
      <c r="I19" s="29" t="s">
        <v>27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9" t="str">
        <f>'Rekapitulace stavby'!E14</f>
        <v>Vyplň údaj</v>
      </c>
      <c r="F20" s="315"/>
      <c r="G20" s="315"/>
      <c r="H20" s="315"/>
      <c r="I20" s="29" t="s">
        <v>29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32</v>
      </c>
      <c r="E22" s="34"/>
      <c r="F22" s="34"/>
      <c r="G22" s="34"/>
      <c r="H22" s="34"/>
      <c r="I22" s="29" t="s">
        <v>27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33</v>
      </c>
      <c r="F23" s="34"/>
      <c r="G23" s="34"/>
      <c r="H23" s="34"/>
      <c r="I23" s="29" t="s">
        <v>29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35</v>
      </c>
      <c r="E25" s="34"/>
      <c r="F25" s="34"/>
      <c r="G25" s="34"/>
      <c r="H25" s="34"/>
      <c r="I25" s="29" t="s">
        <v>27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29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36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71.25" customHeight="1">
      <c r="A29" s="97"/>
      <c r="B29" s="98"/>
      <c r="C29" s="97"/>
      <c r="D29" s="97"/>
      <c r="E29" s="320" t="s">
        <v>37</v>
      </c>
      <c r="F29" s="320"/>
      <c r="G29" s="320"/>
      <c r="H29" s="3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38</v>
      </c>
      <c r="E32" s="34"/>
      <c r="F32" s="34"/>
      <c r="G32" s="34"/>
      <c r="H32" s="34"/>
      <c r="I32" s="34"/>
      <c r="J32" s="68">
        <f>ROUND(J90,2)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40</v>
      </c>
      <c r="G34" s="34"/>
      <c r="H34" s="34"/>
      <c r="I34" s="38" t="s">
        <v>39</v>
      </c>
      <c r="J34" s="38" t="s">
        <v>41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42</v>
      </c>
      <c r="E35" s="29" t="s">
        <v>43</v>
      </c>
      <c r="F35" s="102">
        <f>ROUND((SUM(BE90:BE144)),2)</f>
        <v>0</v>
      </c>
      <c r="G35" s="34"/>
      <c r="H35" s="34"/>
      <c r="I35" s="103">
        <v>0.21</v>
      </c>
      <c r="J35" s="102">
        <f>ROUND(((SUM(BE90:BE144))*I35),2)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44</v>
      </c>
      <c r="F36" s="102">
        <f>ROUND((SUM(BF90:BF144)),2)</f>
        <v>0</v>
      </c>
      <c r="G36" s="34"/>
      <c r="H36" s="34"/>
      <c r="I36" s="103">
        <v>0.15</v>
      </c>
      <c r="J36" s="102">
        <f>ROUND(((SUM(BF90:BF144))*I36),2)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45</v>
      </c>
      <c r="F37" s="102">
        <f>ROUND((SUM(BG90:BG144)),2)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46</v>
      </c>
      <c r="F38" s="102">
        <f>ROUND((SUM(BH90:BH144)),2)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47</v>
      </c>
      <c r="F39" s="102">
        <f>ROUND((SUM(BI90:BI144)),2)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48</v>
      </c>
      <c r="E41" s="57"/>
      <c r="F41" s="57"/>
      <c r="G41" s="106" t="s">
        <v>49</v>
      </c>
      <c r="H41" s="107" t="s">
        <v>50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128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6" t="str">
        <f>E7</f>
        <v>Pavilon E - Izolační boxy ARO - 2.NP a JIP - 3.NP</v>
      </c>
      <c r="F50" s="347"/>
      <c r="G50" s="347"/>
      <c r="H50" s="347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124</v>
      </c>
      <c r="L51" s="22"/>
    </row>
    <row r="52" spans="1:31" s="2" customFormat="1" ht="16.5" customHeight="1">
      <c r="A52" s="34"/>
      <c r="B52" s="35"/>
      <c r="C52" s="34"/>
      <c r="D52" s="34"/>
      <c r="E52" s="346" t="s">
        <v>2134</v>
      </c>
      <c r="F52" s="348"/>
      <c r="G52" s="348"/>
      <c r="H52" s="348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126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9" t="str">
        <f>E11</f>
        <v>06 - MaR</v>
      </c>
      <c r="F54" s="348"/>
      <c r="G54" s="348"/>
      <c r="H54" s="348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22</v>
      </c>
      <c r="D56" s="34"/>
      <c r="E56" s="34"/>
      <c r="F56" s="27" t="str">
        <f>F14</f>
        <v>Jindřichův Hradec</v>
      </c>
      <c r="G56" s="34"/>
      <c r="H56" s="34"/>
      <c r="I56" s="29" t="s">
        <v>24</v>
      </c>
      <c r="J56" s="52" t="str">
        <f>IF(J14="","",J14)</f>
        <v>17. 2. 2021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25.7" customHeight="1">
      <c r="A58" s="34"/>
      <c r="B58" s="35"/>
      <c r="C58" s="29" t="s">
        <v>26</v>
      </c>
      <c r="D58" s="34"/>
      <c r="E58" s="34"/>
      <c r="F58" s="27" t="str">
        <f>E17</f>
        <v xml:space="preserve"> </v>
      </c>
      <c r="G58" s="34"/>
      <c r="H58" s="34"/>
      <c r="I58" s="29" t="s">
        <v>32</v>
      </c>
      <c r="J58" s="32" t="str">
        <f>E23</f>
        <v>ATELIER G+G s.r.o., Jindřichův Hradec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30</v>
      </c>
      <c r="D59" s="34"/>
      <c r="E59" s="34"/>
      <c r="F59" s="27" t="str">
        <f>IF(E20="","",E20)</f>
        <v>Vyplň údaj</v>
      </c>
      <c r="G59" s="34"/>
      <c r="H59" s="34"/>
      <c r="I59" s="29" t="s">
        <v>35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129</v>
      </c>
      <c r="D61" s="104"/>
      <c r="E61" s="104"/>
      <c r="F61" s="104"/>
      <c r="G61" s="104"/>
      <c r="H61" s="104"/>
      <c r="I61" s="104"/>
      <c r="J61" s="111" t="s">
        <v>130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70</v>
      </c>
      <c r="D63" s="34"/>
      <c r="E63" s="34"/>
      <c r="F63" s="34"/>
      <c r="G63" s="34"/>
      <c r="H63" s="34"/>
      <c r="I63" s="34"/>
      <c r="J63" s="68">
        <f>J90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131</v>
      </c>
    </row>
    <row r="64" spans="2:12" s="9" customFormat="1" ht="24.95" customHeight="1">
      <c r="B64" s="113"/>
      <c r="D64" s="114" t="s">
        <v>1732</v>
      </c>
      <c r="E64" s="115"/>
      <c r="F64" s="115"/>
      <c r="G64" s="115"/>
      <c r="H64" s="115"/>
      <c r="I64" s="115"/>
      <c r="J64" s="116">
        <f>J91</f>
        <v>0</v>
      </c>
      <c r="L64" s="113"/>
    </row>
    <row r="65" spans="2:12" s="9" customFormat="1" ht="24.95" customHeight="1">
      <c r="B65" s="113"/>
      <c r="D65" s="114" t="s">
        <v>1733</v>
      </c>
      <c r="E65" s="115"/>
      <c r="F65" s="115"/>
      <c r="G65" s="115"/>
      <c r="H65" s="115"/>
      <c r="I65" s="115"/>
      <c r="J65" s="116">
        <f>J96</f>
        <v>0</v>
      </c>
      <c r="L65" s="113"/>
    </row>
    <row r="66" spans="2:12" s="9" customFormat="1" ht="24.95" customHeight="1">
      <c r="B66" s="113"/>
      <c r="D66" s="114" t="s">
        <v>1734</v>
      </c>
      <c r="E66" s="115"/>
      <c r="F66" s="115"/>
      <c r="G66" s="115"/>
      <c r="H66" s="115"/>
      <c r="I66" s="115"/>
      <c r="J66" s="116">
        <f>J117</f>
        <v>0</v>
      </c>
      <c r="L66" s="113"/>
    </row>
    <row r="67" spans="2:12" s="9" customFormat="1" ht="24.95" customHeight="1">
      <c r="B67" s="113"/>
      <c r="D67" s="114" t="s">
        <v>1735</v>
      </c>
      <c r="E67" s="115"/>
      <c r="F67" s="115"/>
      <c r="G67" s="115"/>
      <c r="H67" s="115"/>
      <c r="I67" s="115"/>
      <c r="J67" s="116">
        <f>J119</f>
        <v>0</v>
      </c>
      <c r="L67" s="113"/>
    </row>
    <row r="68" spans="2:12" s="9" customFormat="1" ht="24.95" customHeight="1">
      <c r="B68" s="113"/>
      <c r="D68" s="114" t="s">
        <v>1736</v>
      </c>
      <c r="E68" s="115"/>
      <c r="F68" s="115"/>
      <c r="G68" s="115"/>
      <c r="H68" s="115"/>
      <c r="I68" s="115"/>
      <c r="J68" s="116">
        <f>J134</f>
        <v>0</v>
      </c>
      <c r="L68" s="113"/>
    </row>
    <row r="69" spans="1:31" s="2" customFormat="1" ht="21.75" customHeight="1">
      <c r="A69" s="34"/>
      <c r="B69" s="35"/>
      <c r="C69" s="34"/>
      <c r="D69" s="34"/>
      <c r="E69" s="34"/>
      <c r="F69" s="34"/>
      <c r="G69" s="34"/>
      <c r="H69" s="34"/>
      <c r="I69" s="34"/>
      <c r="J69" s="34"/>
      <c r="K69" s="34"/>
      <c r="L69" s="9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9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4" spans="1:31" s="2" customFormat="1" ht="6.95" customHeight="1">
      <c r="A74" s="34"/>
      <c r="B74" s="46"/>
      <c r="C74" s="47"/>
      <c r="D74" s="47"/>
      <c r="E74" s="47"/>
      <c r="F74" s="47"/>
      <c r="G74" s="47"/>
      <c r="H74" s="47"/>
      <c r="I74" s="47"/>
      <c r="J74" s="47"/>
      <c r="K74" s="47"/>
      <c r="L74" s="9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24.95" customHeight="1">
      <c r="A75" s="34"/>
      <c r="B75" s="35"/>
      <c r="C75" s="23" t="s">
        <v>152</v>
      </c>
      <c r="D75" s="34"/>
      <c r="E75" s="34"/>
      <c r="F75" s="34"/>
      <c r="G75" s="34"/>
      <c r="H75" s="34"/>
      <c r="I75" s="34"/>
      <c r="J75" s="34"/>
      <c r="K75" s="34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17</v>
      </c>
      <c r="D77" s="34"/>
      <c r="E77" s="34"/>
      <c r="F77" s="34"/>
      <c r="G77" s="34"/>
      <c r="H77" s="34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4"/>
      <c r="D78" s="34"/>
      <c r="E78" s="346" t="str">
        <f>E7</f>
        <v>Pavilon E - Izolační boxy ARO - 2.NP a JIP - 3.NP</v>
      </c>
      <c r="F78" s="347"/>
      <c r="G78" s="347"/>
      <c r="H78" s="347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2:12" s="1" customFormat="1" ht="12" customHeight="1">
      <c r="B79" s="22"/>
      <c r="C79" s="29" t="s">
        <v>124</v>
      </c>
      <c r="L79" s="22"/>
    </row>
    <row r="80" spans="1:31" s="2" customFormat="1" ht="16.5" customHeight="1">
      <c r="A80" s="34"/>
      <c r="B80" s="35"/>
      <c r="C80" s="34"/>
      <c r="D80" s="34"/>
      <c r="E80" s="346" t="s">
        <v>2134</v>
      </c>
      <c r="F80" s="348"/>
      <c r="G80" s="348"/>
      <c r="H80" s="348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126</v>
      </c>
      <c r="D81" s="34"/>
      <c r="E81" s="34"/>
      <c r="F81" s="34"/>
      <c r="G81" s="34"/>
      <c r="H81" s="34"/>
      <c r="I81" s="34"/>
      <c r="J81" s="34"/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6.5" customHeight="1">
      <c r="A82" s="34"/>
      <c r="B82" s="35"/>
      <c r="C82" s="34"/>
      <c r="D82" s="34"/>
      <c r="E82" s="309" t="str">
        <f>E11</f>
        <v>06 - MaR</v>
      </c>
      <c r="F82" s="348"/>
      <c r="G82" s="348"/>
      <c r="H82" s="348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22</v>
      </c>
      <c r="D84" s="34"/>
      <c r="E84" s="34"/>
      <c r="F84" s="27" t="str">
        <f>F14</f>
        <v>Jindřichův Hradec</v>
      </c>
      <c r="G84" s="34"/>
      <c r="H84" s="34"/>
      <c r="I84" s="29" t="s">
        <v>24</v>
      </c>
      <c r="J84" s="52" t="str">
        <f>IF(J14="","",J14)</f>
        <v>17. 2. 2021</v>
      </c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6.95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25.7" customHeight="1">
      <c r="A86" s="34"/>
      <c r="B86" s="35"/>
      <c r="C86" s="29" t="s">
        <v>26</v>
      </c>
      <c r="D86" s="34"/>
      <c r="E86" s="34"/>
      <c r="F86" s="27" t="str">
        <f>E17</f>
        <v xml:space="preserve"> </v>
      </c>
      <c r="G86" s="34"/>
      <c r="H86" s="34"/>
      <c r="I86" s="29" t="s">
        <v>32</v>
      </c>
      <c r="J86" s="32" t="str">
        <f>E23</f>
        <v>ATELIER G+G s.r.o., Jindřichův Hradec</v>
      </c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2" customHeight="1">
      <c r="A87" s="34"/>
      <c r="B87" s="35"/>
      <c r="C87" s="29" t="s">
        <v>30</v>
      </c>
      <c r="D87" s="34"/>
      <c r="E87" s="34"/>
      <c r="F87" s="27" t="str">
        <f>IF(E20="","",E20)</f>
        <v>Vyplň údaj</v>
      </c>
      <c r="G87" s="34"/>
      <c r="H87" s="34"/>
      <c r="I87" s="29" t="s">
        <v>35</v>
      </c>
      <c r="J87" s="32" t="str">
        <f>E26</f>
        <v xml:space="preserve"> </v>
      </c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0.3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9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11" customFormat="1" ht="29.25" customHeight="1">
      <c r="A89" s="121"/>
      <c r="B89" s="122"/>
      <c r="C89" s="123" t="s">
        <v>153</v>
      </c>
      <c r="D89" s="124" t="s">
        <v>57</v>
      </c>
      <c r="E89" s="124" t="s">
        <v>53</v>
      </c>
      <c r="F89" s="124" t="s">
        <v>54</v>
      </c>
      <c r="G89" s="124" t="s">
        <v>154</v>
      </c>
      <c r="H89" s="124" t="s">
        <v>155</v>
      </c>
      <c r="I89" s="124" t="s">
        <v>156</v>
      </c>
      <c r="J89" s="124" t="s">
        <v>130</v>
      </c>
      <c r="K89" s="125" t="s">
        <v>157</v>
      </c>
      <c r="L89" s="126"/>
      <c r="M89" s="59" t="s">
        <v>3</v>
      </c>
      <c r="N89" s="60" t="s">
        <v>42</v>
      </c>
      <c r="O89" s="60" t="s">
        <v>158</v>
      </c>
      <c r="P89" s="60" t="s">
        <v>159</v>
      </c>
      <c r="Q89" s="60" t="s">
        <v>160</v>
      </c>
      <c r="R89" s="60" t="s">
        <v>161</v>
      </c>
      <c r="S89" s="60" t="s">
        <v>162</v>
      </c>
      <c r="T89" s="61" t="s">
        <v>163</v>
      </c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</row>
    <row r="90" spans="1:63" s="2" customFormat="1" ht="22.9" customHeight="1">
      <c r="A90" s="34"/>
      <c r="B90" s="35"/>
      <c r="C90" s="66" t="s">
        <v>164</v>
      </c>
      <c r="D90" s="34"/>
      <c r="E90" s="34"/>
      <c r="F90" s="34"/>
      <c r="G90" s="34"/>
      <c r="H90" s="34"/>
      <c r="I90" s="34"/>
      <c r="J90" s="127">
        <f>BK90</f>
        <v>0</v>
      </c>
      <c r="K90" s="34"/>
      <c r="L90" s="35"/>
      <c r="M90" s="62"/>
      <c r="N90" s="53"/>
      <c r="O90" s="63"/>
      <c r="P90" s="128">
        <f>P91+P96+P117+P119+P134</f>
        <v>0</v>
      </c>
      <c r="Q90" s="63"/>
      <c r="R90" s="128">
        <f>R91+R96+R117+R119+R134</f>
        <v>0</v>
      </c>
      <c r="S90" s="63"/>
      <c r="T90" s="129">
        <f>T91+T96+T117+T119+T134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9" t="s">
        <v>71</v>
      </c>
      <c r="AU90" s="19" t="s">
        <v>131</v>
      </c>
      <c r="BK90" s="130">
        <f>BK91+BK96+BK117+BK119+BK134</f>
        <v>0</v>
      </c>
    </row>
    <row r="91" spans="2:63" s="12" customFormat="1" ht="25.9" customHeight="1">
      <c r="B91" s="131"/>
      <c r="D91" s="132" t="s">
        <v>71</v>
      </c>
      <c r="E91" s="133" t="s">
        <v>811</v>
      </c>
      <c r="F91" s="133" t="s">
        <v>1737</v>
      </c>
      <c r="I91" s="134"/>
      <c r="J91" s="135">
        <f>BK91</f>
        <v>0</v>
      </c>
      <c r="L91" s="131"/>
      <c r="M91" s="136"/>
      <c r="N91" s="137"/>
      <c r="O91" s="137"/>
      <c r="P91" s="138">
        <f>SUM(P92:P95)</f>
        <v>0</v>
      </c>
      <c r="Q91" s="137"/>
      <c r="R91" s="138">
        <f>SUM(R92:R95)</f>
        <v>0</v>
      </c>
      <c r="S91" s="137"/>
      <c r="T91" s="139">
        <f>SUM(T92:T95)</f>
        <v>0</v>
      </c>
      <c r="AR91" s="132" t="s">
        <v>79</v>
      </c>
      <c r="AT91" s="140" t="s">
        <v>71</v>
      </c>
      <c r="AU91" s="140" t="s">
        <v>72</v>
      </c>
      <c r="AY91" s="132" t="s">
        <v>167</v>
      </c>
      <c r="BK91" s="141">
        <f>SUM(BK92:BK95)</f>
        <v>0</v>
      </c>
    </row>
    <row r="92" spans="1:65" s="2" customFormat="1" ht="24.2" customHeight="1">
      <c r="A92" s="34"/>
      <c r="B92" s="144"/>
      <c r="C92" s="145" t="s">
        <v>79</v>
      </c>
      <c r="D92" s="145" t="s">
        <v>170</v>
      </c>
      <c r="E92" s="146" t="s">
        <v>1738</v>
      </c>
      <c r="F92" s="147" t="s">
        <v>1739</v>
      </c>
      <c r="G92" s="148" t="s">
        <v>847</v>
      </c>
      <c r="H92" s="149">
        <v>1</v>
      </c>
      <c r="I92" s="150"/>
      <c r="J92" s="151">
        <f>ROUND(I92*H92,2)</f>
        <v>0</v>
      </c>
      <c r="K92" s="147" t="s">
        <v>3</v>
      </c>
      <c r="L92" s="35"/>
      <c r="M92" s="152" t="s">
        <v>3</v>
      </c>
      <c r="N92" s="153" t="s">
        <v>43</v>
      </c>
      <c r="O92" s="55"/>
      <c r="P92" s="154">
        <f>O92*H92</f>
        <v>0</v>
      </c>
      <c r="Q92" s="154">
        <v>0</v>
      </c>
      <c r="R92" s="154">
        <f>Q92*H92</f>
        <v>0</v>
      </c>
      <c r="S92" s="154">
        <v>0</v>
      </c>
      <c r="T92" s="155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6" t="s">
        <v>175</v>
      </c>
      <c r="AT92" s="156" t="s">
        <v>170</v>
      </c>
      <c r="AU92" s="156" t="s">
        <v>79</v>
      </c>
      <c r="AY92" s="19" t="s">
        <v>167</v>
      </c>
      <c r="BE92" s="157">
        <f>IF(N92="základní",J92,0)</f>
        <v>0</v>
      </c>
      <c r="BF92" s="157">
        <f>IF(N92="snížená",J92,0)</f>
        <v>0</v>
      </c>
      <c r="BG92" s="157">
        <f>IF(N92="zákl. přenesená",J92,0)</f>
        <v>0</v>
      </c>
      <c r="BH92" s="157">
        <f>IF(N92="sníž. přenesená",J92,0)</f>
        <v>0</v>
      </c>
      <c r="BI92" s="157">
        <f>IF(N92="nulová",J92,0)</f>
        <v>0</v>
      </c>
      <c r="BJ92" s="19" t="s">
        <v>79</v>
      </c>
      <c r="BK92" s="157">
        <f>ROUND(I92*H92,2)</f>
        <v>0</v>
      </c>
      <c r="BL92" s="19" t="s">
        <v>175</v>
      </c>
      <c r="BM92" s="156" t="s">
        <v>2832</v>
      </c>
    </row>
    <row r="93" spans="1:65" s="2" customFormat="1" ht="24.2" customHeight="1">
      <c r="A93" s="34"/>
      <c r="B93" s="144"/>
      <c r="C93" s="145" t="s">
        <v>81</v>
      </c>
      <c r="D93" s="145" t="s">
        <v>170</v>
      </c>
      <c r="E93" s="146" t="s">
        <v>1740</v>
      </c>
      <c r="F93" s="147" t="s">
        <v>1741</v>
      </c>
      <c r="G93" s="148" t="s">
        <v>847</v>
      </c>
      <c r="H93" s="149">
        <v>3</v>
      </c>
      <c r="I93" s="150"/>
      <c r="J93" s="151">
        <f>ROUND(I93*H93,2)</f>
        <v>0</v>
      </c>
      <c r="K93" s="147" t="s">
        <v>3</v>
      </c>
      <c r="L93" s="35"/>
      <c r="M93" s="152" t="s">
        <v>3</v>
      </c>
      <c r="N93" s="153" t="s">
        <v>43</v>
      </c>
      <c r="O93" s="55"/>
      <c r="P93" s="154">
        <f>O93*H93</f>
        <v>0</v>
      </c>
      <c r="Q93" s="154">
        <v>0</v>
      </c>
      <c r="R93" s="154">
        <f>Q93*H93</f>
        <v>0</v>
      </c>
      <c r="S93" s="154">
        <v>0</v>
      </c>
      <c r="T93" s="155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6" t="s">
        <v>175</v>
      </c>
      <c r="AT93" s="156" t="s">
        <v>170</v>
      </c>
      <c r="AU93" s="156" t="s">
        <v>79</v>
      </c>
      <c r="AY93" s="19" t="s">
        <v>167</v>
      </c>
      <c r="BE93" s="157">
        <f>IF(N93="základní",J93,0)</f>
        <v>0</v>
      </c>
      <c r="BF93" s="157">
        <f>IF(N93="snížená",J93,0)</f>
        <v>0</v>
      </c>
      <c r="BG93" s="157">
        <f>IF(N93="zákl. přenesená",J93,0)</f>
        <v>0</v>
      </c>
      <c r="BH93" s="157">
        <f>IF(N93="sníž. přenesená",J93,0)</f>
        <v>0</v>
      </c>
      <c r="BI93" s="157">
        <f>IF(N93="nulová",J93,0)</f>
        <v>0</v>
      </c>
      <c r="BJ93" s="19" t="s">
        <v>79</v>
      </c>
      <c r="BK93" s="157">
        <f>ROUND(I93*H93,2)</f>
        <v>0</v>
      </c>
      <c r="BL93" s="19" t="s">
        <v>175</v>
      </c>
      <c r="BM93" s="156" t="s">
        <v>2833</v>
      </c>
    </row>
    <row r="94" spans="1:65" s="2" customFormat="1" ht="16.5" customHeight="1">
      <c r="A94" s="34"/>
      <c r="B94" s="144"/>
      <c r="C94" s="145" t="s">
        <v>168</v>
      </c>
      <c r="D94" s="145" t="s">
        <v>170</v>
      </c>
      <c r="E94" s="146" t="s">
        <v>1742</v>
      </c>
      <c r="F94" s="147" t="s">
        <v>1743</v>
      </c>
      <c r="G94" s="148" t="s">
        <v>847</v>
      </c>
      <c r="H94" s="149">
        <v>1</v>
      </c>
      <c r="I94" s="150"/>
      <c r="J94" s="151">
        <f>ROUND(I94*H94,2)</f>
        <v>0</v>
      </c>
      <c r="K94" s="147" t="s">
        <v>3</v>
      </c>
      <c r="L94" s="35"/>
      <c r="M94" s="152" t="s">
        <v>3</v>
      </c>
      <c r="N94" s="153" t="s">
        <v>43</v>
      </c>
      <c r="O94" s="55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6" t="s">
        <v>175</v>
      </c>
      <c r="AT94" s="156" t="s">
        <v>170</v>
      </c>
      <c r="AU94" s="156" t="s">
        <v>79</v>
      </c>
      <c r="AY94" s="19" t="s">
        <v>167</v>
      </c>
      <c r="BE94" s="157">
        <f>IF(N94="základní",J94,0)</f>
        <v>0</v>
      </c>
      <c r="BF94" s="157">
        <f>IF(N94="snížená",J94,0)</f>
        <v>0</v>
      </c>
      <c r="BG94" s="157">
        <f>IF(N94="zákl. přenesená",J94,0)</f>
        <v>0</v>
      </c>
      <c r="BH94" s="157">
        <f>IF(N94="sníž. přenesená",J94,0)</f>
        <v>0</v>
      </c>
      <c r="BI94" s="157">
        <f>IF(N94="nulová",J94,0)</f>
        <v>0</v>
      </c>
      <c r="BJ94" s="19" t="s">
        <v>79</v>
      </c>
      <c r="BK94" s="157">
        <f>ROUND(I94*H94,2)</f>
        <v>0</v>
      </c>
      <c r="BL94" s="19" t="s">
        <v>175</v>
      </c>
      <c r="BM94" s="156" t="s">
        <v>2834</v>
      </c>
    </row>
    <row r="95" spans="1:65" s="2" customFormat="1" ht="16.5" customHeight="1">
      <c r="A95" s="34"/>
      <c r="B95" s="144"/>
      <c r="C95" s="145" t="s">
        <v>175</v>
      </c>
      <c r="D95" s="145" t="s">
        <v>170</v>
      </c>
      <c r="E95" s="146" t="s">
        <v>1744</v>
      </c>
      <c r="F95" s="147" t="s">
        <v>1745</v>
      </c>
      <c r="G95" s="148" t="s">
        <v>847</v>
      </c>
      <c r="H95" s="149">
        <v>53</v>
      </c>
      <c r="I95" s="150"/>
      <c r="J95" s="151">
        <f>ROUND(I95*H95,2)</f>
        <v>0</v>
      </c>
      <c r="K95" s="147" t="s">
        <v>3</v>
      </c>
      <c r="L95" s="35"/>
      <c r="M95" s="152" t="s">
        <v>3</v>
      </c>
      <c r="N95" s="153" t="s">
        <v>43</v>
      </c>
      <c r="O95" s="55"/>
      <c r="P95" s="154">
        <f>O95*H95</f>
        <v>0</v>
      </c>
      <c r="Q95" s="154">
        <v>0</v>
      </c>
      <c r="R95" s="154">
        <f>Q95*H95</f>
        <v>0</v>
      </c>
      <c r="S95" s="154">
        <v>0</v>
      </c>
      <c r="T95" s="155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6" t="s">
        <v>175</v>
      </c>
      <c r="AT95" s="156" t="s">
        <v>170</v>
      </c>
      <c r="AU95" s="156" t="s">
        <v>79</v>
      </c>
      <c r="AY95" s="19" t="s">
        <v>167</v>
      </c>
      <c r="BE95" s="157">
        <f>IF(N95="základní",J95,0)</f>
        <v>0</v>
      </c>
      <c r="BF95" s="157">
        <f>IF(N95="snížená",J95,0)</f>
        <v>0</v>
      </c>
      <c r="BG95" s="157">
        <f>IF(N95="zákl. přenesená",J95,0)</f>
        <v>0</v>
      </c>
      <c r="BH95" s="157">
        <f>IF(N95="sníž. přenesená",J95,0)</f>
        <v>0</v>
      </c>
      <c r="BI95" s="157">
        <f>IF(N95="nulová",J95,0)</f>
        <v>0</v>
      </c>
      <c r="BJ95" s="19" t="s">
        <v>79</v>
      </c>
      <c r="BK95" s="157">
        <f>ROUND(I95*H95,2)</f>
        <v>0</v>
      </c>
      <c r="BL95" s="19" t="s">
        <v>175</v>
      </c>
      <c r="BM95" s="156" t="s">
        <v>2835</v>
      </c>
    </row>
    <row r="96" spans="2:63" s="12" customFormat="1" ht="25.9" customHeight="1">
      <c r="B96" s="131"/>
      <c r="D96" s="132" t="s">
        <v>71</v>
      </c>
      <c r="E96" s="133" t="s">
        <v>872</v>
      </c>
      <c r="F96" s="133" t="s">
        <v>1746</v>
      </c>
      <c r="I96" s="134"/>
      <c r="J96" s="135">
        <f>BK96</f>
        <v>0</v>
      </c>
      <c r="L96" s="131"/>
      <c r="M96" s="136"/>
      <c r="N96" s="137"/>
      <c r="O96" s="137"/>
      <c r="P96" s="138">
        <f>SUM(P97:P116)</f>
        <v>0</v>
      </c>
      <c r="Q96" s="137"/>
      <c r="R96" s="138">
        <f>SUM(R97:R116)</f>
        <v>0</v>
      </c>
      <c r="S96" s="137"/>
      <c r="T96" s="139">
        <f>SUM(T97:T116)</f>
        <v>0</v>
      </c>
      <c r="AR96" s="132" t="s">
        <v>79</v>
      </c>
      <c r="AT96" s="140" t="s">
        <v>71</v>
      </c>
      <c r="AU96" s="140" t="s">
        <v>72</v>
      </c>
      <c r="AY96" s="132" t="s">
        <v>167</v>
      </c>
      <c r="BK96" s="141">
        <f>SUM(BK97:BK116)</f>
        <v>0</v>
      </c>
    </row>
    <row r="97" spans="1:65" s="2" customFormat="1" ht="16.5" customHeight="1">
      <c r="A97" s="34"/>
      <c r="B97" s="144"/>
      <c r="C97" s="145" t="s">
        <v>197</v>
      </c>
      <c r="D97" s="145" t="s">
        <v>170</v>
      </c>
      <c r="E97" s="146" t="s">
        <v>1747</v>
      </c>
      <c r="F97" s="147" t="s">
        <v>1748</v>
      </c>
      <c r="G97" s="148" t="s">
        <v>847</v>
      </c>
      <c r="H97" s="149">
        <v>2</v>
      </c>
      <c r="I97" s="150"/>
      <c r="J97" s="151">
        <f aca="true" t="shared" si="0" ref="J97:J116">ROUND(I97*H97,2)</f>
        <v>0</v>
      </c>
      <c r="K97" s="147" t="s">
        <v>3</v>
      </c>
      <c r="L97" s="35"/>
      <c r="M97" s="152" t="s">
        <v>3</v>
      </c>
      <c r="N97" s="153" t="s">
        <v>43</v>
      </c>
      <c r="O97" s="55"/>
      <c r="P97" s="154">
        <f aca="true" t="shared" si="1" ref="P97:P116">O97*H97</f>
        <v>0</v>
      </c>
      <c r="Q97" s="154">
        <v>0</v>
      </c>
      <c r="R97" s="154">
        <f aca="true" t="shared" si="2" ref="R97:R116">Q97*H97</f>
        <v>0</v>
      </c>
      <c r="S97" s="154">
        <v>0</v>
      </c>
      <c r="T97" s="155">
        <f aca="true" t="shared" si="3" ref="T97:T116"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6" t="s">
        <v>175</v>
      </c>
      <c r="AT97" s="156" t="s">
        <v>170</v>
      </c>
      <c r="AU97" s="156" t="s">
        <v>79</v>
      </c>
      <c r="AY97" s="19" t="s">
        <v>167</v>
      </c>
      <c r="BE97" s="157">
        <f aca="true" t="shared" si="4" ref="BE97:BE116">IF(N97="základní",J97,0)</f>
        <v>0</v>
      </c>
      <c r="BF97" s="157">
        <f aca="true" t="shared" si="5" ref="BF97:BF116">IF(N97="snížená",J97,0)</f>
        <v>0</v>
      </c>
      <c r="BG97" s="157">
        <f aca="true" t="shared" si="6" ref="BG97:BG116">IF(N97="zákl. přenesená",J97,0)</f>
        <v>0</v>
      </c>
      <c r="BH97" s="157">
        <f aca="true" t="shared" si="7" ref="BH97:BH116">IF(N97="sníž. přenesená",J97,0)</f>
        <v>0</v>
      </c>
      <c r="BI97" s="157">
        <f aca="true" t="shared" si="8" ref="BI97:BI116">IF(N97="nulová",J97,0)</f>
        <v>0</v>
      </c>
      <c r="BJ97" s="19" t="s">
        <v>79</v>
      </c>
      <c r="BK97" s="157">
        <f aca="true" t="shared" si="9" ref="BK97:BK116">ROUND(I97*H97,2)</f>
        <v>0</v>
      </c>
      <c r="BL97" s="19" t="s">
        <v>175</v>
      </c>
      <c r="BM97" s="156" t="s">
        <v>2836</v>
      </c>
    </row>
    <row r="98" spans="1:65" s="2" customFormat="1" ht="24.2" customHeight="1">
      <c r="A98" s="34"/>
      <c r="B98" s="144"/>
      <c r="C98" s="145" t="s">
        <v>187</v>
      </c>
      <c r="D98" s="145" t="s">
        <v>170</v>
      </c>
      <c r="E98" s="146" t="s">
        <v>1749</v>
      </c>
      <c r="F98" s="147" t="s">
        <v>1750</v>
      </c>
      <c r="G98" s="148" t="s">
        <v>847</v>
      </c>
      <c r="H98" s="149">
        <v>4</v>
      </c>
      <c r="I98" s="150"/>
      <c r="J98" s="151">
        <f t="shared" si="0"/>
        <v>0</v>
      </c>
      <c r="K98" s="147" t="s">
        <v>3</v>
      </c>
      <c r="L98" s="35"/>
      <c r="M98" s="152" t="s">
        <v>3</v>
      </c>
      <c r="N98" s="153" t="s">
        <v>43</v>
      </c>
      <c r="O98" s="55"/>
      <c r="P98" s="154">
        <f t="shared" si="1"/>
        <v>0</v>
      </c>
      <c r="Q98" s="154">
        <v>0</v>
      </c>
      <c r="R98" s="154">
        <f t="shared" si="2"/>
        <v>0</v>
      </c>
      <c r="S98" s="154">
        <v>0</v>
      </c>
      <c r="T98" s="155">
        <f t="shared" si="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6" t="s">
        <v>175</v>
      </c>
      <c r="AT98" s="156" t="s">
        <v>170</v>
      </c>
      <c r="AU98" s="156" t="s">
        <v>79</v>
      </c>
      <c r="AY98" s="19" t="s">
        <v>167</v>
      </c>
      <c r="BE98" s="157">
        <f t="shared" si="4"/>
        <v>0</v>
      </c>
      <c r="BF98" s="157">
        <f t="shared" si="5"/>
        <v>0</v>
      </c>
      <c r="BG98" s="157">
        <f t="shared" si="6"/>
        <v>0</v>
      </c>
      <c r="BH98" s="157">
        <f t="shared" si="7"/>
        <v>0</v>
      </c>
      <c r="BI98" s="157">
        <f t="shared" si="8"/>
        <v>0</v>
      </c>
      <c r="BJ98" s="19" t="s">
        <v>79</v>
      </c>
      <c r="BK98" s="157">
        <f t="shared" si="9"/>
        <v>0</v>
      </c>
      <c r="BL98" s="19" t="s">
        <v>175</v>
      </c>
      <c r="BM98" s="156" t="s">
        <v>2837</v>
      </c>
    </row>
    <row r="99" spans="1:65" s="2" customFormat="1" ht="37.9" customHeight="1">
      <c r="A99" s="34"/>
      <c r="B99" s="144"/>
      <c r="C99" s="145" t="s">
        <v>208</v>
      </c>
      <c r="D99" s="145" t="s">
        <v>170</v>
      </c>
      <c r="E99" s="146" t="s">
        <v>1751</v>
      </c>
      <c r="F99" s="147" t="s">
        <v>1752</v>
      </c>
      <c r="G99" s="148" t="s">
        <v>847</v>
      </c>
      <c r="H99" s="149">
        <v>7</v>
      </c>
      <c r="I99" s="150"/>
      <c r="J99" s="151">
        <f t="shared" si="0"/>
        <v>0</v>
      </c>
      <c r="K99" s="147" t="s">
        <v>3</v>
      </c>
      <c r="L99" s="35"/>
      <c r="M99" s="152" t="s">
        <v>3</v>
      </c>
      <c r="N99" s="153" t="s">
        <v>43</v>
      </c>
      <c r="O99" s="55"/>
      <c r="P99" s="154">
        <f t="shared" si="1"/>
        <v>0</v>
      </c>
      <c r="Q99" s="154">
        <v>0</v>
      </c>
      <c r="R99" s="154">
        <f t="shared" si="2"/>
        <v>0</v>
      </c>
      <c r="S99" s="154">
        <v>0</v>
      </c>
      <c r="T99" s="155">
        <f t="shared" si="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175</v>
      </c>
      <c r="AT99" s="156" t="s">
        <v>170</v>
      </c>
      <c r="AU99" s="156" t="s">
        <v>79</v>
      </c>
      <c r="AY99" s="19" t="s">
        <v>167</v>
      </c>
      <c r="BE99" s="157">
        <f t="shared" si="4"/>
        <v>0</v>
      </c>
      <c r="BF99" s="157">
        <f t="shared" si="5"/>
        <v>0</v>
      </c>
      <c r="BG99" s="157">
        <f t="shared" si="6"/>
        <v>0</v>
      </c>
      <c r="BH99" s="157">
        <f t="shared" si="7"/>
        <v>0</v>
      </c>
      <c r="BI99" s="157">
        <f t="shared" si="8"/>
        <v>0</v>
      </c>
      <c r="BJ99" s="19" t="s">
        <v>79</v>
      </c>
      <c r="BK99" s="157">
        <f t="shared" si="9"/>
        <v>0</v>
      </c>
      <c r="BL99" s="19" t="s">
        <v>175</v>
      </c>
      <c r="BM99" s="156" t="s">
        <v>2838</v>
      </c>
    </row>
    <row r="100" spans="1:65" s="2" customFormat="1" ht="16.5" customHeight="1">
      <c r="A100" s="34"/>
      <c r="B100" s="144"/>
      <c r="C100" s="145" t="s">
        <v>218</v>
      </c>
      <c r="D100" s="145" t="s">
        <v>170</v>
      </c>
      <c r="E100" s="146" t="s">
        <v>1753</v>
      </c>
      <c r="F100" s="147" t="s">
        <v>1754</v>
      </c>
      <c r="G100" s="148" t="s">
        <v>847</v>
      </c>
      <c r="H100" s="149">
        <v>1</v>
      </c>
      <c r="I100" s="150"/>
      <c r="J100" s="151">
        <f t="shared" si="0"/>
        <v>0</v>
      </c>
      <c r="K100" s="147" t="s">
        <v>3</v>
      </c>
      <c r="L100" s="35"/>
      <c r="M100" s="152" t="s">
        <v>3</v>
      </c>
      <c r="N100" s="153" t="s">
        <v>43</v>
      </c>
      <c r="O100" s="55"/>
      <c r="P100" s="154">
        <f t="shared" si="1"/>
        <v>0</v>
      </c>
      <c r="Q100" s="154">
        <v>0</v>
      </c>
      <c r="R100" s="154">
        <f t="shared" si="2"/>
        <v>0</v>
      </c>
      <c r="S100" s="154">
        <v>0</v>
      </c>
      <c r="T100" s="155">
        <f t="shared" si="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6" t="s">
        <v>175</v>
      </c>
      <c r="AT100" s="156" t="s">
        <v>170</v>
      </c>
      <c r="AU100" s="156" t="s">
        <v>79</v>
      </c>
      <c r="AY100" s="19" t="s">
        <v>167</v>
      </c>
      <c r="BE100" s="157">
        <f t="shared" si="4"/>
        <v>0</v>
      </c>
      <c r="BF100" s="157">
        <f t="shared" si="5"/>
        <v>0</v>
      </c>
      <c r="BG100" s="157">
        <f t="shared" si="6"/>
        <v>0</v>
      </c>
      <c r="BH100" s="157">
        <f t="shared" si="7"/>
        <v>0</v>
      </c>
      <c r="BI100" s="157">
        <f t="shared" si="8"/>
        <v>0</v>
      </c>
      <c r="BJ100" s="19" t="s">
        <v>79</v>
      </c>
      <c r="BK100" s="157">
        <f t="shared" si="9"/>
        <v>0</v>
      </c>
      <c r="BL100" s="19" t="s">
        <v>175</v>
      </c>
      <c r="BM100" s="156" t="s">
        <v>2839</v>
      </c>
    </row>
    <row r="101" spans="1:65" s="2" customFormat="1" ht="16.5" customHeight="1">
      <c r="A101" s="34"/>
      <c r="B101" s="144"/>
      <c r="C101" s="145" t="s">
        <v>223</v>
      </c>
      <c r="D101" s="145" t="s">
        <v>170</v>
      </c>
      <c r="E101" s="146" t="s">
        <v>1755</v>
      </c>
      <c r="F101" s="147" t="s">
        <v>1756</v>
      </c>
      <c r="G101" s="148" t="s">
        <v>847</v>
      </c>
      <c r="H101" s="149">
        <v>1</v>
      </c>
      <c r="I101" s="150"/>
      <c r="J101" s="151">
        <f t="shared" si="0"/>
        <v>0</v>
      </c>
      <c r="K101" s="147" t="s">
        <v>3</v>
      </c>
      <c r="L101" s="35"/>
      <c r="M101" s="152" t="s">
        <v>3</v>
      </c>
      <c r="N101" s="153" t="s">
        <v>43</v>
      </c>
      <c r="O101" s="55"/>
      <c r="P101" s="154">
        <f t="shared" si="1"/>
        <v>0</v>
      </c>
      <c r="Q101" s="154">
        <v>0</v>
      </c>
      <c r="R101" s="154">
        <f t="shared" si="2"/>
        <v>0</v>
      </c>
      <c r="S101" s="154">
        <v>0</v>
      </c>
      <c r="T101" s="155">
        <f t="shared" si="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6" t="s">
        <v>175</v>
      </c>
      <c r="AT101" s="156" t="s">
        <v>170</v>
      </c>
      <c r="AU101" s="156" t="s">
        <v>79</v>
      </c>
      <c r="AY101" s="19" t="s">
        <v>167</v>
      </c>
      <c r="BE101" s="157">
        <f t="shared" si="4"/>
        <v>0</v>
      </c>
      <c r="BF101" s="157">
        <f t="shared" si="5"/>
        <v>0</v>
      </c>
      <c r="BG101" s="157">
        <f t="shared" si="6"/>
        <v>0</v>
      </c>
      <c r="BH101" s="157">
        <f t="shared" si="7"/>
        <v>0</v>
      </c>
      <c r="BI101" s="157">
        <f t="shared" si="8"/>
        <v>0</v>
      </c>
      <c r="BJ101" s="19" t="s">
        <v>79</v>
      </c>
      <c r="BK101" s="157">
        <f t="shared" si="9"/>
        <v>0</v>
      </c>
      <c r="BL101" s="19" t="s">
        <v>175</v>
      </c>
      <c r="BM101" s="156" t="s">
        <v>2840</v>
      </c>
    </row>
    <row r="102" spans="1:65" s="2" customFormat="1" ht="21.75" customHeight="1">
      <c r="A102" s="34"/>
      <c r="B102" s="144"/>
      <c r="C102" s="145" t="s">
        <v>231</v>
      </c>
      <c r="D102" s="145" t="s">
        <v>170</v>
      </c>
      <c r="E102" s="146" t="s">
        <v>1757</v>
      </c>
      <c r="F102" s="147" t="s">
        <v>1758</v>
      </c>
      <c r="G102" s="148" t="s">
        <v>847</v>
      </c>
      <c r="H102" s="149">
        <v>2</v>
      </c>
      <c r="I102" s="150"/>
      <c r="J102" s="151">
        <f t="shared" si="0"/>
        <v>0</v>
      </c>
      <c r="K102" s="147" t="s">
        <v>3</v>
      </c>
      <c r="L102" s="35"/>
      <c r="M102" s="152" t="s">
        <v>3</v>
      </c>
      <c r="N102" s="153" t="s">
        <v>43</v>
      </c>
      <c r="O102" s="55"/>
      <c r="P102" s="154">
        <f t="shared" si="1"/>
        <v>0</v>
      </c>
      <c r="Q102" s="154">
        <v>0</v>
      </c>
      <c r="R102" s="154">
        <f t="shared" si="2"/>
        <v>0</v>
      </c>
      <c r="S102" s="154">
        <v>0</v>
      </c>
      <c r="T102" s="155">
        <f t="shared" si="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175</v>
      </c>
      <c r="AT102" s="156" t="s">
        <v>170</v>
      </c>
      <c r="AU102" s="156" t="s">
        <v>79</v>
      </c>
      <c r="AY102" s="19" t="s">
        <v>167</v>
      </c>
      <c r="BE102" s="157">
        <f t="shared" si="4"/>
        <v>0</v>
      </c>
      <c r="BF102" s="157">
        <f t="shared" si="5"/>
        <v>0</v>
      </c>
      <c r="BG102" s="157">
        <f t="shared" si="6"/>
        <v>0</v>
      </c>
      <c r="BH102" s="157">
        <f t="shared" si="7"/>
        <v>0</v>
      </c>
      <c r="BI102" s="157">
        <f t="shared" si="8"/>
        <v>0</v>
      </c>
      <c r="BJ102" s="19" t="s">
        <v>79</v>
      </c>
      <c r="BK102" s="157">
        <f t="shared" si="9"/>
        <v>0</v>
      </c>
      <c r="BL102" s="19" t="s">
        <v>175</v>
      </c>
      <c r="BM102" s="156" t="s">
        <v>2841</v>
      </c>
    </row>
    <row r="103" spans="1:65" s="2" customFormat="1" ht="24.2" customHeight="1">
      <c r="A103" s="34"/>
      <c r="B103" s="144"/>
      <c r="C103" s="145" t="s">
        <v>238</v>
      </c>
      <c r="D103" s="145" t="s">
        <v>170</v>
      </c>
      <c r="E103" s="146" t="s">
        <v>1759</v>
      </c>
      <c r="F103" s="147" t="s">
        <v>1760</v>
      </c>
      <c r="G103" s="148" t="s">
        <v>847</v>
      </c>
      <c r="H103" s="149">
        <v>1</v>
      </c>
      <c r="I103" s="150"/>
      <c r="J103" s="151">
        <f t="shared" si="0"/>
        <v>0</v>
      </c>
      <c r="K103" s="147" t="s">
        <v>3</v>
      </c>
      <c r="L103" s="35"/>
      <c r="M103" s="152" t="s">
        <v>3</v>
      </c>
      <c r="N103" s="153" t="s">
        <v>43</v>
      </c>
      <c r="O103" s="55"/>
      <c r="P103" s="154">
        <f t="shared" si="1"/>
        <v>0</v>
      </c>
      <c r="Q103" s="154">
        <v>0</v>
      </c>
      <c r="R103" s="154">
        <f t="shared" si="2"/>
        <v>0</v>
      </c>
      <c r="S103" s="154">
        <v>0</v>
      </c>
      <c r="T103" s="155">
        <f t="shared" si="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6" t="s">
        <v>175</v>
      </c>
      <c r="AT103" s="156" t="s">
        <v>170</v>
      </c>
      <c r="AU103" s="156" t="s">
        <v>79</v>
      </c>
      <c r="AY103" s="19" t="s">
        <v>167</v>
      </c>
      <c r="BE103" s="157">
        <f t="shared" si="4"/>
        <v>0</v>
      </c>
      <c r="BF103" s="157">
        <f t="shared" si="5"/>
        <v>0</v>
      </c>
      <c r="BG103" s="157">
        <f t="shared" si="6"/>
        <v>0</v>
      </c>
      <c r="BH103" s="157">
        <f t="shared" si="7"/>
        <v>0</v>
      </c>
      <c r="BI103" s="157">
        <f t="shared" si="8"/>
        <v>0</v>
      </c>
      <c r="BJ103" s="19" t="s">
        <v>79</v>
      </c>
      <c r="BK103" s="157">
        <f t="shared" si="9"/>
        <v>0</v>
      </c>
      <c r="BL103" s="19" t="s">
        <v>175</v>
      </c>
      <c r="BM103" s="156" t="s">
        <v>2842</v>
      </c>
    </row>
    <row r="104" spans="1:65" s="2" customFormat="1" ht="16.5" customHeight="1">
      <c r="A104" s="34"/>
      <c r="B104" s="144"/>
      <c r="C104" s="145" t="s">
        <v>243</v>
      </c>
      <c r="D104" s="145" t="s">
        <v>170</v>
      </c>
      <c r="E104" s="146" t="s">
        <v>1761</v>
      </c>
      <c r="F104" s="147" t="s">
        <v>1762</v>
      </c>
      <c r="G104" s="148" t="s">
        <v>847</v>
      </c>
      <c r="H104" s="149">
        <v>1</v>
      </c>
      <c r="I104" s="150"/>
      <c r="J104" s="151">
        <f t="shared" si="0"/>
        <v>0</v>
      </c>
      <c r="K104" s="147" t="s">
        <v>3</v>
      </c>
      <c r="L104" s="35"/>
      <c r="M104" s="152" t="s">
        <v>3</v>
      </c>
      <c r="N104" s="153" t="s">
        <v>43</v>
      </c>
      <c r="O104" s="55"/>
      <c r="P104" s="154">
        <f t="shared" si="1"/>
        <v>0</v>
      </c>
      <c r="Q104" s="154">
        <v>0</v>
      </c>
      <c r="R104" s="154">
        <f t="shared" si="2"/>
        <v>0</v>
      </c>
      <c r="S104" s="154">
        <v>0</v>
      </c>
      <c r="T104" s="155">
        <f t="shared" si="3"/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6" t="s">
        <v>175</v>
      </c>
      <c r="AT104" s="156" t="s">
        <v>170</v>
      </c>
      <c r="AU104" s="156" t="s">
        <v>79</v>
      </c>
      <c r="AY104" s="19" t="s">
        <v>167</v>
      </c>
      <c r="BE104" s="157">
        <f t="shared" si="4"/>
        <v>0</v>
      </c>
      <c r="BF104" s="157">
        <f t="shared" si="5"/>
        <v>0</v>
      </c>
      <c r="BG104" s="157">
        <f t="shared" si="6"/>
        <v>0</v>
      </c>
      <c r="BH104" s="157">
        <f t="shared" si="7"/>
        <v>0</v>
      </c>
      <c r="BI104" s="157">
        <f t="shared" si="8"/>
        <v>0</v>
      </c>
      <c r="BJ104" s="19" t="s">
        <v>79</v>
      </c>
      <c r="BK104" s="157">
        <f t="shared" si="9"/>
        <v>0</v>
      </c>
      <c r="BL104" s="19" t="s">
        <v>175</v>
      </c>
      <c r="BM104" s="156" t="s">
        <v>2843</v>
      </c>
    </row>
    <row r="105" spans="1:65" s="2" customFormat="1" ht="24.2" customHeight="1">
      <c r="A105" s="34"/>
      <c r="B105" s="144"/>
      <c r="C105" s="145" t="s">
        <v>249</v>
      </c>
      <c r="D105" s="145" t="s">
        <v>170</v>
      </c>
      <c r="E105" s="146" t="s">
        <v>1763</v>
      </c>
      <c r="F105" s="147" t="s">
        <v>1764</v>
      </c>
      <c r="G105" s="148" t="s">
        <v>847</v>
      </c>
      <c r="H105" s="149">
        <v>2</v>
      </c>
      <c r="I105" s="150"/>
      <c r="J105" s="151">
        <f t="shared" si="0"/>
        <v>0</v>
      </c>
      <c r="K105" s="147" t="s">
        <v>3</v>
      </c>
      <c r="L105" s="35"/>
      <c r="M105" s="152" t="s">
        <v>3</v>
      </c>
      <c r="N105" s="153" t="s">
        <v>43</v>
      </c>
      <c r="O105" s="55"/>
      <c r="P105" s="154">
        <f t="shared" si="1"/>
        <v>0</v>
      </c>
      <c r="Q105" s="154">
        <v>0</v>
      </c>
      <c r="R105" s="154">
        <f t="shared" si="2"/>
        <v>0</v>
      </c>
      <c r="S105" s="154">
        <v>0</v>
      </c>
      <c r="T105" s="155">
        <f t="shared" si="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175</v>
      </c>
      <c r="AT105" s="156" t="s">
        <v>170</v>
      </c>
      <c r="AU105" s="156" t="s">
        <v>79</v>
      </c>
      <c r="AY105" s="19" t="s">
        <v>167</v>
      </c>
      <c r="BE105" s="157">
        <f t="shared" si="4"/>
        <v>0</v>
      </c>
      <c r="BF105" s="157">
        <f t="shared" si="5"/>
        <v>0</v>
      </c>
      <c r="BG105" s="157">
        <f t="shared" si="6"/>
        <v>0</v>
      </c>
      <c r="BH105" s="157">
        <f t="shared" si="7"/>
        <v>0</v>
      </c>
      <c r="BI105" s="157">
        <f t="shared" si="8"/>
        <v>0</v>
      </c>
      <c r="BJ105" s="19" t="s">
        <v>79</v>
      </c>
      <c r="BK105" s="157">
        <f t="shared" si="9"/>
        <v>0</v>
      </c>
      <c r="BL105" s="19" t="s">
        <v>175</v>
      </c>
      <c r="BM105" s="156" t="s">
        <v>2844</v>
      </c>
    </row>
    <row r="106" spans="1:65" s="2" customFormat="1" ht="16.5" customHeight="1">
      <c r="A106" s="34"/>
      <c r="B106" s="144"/>
      <c r="C106" s="145" t="s">
        <v>255</v>
      </c>
      <c r="D106" s="145" t="s">
        <v>170</v>
      </c>
      <c r="E106" s="146" t="s">
        <v>1765</v>
      </c>
      <c r="F106" s="147" t="s">
        <v>1766</v>
      </c>
      <c r="G106" s="148" t="s">
        <v>847</v>
      </c>
      <c r="H106" s="149">
        <v>1</v>
      </c>
      <c r="I106" s="150"/>
      <c r="J106" s="151">
        <f t="shared" si="0"/>
        <v>0</v>
      </c>
      <c r="K106" s="147" t="s">
        <v>3</v>
      </c>
      <c r="L106" s="35"/>
      <c r="M106" s="152" t="s">
        <v>3</v>
      </c>
      <c r="N106" s="153" t="s">
        <v>43</v>
      </c>
      <c r="O106" s="55"/>
      <c r="P106" s="154">
        <f t="shared" si="1"/>
        <v>0</v>
      </c>
      <c r="Q106" s="154">
        <v>0</v>
      </c>
      <c r="R106" s="154">
        <f t="shared" si="2"/>
        <v>0</v>
      </c>
      <c r="S106" s="154">
        <v>0</v>
      </c>
      <c r="T106" s="155">
        <f t="shared" si="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6" t="s">
        <v>175</v>
      </c>
      <c r="AT106" s="156" t="s">
        <v>170</v>
      </c>
      <c r="AU106" s="156" t="s">
        <v>79</v>
      </c>
      <c r="AY106" s="19" t="s">
        <v>167</v>
      </c>
      <c r="BE106" s="157">
        <f t="shared" si="4"/>
        <v>0</v>
      </c>
      <c r="BF106" s="157">
        <f t="shared" si="5"/>
        <v>0</v>
      </c>
      <c r="BG106" s="157">
        <f t="shared" si="6"/>
        <v>0</v>
      </c>
      <c r="BH106" s="157">
        <f t="shared" si="7"/>
        <v>0</v>
      </c>
      <c r="BI106" s="157">
        <f t="shared" si="8"/>
        <v>0</v>
      </c>
      <c r="BJ106" s="19" t="s">
        <v>79</v>
      </c>
      <c r="BK106" s="157">
        <f t="shared" si="9"/>
        <v>0</v>
      </c>
      <c r="BL106" s="19" t="s">
        <v>175</v>
      </c>
      <c r="BM106" s="156" t="s">
        <v>2845</v>
      </c>
    </row>
    <row r="107" spans="1:65" s="2" customFormat="1" ht="24.2" customHeight="1">
      <c r="A107" s="34"/>
      <c r="B107" s="144"/>
      <c r="C107" s="145" t="s">
        <v>9</v>
      </c>
      <c r="D107" s="145" t="s">
        <v>170</v>
      </c>
      <c r="E107" s="146" t="s">
        <v>1767</v>
      </c>
      <c r="F107" s="147" t="s">
        <v>1768</v>
      </c>
      <c r="G107" s="148" t="s">
        <v>847</v>
      </c>
      <c r="H107" s="149">
        <v>1</v>
      </c>
      <c r="I107" s="150"/>
      <c r="J107" s="151">
        <f t="shared" si="0"/>
        <v>0</v>
      </c>
      <c r="K107" s="147" t="s">
        <v>3</v>
      </c>
      <c r="L107" s="35"/>
      <c r="M107" s="152" t="s">
        <v>3</v>
      </c>
      <c r="N107" s="153" t="s">
        <v>43</v>
      </c>
      <c r="O107" s="55"/>
      <c r="P107" s="154">
        <f t="shared" si="1"/>
        <v>0</v>
      </c>
      <c r="Q107" s="154">
        <v>0</v>
      </c>
      <c r="R107" s="154">
        <f t="shared" si="2"/>
        <v>0</v>
      </c>
      <c r="S107" s="154">
        <v>0</v>
      </c>
      <c r="T107" s="155">
        <f t="shared" si="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6" t="s">
        <v>175</v>
      </c>
      <c r="AT107" s="156" t="s">
        <v>170</v>
      </c>
      <c r="AU107" s="156" t="s">
        <v>79</v>
      </c>
      <c r="AY107" s="19" t="s">
        <v>167</v>
      </c>
      <c r="BE107" s="157">
        <f t="shared" si="4"/>
        <v>0</v>
      </c>
      <c r="BF107" s="157">
        <f t="shared" si="5"/>
        <v>0</v>
      </c>
      <c r="BG107" s="157">
        <f t="shared" si="6"/>
        <v>0</v>
      </c>
      <c r="BH107" s="157">
        <f t="shared" si="7"/>
        <v>0</v>
      </c>
      <c r="BI107" s="157">
        <f t="shared" si="8"/>
        <v>0</v>
      </c>
      <c r="BJ107" s="19" t="s">
        <v>79</v>
      </c>
      <c r="BK107" s="157">
        <f t="shared" si="9"/>
        <v>0</v>
      </c>
      <c r="BL107" s="19" t="s">
        <v>175</v>
      </c>
      <c r="BM107" s="156" t="s">
        <v>2846</v>
      </c>
    </row>
    <row r="108" spans="1:65" s="2" customFormat="1" ht="24.2" customHeight="1">
      <c r="A108" s="34"/>
      <c r="B108" s="144"/>
      <c r="C108" s="145" t="s">
        <v>227</v>
      </c>
      <c r="D108" s="145" t="s">
        <v>170</v>
      </c>
      <c r="E108" s="146" t="s">
        <v>1769</v>
      </c>
      <c r="F108" s="147" t="s">
        <v>1770</v>
      </c>
      <c r="G108" s="148" t="s">
        <v>847</v>
      </c>
      <c r="H108" s="149">
        <v>1</v>
      </c>
      <c r="I108" s="150"/>
      <c r="J108" s="151">
        <f t="shared" si="0"/>
        <v>0</v>
      </c>
      <c r="K108" s="147" t="s">
        <v>3</v>
      </c>
      <c r="L108" s="35"/>
      <c r="M108" s="152" t="s">
        <v>3</v>
      </c>
      <c r="N108" s="153" t="s">
        <v>43</v>
      </c>
      <c r="O108" s="55"/>
      <c r="P108" s="154">
        <f t="shared" si="1"/>
        <v>0</v>
      </c>
      <c r="Q108" s="154">
        <v>0</v>
      </c>
      <c r="R108" s="154">
        <f t="shared" si="2"/>
        <v>0</v>
      </c>
      <c r="S108" s="154">
        <v>0</v>
      </c>
      <c r="T108" s="155">
        <f t="shared" si="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6" t="s">
        <v>175</v>
      </c>
      <c r="AT108" s="156" t="s">
        <v>170</v>
      </c>
      <c r="AU108" s="156" t="s">
        <v>79</v>
      </c>
      <c r="AY108" s="19" t="s">
        <v>167</v>
      </c>
      <c r="BE108" s="157">
        <f t="shared" si="4"/>
        <v>0</v>
      </c>
      <c r="BF108" s="157">
        <f t="shared" si="5"/>
        <v>0</v>
      </c>
      <c r="BG108" s="157">
        <f t="shared" si="6"/>
        <v>0</v>
      </c>
      <c r="BH108" s="157">
        <f t="shared" si="7"/>
        <v>0</v>
      </c>
      <c r="BI108" s="157">
        <f t="shared" si="8"/>
        <v>0</v>
      </c>
      <c r="BJ108" s="19" t="s">
        <v>79</v>
      </c>
      <c r="BK108" s="157">
        <f t="shared" si="9"/>
        <v>0</v>
      </c>
      <c r="BL108" s="19" t="s">
        <v>175</v>
      </c>
      <c r="BM108" s="156" t="s">
        <v>2847</v>
      </c>
    </row>
    <row r="109" spans="1:65" s="2" customFormat="1" ht="24.2" customHeight="1">
      <c r="A109" s="34"/>
      <c r="B109" s="144"/>
      <c r="C109" s="145" t="s">
        <v>271</v>
      </c>
      <c r="D109" s="145" t="s">
        <v>170</v>
      </c>
      <c r="E109" s="146" t="s">
        <v>1771</v>
      </c>
      <c r="F109" s="147" t="s">
        <v>1772</v>
      </c>
      <c r="G109" s="148" t="s">
        <v>847</v>
      </c>
      <c r="H109" s="149">
        <v>1</v>
      </c>
      <c r="I109" s="150"/>
      <c r="J109" s="151">
        <f t="shared" si="0"/>
        <v>0</v>
      </c>
      <c r="K109" s="147" t="s">
        <v>3</v>
      </c>
      <c r="L109" s="35"/>
      <c r="M109" s="152" t="s">
        <v>3</v>
      </c>
      <c r="N109" s="153" t="s">
        <v>43</v>
      </c>
      <c r="O109" s="55"/>
      <c r="P109" s="154">
        <f t="shared" si="1"/>
        <v>0</v>
      </c>
      <c r="Q109" s="154">
        <v>0</v>
      </c>
      <c r="R109" s="154">
        <f t="shared" si="2"/>
        <v>0</v>
      </c>
      <c r="S109" s="154">
        <v>0</v>
      </c>
      <c r="T109" s="155">
        <f t="shared" si="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6" t="s">
        <v>175</v>
      </c>
      <c r="AT109" s="156" t="s">
        <v>170</v>
      </c>
      <c r="AU109" s="156" t="s">
        <v>79</v>
      </c>
      <c r="AY109" s="19" t="s">
        <v>167</v>
      </c>
      <c r="BE109" s="157">
        <f t="shared" si="4"/>
        <v>0</v>
      </c>
      <c r="BF109" s="157">
        <f t="shared" si="5"/>
        <v>0</v>
      </c>
      <c r="BG109" s="157">
        <f t="shared" si="6"/>
        <v>0</v>
      </c>
      <c r="BH109" s="157">
        <f t="shared" si="7"/>
        <v>0</v>
      </c>
      <c r="BI109" s="157">
        <f t="shared" si="8"/>
        <v>0</v>
      </c>
      <c r="BJ109" s="19" t="s">
        <v>79</v>
      </c>
      <c r="BK109" s="157">
        <f t="shared" si="9"/>
        <v>0</v>
      </c>
      <c r="BL109" s="19" t="s">
        <v>175</v>
      </c>
      <c r="BM109" s="156" t="s">
        <v>2848</v>
      </c>
    </row>
    <row r="110" spans="1:65" s="2" customFormat="1" ht="37.9" customHeight="1">
      <c r="A110" s="34"/>
      <c r="B110" s="144"/>
      <c r="C110" s="145" t="s">
        <v>277</v>
      </c>
      <c r="D110" s="145" t="s">
        <v>170</v>
      </c>
      <c r="E110" s="146" t="s">
        <v>1773</v>
      </c>
      <c r="F110" s="147" t="s">
        <v>1774</v>
      </c>
      <c r="G110" s="148" t="s">
        <v>847</v>
      </c>
      <c r="H110" s="149">
        <v>2</v>
      </c>
      <c r="I110" s="150"/>
      <c r="J110" s="151">
        <f t="shared" si="0"/>
        <v>0</v>
      </c>
      <c r="K110" s="147" t="s">
        <v>3</v>
      </c>
      <c r="L110" s="35"/>
      <c r="M110" s="152" t="s">
        <v>3</v>
      </c>
      <c r="N110" s="153" t="s">
        <v>43</v>
      </c>
      <c r="O110" s="55"/>
      <c r="P110" s="154">
        <f t="shared" si="1"/>
        <v>0</v>
      </c>
      <c r="Q110" s="154">
        <v>0</v>
      </c>
      <c r="R110" s="154">
        <f t="shared" si="2"/>
        <v>0</v>
      </c>
      <c r="S110" s="154">
        <v>0</v>
      </c>
      <c r="T110" s="155">
        <f t="shared" si="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6" t="s">
        <v>175</v>
      </c>
      <c r="AT110" s="156" t="s">
        <v>170</v>
      </c>
      <c r="AU110" s="156" t="s">
        <v>79</v>
      </c>
      <c r="AY110" s="19" t="s">
        <v>167</v>
      </c>
      <c r="BE110" s="157">
        <f t="shared" si="4"/>
        <v>0</v>
      </c>
      <c r="BF110" s="157">
        <f t="shared" si="5"/>
        <v>0</v>
      </c>
      <c r="BG110" s="157">
        <f t="shared" si="6"/>
        <v>0</v>
      </c>
      <c r="BH110" s="157">
        <f t="shared" si="7"/>
        <v>0</v>
      </c>
      <c r="BI110" s="157">
        <f t="shared" si="8"/>
        <v>0</v>
      </c>
      <c r="BJ110" s="19" t="s">
        <v>79</v>
      </c>
      <c r="BK110" s="157">
        <f t="shared" si="9"/>
        <v>0</v>
      </c>
      <c r="BL110" s="19" t="s">
        <v>175</v>
      </c>
      <c r="BM110" s="156" t="s">
        <v>2849</v>
      </c>
    </row>
    <row r="111" spans="1:65" s="2" customFormat="1" ht="16.5" customHeight="1">
      <c r="A111" s="34"/>
      <c r="B111" s="144"/>
      <c r="C111" s="145" t="s">
        <v>285</v>
      </c>
      <c r="D111" s="145" t="s">
        <v>170</v>
      </c>
      <c r="E111" s="146" t="s">
        <v>1950</v>
      </c>
      <c r="F111" s="147" t="s">
        <v>1776</v>
      </c>
      <c r="G111" s="148" t="s">
        <v>847</v>
      </c>
      <c r="H111" s="149">
        <v>6</v>
      </c>
      <c r="I111" s="150"/>
      <c r="J111" s="151">
        <f t="shared" si="0"/>
        <v>0</v>
      </c>
      <c r="K111" s="147" t="s">
        <v>3</v>
      </c>
      <c r="L111" s="35"/>
      <c r="M111" s="152" t="s">
        <v>3</v>
      </c>
      <c r="N111" s="153" t="s">
        <v>43</v>
      </c>
      <c r="O111" s="55"/>
      <c r="P111" s="154">
        <f t="shared" si="1"/>
        <v>0</v>
      </c>
      <c r="Q111" s="154">
        <v>0</v>
      </c>
      <c r="R111" s="154">
        <f t="shared" si="2"/>
        <v>0</v>
      </c>
      <c r="S111" s="154">
        <v>0</v>
      </c>
      <c r="T111" s="155">
        <f t="shared" si="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175</v>
      </c>
      <c r="AT111" s="156" t="s">
        <v>170</v>
      </c>
      <c r="AU111" s="156" t="s">
        <v>79</v>
      </c>
      <c r="AY111" s="19" t="s">
        <v>167</v>
      </c>
      <c r="BE111" s="157">
        <f t="shared" si="4"/>
        <v>0</v>
      </c>
      <c r="BF111" s="157">
        <f t="shared" si="5"/>
        <v>0</v>
      </c>
      <c r="BG111" s="157">
        <f t="shared" si="6"/>
        <v>0</v>
      </c>
      <c r="BH111" s="157">
        <f t="shared" si="7"/>
        <v>0</v>
      </c>
      <c r="BI111" s="157">
        <f t="shared" si="8"/>
        <v>0</v>
      </c>
      <c r="BJ111" s="19" t="s">
        <v>79</v>
      </c>
      <c r="BK111" s="157">
        <f t="shared" si="9"/>
        <v>0</v>
      </c>
      <c r="BL111" s="19" t="s">
        <v>175</v>
      </c>
      <c r="BM111" s="156" t="s">
        <v>2850</v>
      </c>
    </row>
    <row r="112" spans="1:65" s="2" customFormat="1" ht="16.5" customHeight="1">
      <c r="A112" s="34"/>
      <c r="B112" s="144"/>
      <c r="C112" s="145" t="s">
        <v>290</v>
      </c>
      <c r="D112" s="145" t="s">
        <v>170</v>
      </c>
      <c r="E112" s="146" t="s">
        <v>1952</v>
      </c>
      <c r="F112" s="147" t="s">
        <v>1778</v>
      </c>
      <c r="G112" s="148" t="s">
        <v>847</v>
      </c>
      <c r="H112" s="149">
        <v>1</v>
      </c>
      <c r="I112" s="150"/>
      <c r="J112" s="151">
        <f t="shared" si="0"/>
        <v>0</v>
      </c>
      <c r="K112" s="147" t="s">
        <v>3</v>
      </c>
      <c r="L112" s="35"/>
      <c r="M112" s="152" t="s">
        <v>3</v>
      </c>
      <c r="N112" s="153" t="s">
        <v>43</v>
      </c>
      <c r="O112" s="55"/>
      <c r="P112" s="154">
        <f t="shared" si="1"/>
        <v>0</v>
      </c>
      <c r="Q112" s="154">
        <v>0</v>
      </c>
      <c r="R112" s="154">
        <f t="shared" si="2"/>
        <v>0</v>
      </c>
      <c r="S112" s="154">
        <v>0</v>
      </c>
      <c r="T112" s="155">
        <f t="shared" si="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6" t="s">
        <v>175</v>
      </c>
      <c r="AT112" s="156" t="s">
        <v>170</v>
      </c>
      <c r="AU112" s="156" t="s">
        <v>79</v>
      </c>
      <c r="AY112" s="19" t="s">
        <v>167</v>
      </c>
      <c r="BE112" s="157">
        <f t="shared" si="4"/>
        <v>0</v>
      </c>
      <c r="BF112" s="157">
        <f t="shared" si="5"/>
        <v>0</v>
      </c>
      <c r="BG112" s="157">
        <f t="shared" si="6"/>
        <v>0</v>
      </c>
      <c r="BH112" s="157">
        <f t="shared" si="7"/>
        <v>0</v>
      </c>
      <c r="BI112" s="157">
        <f t="shared" si="8"/>
        <v>0</v>
      </c>
      <c r="BJ112" s="19" t="s">
        <v>79</v>
      </c>
      <c r="BK112" s="157">
        <f t="shared" si="9"/>
        <v>0</v>
      </c>
      <c r="BL112" s="19" t="s">
        <v>175</v>
      </c>
      <c r="BM112" s="156" t="s">
        <v>2851</v>
      </c>
    </row>
    <row r="113" spans="1:65" s="2" customFormat="1" ht="16.5" customHeight="1">
      <c r="A113" s="34"/>
      <c r="B113" s="144"/>
      <c r="C113" s="145" t="s">
        <v>8</v>
      </c>
      <c r="D113" s="145" t="s">
        <v>170</v>
      </c>
      <c r="E113" s="146" t="s">
        <v>1972</v>
      </c>
      <c r="F113" s="147" t="s">
        <v>1780</v>
      </c>
      <c r="G113" s="148" t="s">
        <v>847</v>
      </c>
      <c r="H113" s="149">
        <v>2</v>
      </c>
      <c r="I113" s="150"/>
      <c r="J113" s="151">
        <f t="shared" si="0"/>
        <v>0</v>
      </c>
      <c r="K113" s="147" t="s">
        <v>3</v>
      </c>
      <c r="L113" s="35"/>
      <c r="M113" s="152" t="s">
        <v>3</v>
      </c>
      <c r="N113" s="153" t="s">
        <v>43</v>
      </c>
      <c r="O113" s="55"/>
      <c r="P113" s="154">
        <f t="shared" si="1"/>
        <v>0</v>
      </c>
      <c r="Q113" s="154">
        <v>0</v>
      </c>
      <c r="R113" s="154">
        <f t="shared" si="2"/>
        <v>0</v>
      </c>
      <c r="S113" s="154">
        <v>0</v>
      </c>
      <c r="T113" s="155">
        <f t="shared" si="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6" t="s">
        <v>175</v>
      </c>
      <c r="AT113" s="156" t="s">
        <v>170</v>
      </c>
      <c r="AU113" s="156" t="s">
        <v>79</v>
      </c>
      <c r="AY113" s="19" t="s">
        <v>167</v>
      </c>
      <c r="BE113" s="157">
        <f t="shared" si="4"/>
        <v>0</v>
      </c>
      <c r="BF113" s="157">
        <f t="shared" si="5"/>
        <v>0</v>
      </c>
      <c r="BG113" s="157">
        <f t="shared" si="6"/>
        <v>0</v>
      </c>
      <c r="BH113" s="157">
        <f t="shared" si="7"/>
        <v>0</v>
      </c>
      <c r="BI113" s="157">
        <f t="shared" si="8"/>
        <v>0</v>
      </c>
      <c r="BJ113" s="19" t="s">
        <v>79</v>
      </c>
      <c r="BK113" s="157">
        <f t="shared" si="9"/>
        <v>0</v>
      </c>
      <c r="BL113" s="19" t="s">
        <v>175</v>
      </c>
      <c r="BM113" s="156" t="s">
        <v>2852</v>
      </c>
    </row>
    <row r="114" spans="1:65" s="2" customFormat="1" ht="16.5" customHeight="1">
      <c r="A114" s="34"/>
      <c r="B114" s="144"/>
      <c r="C114" s="145" t="s">
        <v>300</v>
      </c>
      <c r="D114" s="145" t="s">
        <v>170</v>
      </c>
      <c r="E114" s="146" t="s">
        <v>1975</v>
      </c>
      <c r="F114" s="147" t="s">
        <v>1782</v>
      </c>
      <c r="G114" s="148" t="s">
        <v>847</v>
      </c>
      <c r="H114" s="149">
        <v>2</v>
      </c>
      <c r="I114" s="150"/>
      <c r="J114" s="151">
        <f t="shared" si="0"/>
        <v>0</v>
      </c>
      <c r="K114" s="147" t="s">
        <v>3</v>
      </c>
      <c r="L114" s="35"/>
      <c r="M114" s="152" t="s">
        <v>3</v>
      </c>
      <c r="N114" s="153" t="s">
        <v>43</v>
      </c>
      <c r="O114" s="55"/>
      <c r="P114" s="154">
        <f t="shared" si="1"/>
        <v>0</v>
      </c>
      <c r="Q114" s="154">
        <v>0</v>
      </c>
      <c r="R114" s="154">
        <f t="shared" si="2"/>
        <v>0</v>
      </c>
      <c r="S114" s="154">
        <v>0</v>
      </c>
      <c r="T114" s="155">
        <f t="shared" si="3"/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6" t="s">
        <v>175</v>
      </c>
      <c r="AT114" s="156" t="s">
        <v>170</v>
      </c>
      <c r="AU114" s="156" t="s">
        <v>79</v>
      </c>
      <c r="AY114" s="19" t="s">
        <v>167</v>
      </c>
      <c r="BE114" s="157">
        <f t="shared" si="4"/>
        <v>0</v>
      </c>
      <c r="BF114" s="157">
        <f t="shared" si="5"/>
        <v>0</v>
      </c>
      <c r="BG114" s="157">
        <f t="shared" si="6"/>
        <v>0</v>
      </c>
      <c r="BH114" s="157">
        <f t="shared" si="7"/>
        <v>0</v>
      </c>
      <c r="BI114" s="157">
        <f t="shared" si="8"/>
        <v>0</v>
      </c>
      <c r="BJ114" s="19" t="s">
        <v>79</v>
      </c>
      <c r="BK114" s="157">
        <f t="shared" si="9"/>
        <v>0</v>
      </c>
      <c r="BL114" s="19" t="s">
        <v>175</v>
      </c>
      <c r="BM114" s="156" t="s">
        <v>2853</v>
      </c>
    </row>
    <row r="115" spans="1:65" s="2" customFormat="1" ht="16.5" customHeight="1">
      <c r="A115" s="34"/>
      <c r="B115" s="144"/>
      <c r="C115" s="145" t="s">
        <v>306</v>
      </c>
      <c r="D115" s="145" t="s">
        <v>170</v>
      </c>
      <c r="E115" s="146" t="s">
        <v>1981</v>
      </c>
      <c r="F115" s="147" t="s">
        <v>1784</v>
      </c>
      <c r="G115" s="148" t="s">
        <v>847</v>
      </c>
      <c r="H115" s="149">
        <v>1</v>
      </c>
      <c r="I115" s="150"/>
      <c r="J115" s="151">
        <f t="shared" si="0"/>
        <v>0</v>
      </c>
      <c r="K115" s="147" t="s">
        <v>3</v>
      </c>
      <c r="L115" s="35"/>
      <c r="M115" s="152" t="s">
        <v>3</v>
      </c>
      <c r="N115" s="153" t="s">
        <v>43</v>
      </c>
      <c r="O115" s="55"/>
      <c r="P115" s="154">
        <f t="shared" si="1"/>
        <v>0</v>
      </c>
      <c r="Q115" s="154">
        <v>0</v>
      </c>
      <c r="R115" s="154">
        <f t="shared" si="2"/>
        <v>0</v>
      </c>
      <c r="S115" s="154">
        <v>0</v>
      </c>
      <c r="T115" s="155">
        <f t="shared" si="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6" t="s">
        <v>175</v>
      </c>
      <c r="AT115" s="156" t="s">
        <v>170</v>
      </c>
      <c r="AU115" s="156" t="s">
        <v>79</v>
      </c>
      <c r="AY115" s="19" t="s">
        <v>167</v>
      </c>
      <c r="BE115" s="157">
        <f t="shared" si="4"/>
        <v>0</v>
      </c>
      <c r="BF115" s="157">
        <f t="shared" si="5"/>
        <v>0</v>
      </c>
      <c r="BG115" s="157">
        <f t="shared" si="6"/>
        <v>0</v>
      </c>
      <c r="BH115" s="157">
        <f t="shared" si="7"/>
        <v>0</v>
      </c>
      <c r="BI115" s="157">
        <f t="shared" si="8"/>
        <v>0</v>
      </c>
      <c r="BJ115" s="19" t="s">
        <v>79</v>
      </c>
      <c r="BK115" s="157">
        <f t="shared" si="9"/>
        <v>0</v>
      </c>
      <c r="BL115" s="19" t="s">
        <v>175</v>
      </c>
      <c r="BM115" s="156" t="s">
        <v>2854</v>
      </c>
    </row>
    <row r="116" spans="1:65" s="2" customFormat="1" ht="16.5" customHeight="1">
      <c r="A116" s="34"/>
      <c r="B116" s="144"/>
      <c r="C116" s="145" t="s">
        <v>312</v>
      </c>
      <c r="D116" s="145" t="s">
        <v>170</v>
      </c>
      <c r="E116" s="146" t="s">
        <v>1983</v>
      </c>
      <c r="F116" s="147" t="s">
        <v>1786</v>
      </c>
      <c r="G116" s="148" t="s">
        <v>847</v>
      </c>
      <c r="H116" s="149">
        <v>10</v>
      </c>
      <c r="I116" s="150"/>
      <c r="J116" s="151">
        <f t="shared" si="0"/>
        <v>0</v>
      </c>
      <c r="K116" s="147" t="s">
        <v>3</v>
      </c>
      <c r="L116" s="35"/>
      <c r="M116" s="152" t="s">
        <v>3</v>
      </c>
      <c r="N116" s="153" t="s">
        <v>43</v>
      </c>
      <c r="O116" s="55"/>
      <c r="P116" s="154">
        <f t="shared" si="1"/>
        <v>0</v>
      </c>
      <c r="Q116" s="154">
        <v>0</v>
      </c>
      <c r="R116" s="154">
        <f t="shared" si="2"/>
        <v>0</v>
      </c>
      <c r="S116" s="154">
        <v>0</v>
      </c>
      <c r="T116" s="155">
        <f t="shared" si="3"/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6" t="s">
        <v>175</v>
      </c>
      <c r="AT116" s="156" t="s">
        <v>170</v>
      </c>
      <c r="AU116" s="156" t="s">
        <v>79</v>
      </c>
      <c r="AY116" s="19" t="s">
        <v>167</v>
      </c>
      <c r="BE116" s="157">
        <f t="shared" si="4"/>
        <v>0</v>
      </c>
      <c r="BF116" s="157">
        <f t="shared" si="5"/>
        <v>0</v>
      </c>
      <c r="BG116" s="157">
        <f t="shared" si="6"/>
        <v>0</v>
      </c>
      <c r="BH116" s="157">
        <f t="shared" si="7"/>
        <v>0</v>
      </c>
      <c r="BI116" s="157">
        <f t="shared" si="8"/>
        <v>0</v>
      </c>
      <c r="BJ116" s="19" t="s">
        <v>79</v>
      </c>
      <c r="BK116" s="157">
        <f t="shared" si="9"/>
        <v>0</v>
      </c>
      <c r="BL116" s="19" t="s">
        <v>175</v>
      </c>
      <c r="BM116" s="156" t="s">
        <v>2855</v>
      </c>
    </row>
    <row r="117" spans="2:63" s="12" customFormat="1" ht="25.9" customHeight="1">
      <c r="B117" s="131"/>
      <c r="D117" s="132" t="s">
        <v>71</v>
      </c>
      <c r="E117" s="133" t="s">
        <v>876</v>
      </c>
      <c r="F117" s="133" t="s">
        <v>1787</v>
      </c>
      <c r="I117" s="134"/>
      <c r="J117" s="135">
        <f>BK117</f>
        <v>0</v>
      </c>
      <c r="L117" s="131"/>
      <c r="M117" s="136"/>
      <c r="N117" s="137"/>
      <c r="O117" s="137"/>
      <c r="P117" s="138">
        <f>P118</f>
        <v>0</v>
      </c>
      <c r="Q117" s="137"/>
      <c r="R117" s="138">
        <f>R118</f>
        <v>0</v>
      </c>
      <c r="S117" s="137"/>
      <c r="T117" s="139">
        <f>T118</f>
        <v>0</v>
      </c>
      <c r="AR117" s="132" t="s">
        <v>79</v>
      </c>
      <c r="AT117" s="140" t="s">
        <v>71</v>
      </c>
      <c r="AU117" s="140" t="s">
        <v>72</v>
      </c>
      <c r="AY117" s="132" t="s">
        <v>167</v>
      </c>
      <c r="BK117" s="141">
        <f>BK118</f>
        <v>0</v>
      </c>
    </row>
    <row r="118" spans="1:65" s="2" customFormat="1" ht="24.2" customHeight="1">
      <c r="A118" s="34"/>
      <c r="B118" s="144"/>
      <c r="C118" s="145" t="s">
        <v>318</v>
      </c>
      <c r="D118" s="145" t="s">
        <v>170</v>
      </c>
      <c r="E118" s="146" t="s">
        <v>1788</v>
      </c>
      <c r="F118" s="147" t="s">
        <v>1789</v>
      </c>
      <c r="G118" s="148" t="s">
        <v>847</v>
      </c>
      <c r="H118" s="149">
        <v>1</v>
      </c>
      <c r="I118" s="150"/>
      <c r="J118" s="151">
        <f>ROUND(I118*H118,2)</f>
        <v>0</v>
      </c>
      <c r="K118" s="147" t="s">
        <v>3</v>
      </c>
      <c r="L118" s="35"/>
      <c r="M118" s="152" t="s">
        <v>3</v>
      </c>
      <c r="N118" s="153" t="s">
        <v>43</v>
      </c>
      <c r="O118" s="55"/>
      <c r="P118" s="154">
        <f>O118*H118</f>
        <v>0</v>
      </c>
      <c r="Q118" s="154">
        <v>0</v>
      </c>
      <c r="R118" s="154">
        <f>Q118*H118</f>
        <v>0</v>
      </c>
      <c r="S118" s="154">
        <v>0</v>
      </c>
      <c r="T118" s="155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6" t="s">
        <v>175</v>
      </c>
      <c r="AT118" s="156" t="s">
        <v>170</v>
      </c>
      <c r="AU118" s="156" t="s">
        <v>79</v>
      </c>
      <c r="AY118" s="19" t="s">
        <v>167</v>
      </c>
      <c r="BE118" s="157">
        <f>IF(N118="základní",J118,0)</f>
        <v>0</v>
      </c>
      <c r="BF118" s="157">
        <f>IF(N118="snížená",J118,0)</f>
        <v>0</v>
      </c>
      <c r="BG118" s="157">
        <f>IF(N118="zákl. přenesená",J118,0)</f>
        <v>0</v>
      </c>
      <c r="BH118" s="157">
        <f>IF(N118="sníž. přenesená",J118,0)</f>
        <v>0</v>
      </c>
      <c r="BI118" s="157">
        <f>IF(N118="nulová",J118,0)</f>
        <v>0</v>
      </c>
      <c r="BJ118" s="19" t="s">
        <v>79</v>
      </c>
      <c r="BK118" s="157">
        <f>ROUND(I118*H118,2)</f>
        <v>0</v>
      </c>
      <c r="BL118" s="19" t="s">
        <v>175</v>
      </c>
      <c r="BM118" s="156" t="s">
        <v>2856</v>
      </c>
    </row>
    <row r="119" spans="2:63" s="12" customFormat="1" ht="25.9" customHeight="1">
      <c r="B119" s="131"/>
      <c r="D119" s="132" t="s">
        <v>71</v>
      </c>
      <c r="E119" s="133" t="s">
        <v>886</v>
      </c>
      <c r="F119" s="133" t="s">
        <v>1790</v>
      </c>
      <c r="I119" s="134"/>
      <c r="J119" s="135">
        <f>BK119</f>
        <v>0</v>
      </c>
      <c r="L119" s="131"/>
      <c r="M119" s="136"/>
      <c r="N119" s="137"/>
      <c r="O119" s="137"/>
      <c r="P119" s="138">
        <f>SUM(P120:P133)</f>
        <v>0</v>
      </c>
      <c r="Q119" s="137"/>
      <c r="R119" s="138">
        <f>SUM(R120:R133)</f>
        <v>0</v>
      </c>
      <c r="S119" s="137"/>
      <c r="T119" s="139">
        <f>SUM(T120:T133)</f>
        <v>0</v>
      </c>
      <c r="AR119" s="132" t="s">
        <v>79</v>
      </c>
      <c r="AT119" s="140" t="s">
        <v>71</v>
      </c>
      <c r="AU119" s="140" t="s">
        <v>72</v>
      </c>
      <c r="AY119" s="132" t="s">
        <v>167</v>
      </c>
      <c r="BK119" s="141">
        <f>SUM(BK120:BK133)</f>
        <v>0</v>
      </c>
    </row>
    <row r="120" spans="1:65" s="2" customFormat="1" ht="16.5" customHeight="1">
      <c r="A120" s="34"/>
      <c r="B120" s="144"/>
      <c r="C120" s="145" t="s">
        <v>323</v>
      </c>
      <c r="D120" s="145" t="s">
        <v>170</v>
      </c>
      <c r="E120" s="146" t="s">
        <v>1991</v>
      </c>
      <c r="F120" s="147" t="s">
        <v>1792</v>
      </c>
      <c r="G120" s="148" t="s">
        <v>226</v>
      </c>
      <c r="H120" s="149">
        <v>350</v>
      </c>
      <c r="I120" s="150"/>
      <c r="J120" s="151">
        <f aca="true" t="shared" si="10" ref="J120:J133">ROUND(I120*H120,2)</f>
        <v>0</v>
      </c>
      <c r="K120" s="147" t="s">
        <v>3</v>
      </c>
      <c r="L120" s="35"/>
      <c r="M120" s="152" t="s">
        <v>3</v>
      </c>
      <c r="N120" s="153" t="s">
        <v>43</v>
      </c>
      <c r="O120" s="55"/>
      <c r="P120" s="154">
        <f aca="true" t="shared" si="11" ref="P120:P133">O120*H120</f>
        <v>0</v>
      </c>
      <c r="Q120" s="154">
        <v>0</v>
      </c>
      <c r="R120" s="154">
        <f aca="true" t="shared" si="12" ref="R120:R133">Q120*H120</f>
        <v>0</v>
      </c>
      <c r="S120" s="154">
        <v>0</v>
      </c>
      <c r="T120" s="155">
        <f aca="true" t="shared" si="13" ref="T120:T133"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6" t="s">
        <v>175</v>
      </c>
      <c r="AT120" s="156" t="s">
        <v>170</v>
      </c>
      <c r="AU120" s="156" t="s">
        <v>79</v>
      </c>
      <c r="AY120" s="19" t="s">
        <v>167</v>
      </c>
      <c r="BE120" s="157">
        <f aca="true" t="shared" si="14" ref="BE120:BE133">IF(N120="základní",J120,0)</f>
        <v>0</v>
      </c>
      <c r="BF120" s="157">
        <f aca="true" t="shared" si="15" ref="BF120:BF133">IF(N120="snížená",J120,0)</f>
        <v>0</v>
      </c>
      <c r="BG120" s="157">
        <f aca="true" t="shared" si="16" ref="BG120:BG133">IF(N120="zákl. přenesená",J120,0)</f>
        <v>0</v>
      </c>
      <c r="BH120" s="157">
        <f aca="true" t="shared" si="17" ref="BH120:BH133">IF(N120="sníž. přenesená",J120,0)</f>
        <v>0</v>
      </c>
      <c r="BI120" s="157">
        <f aca="true" t="shared" si="18" ref="BI120:BI133">IF(N120="nulová",J120,0)</f>
        <v>0</v>
      </c>
      <c r="BJ120" s="19" t="s">
        <v>79</v>
      </c>
      <c r="BK120" s="157">
        <f aca="true" t="shared" si="19" ref="BK120:BK133">ROUND(I120*H120,2)</f>
        <v>0</v>
      </c>
      <c r="BL120" s="19" t="s">
        <v>175</v>
      </c>
      <c r="BM120" s="156" t="s">
        <v>2857</v>
      </c>
    </row>
    <row r="121" spans="1:65" s="2" customFormat="1" ht="16.5" customHeight="1">
      <c r="A121" s="34"/>
      <c r="B121" s="144"/>
      <c r="C121" s="145" t="s">
        <v>330</v>
      </c>
      <c r="D121" s="145" t="s">
        <v>170</v>
      </c>
      <c r="E121" s="146" t="s">
        <v>1993</v>
      </c>
      <c r="F121" s="147" t="s">
        <v>1794</v>
      </c>
      <c r="G121" s="148" t="s">
        <v>226</v>
      </c>
      <c r="H121" s="149">
        <v>30</v>
      </c>
      <c r="I121" s="150"/>
      <c r="J121" s="151">
        <f t="shared" si="10"/>
        <v>0</v>
      </c>
      <c r="K121" s="147" t="s">
        <v>3</v>
      </c>
      <c r="L121" s="35"/>
      <c r="M121" s="152" t="s">
        <v>3</v>
      </c>
      <c r="N121" s="153" t="s">
        <v>43</v>
      </c>
      <c r="O121" s="55"/>
      <c r="P121" s="154">
        <f t="shared" si="11"/>
        <v>0</v>
      </c>
      <c r="Q121" s="154">
        <v>0</v>
      </c>
      <c r="R121" s="154">
        <f t="shared" si="12"/>
        <v>0</v>
      </c>
      <c r="S121" s="154">
        <v>0</v>
      </c>
      <c r="T121" s="155">
        <f t="shared" si="13"/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6" t="s">
        <v>175</v>
      </c>
      <c r="AT121" s="156" t="s">
        <v>170</v>
      </c>
      <c r="AU121" s="156" t="s">
        <v>79</v>
      </c>
      <c r="AY121" s="19" t="s">
        <v>167</v>
      </c>
      <c r="BE121" s="157">
        <f t="shared" si="14"/>
        <v>0</v>
      </c>
      <c r="BF121" s="157">
        <f t="shared" si="15"/>
        <v>0</v>
      </c>
      <c r="BG121" s="157">
        <f t="shared" si="16"/>
        <v>0</v>
      </c>
      <c r="BH121" s="157">
        <f t="shared" si="17"/>
        <v>0</v>
      </c>
      <c r="BI121" s="157">
        <f t="shared" si="18"/>
        <v>0</v>
      </c>
      <c r="BJ121" s="19" t="s">
        <v>79</v>
      </c>
      <c r="BK121" s="157">
        <f t="shared" si="19"/>
        <v>0</v>
      </c>
      <c r="BL121" s="19" t="s">
        <v>175</v>
      </c>
      <c r="BM121" s="156" t="s">
        <v>2858</v>
      </c>
    </row>
    <row r="122" spans="1:65" s="2" customFormat="1" ht="16.5" customHeight="1">
      <c r="A122" s="34"/>
      <c r="B122" s="144"/>
      <c r="C122" s="145" t="s">
        <v>339</v>
      </c>
      <c r="D122" s="145" t="s">
        <v>170</v>
      </c>
      <c r="E122" s="146" t="s">
        <v>2045</v>
      </c>
      <c r="F122" s="147" t="s">
        <v>1796</v>
      </c>
      <c r="G122" s="148" t="s">
        <v>226</v>
      </c>
      <c r="H122" s="149">
        <v>850</v>
      </c>
      <c r="I122" s="150"/>
      <c r="J122" s="151">
        <f t="shared" si="10"/>
        <v>0</v>
      </c>
      <c r="K122" s="147" t="s">
        <v>3</v>
      </c>
      <c r="L122" s="35"/>
      <c r="M122" s="152" t="s">
        <v>3</v>
      </c>
      <c r="N122" s="153" t="s">
        <v>43</v>
      </c>
      <c r="O122" s="55"/>
      <c r="P122" s="154">
        <f t="shared" si="11"/>
        <v>0</v>
      </c>
      <c r="Q122" s="154">
        <v>0</v>
      </c>
      <c r="R122" s="154">
        <f t="shared" si="12"/>
        <v>0</v>
      </c>
      <c r="S122" s="154">
        <v>0</v>
      </c>
      <c r="T122" s="155">
        <f t="shared" si="1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6" t="s">
        <v>175</v>
      </c>
      <c r="AT122" s="156" t="s">
        <v>170</v>
      </c>
      <c r="AU122" s="156" t="s">
        <v>79</v>
      </c>
      <c r="AY122" s="19" t="s">
        <v>167</v>
      </c>
      <c r="BE122" s="157">
        <f t="shared" si="14"/>
        <v>0</v>
      </c>
      <c r="BF122" s="157">
        <f t="shared" si="15"/>
        <v>0</v>
      </c>
      <c r="BG122" s="157">
        <f t="shared" si="16"/>
        <v>0</v>
      </c>
      <c r="BH122" s="157">
        <f t="shared" si="17"/>
        <v>0</v>
      </c>
      <c r="BI122" s="157">
        <f t="shared" si="18"/>
        <v>0</v>
      </c>
      <c r="BJ122" s="19" t="s">
        <v>79</v>
      </c>
      <c r="BK122" s="157">
        <f t="shared" si="19"/>
        <v>0</v>
      </c>
      <c r="BL122" s="19" t="s">
        <v>175</v>
      </c>
      <c r="BM122" s="156" t="s">
        <v>2859</v>
      </c>
    </row>
    <row r="123" spans="1:65" s="2" customFormat="1" ht="16.5" customHeight="1">
      <c r="A123" s="34"/>
      <c r="B123" s="144"/>
      <c r="C123" s="145" t="s">
        <v>345</v>
      </c>
      <c r="D123" s="145" t="s">
        <v>170</v>
      </c>
      <c r="E123" s="146" t="s">
        <v>2047</v>
      </c>
      <c r="F123" s="147" t="s">
        <v>1798</v>
      </c>
      <c r="G123" s="148" t="s">
        <v>226</v>
      </c>
      <c r="H123" s="149">
        <v>100</v>
      </c>
      <c r="I123" s="150"/>
      <c r="J123" s="151">
        <f t="shared" si="10"/>
        <v>0</v>
      </c>
      <c r="K123" s="147" t="s">
        <v>3</v>
      </c>
      <c r="L123" s="35"/>
      <c r="M123" s="152" t="s">
        <v>3</v>
      </c>
      <c r="N123" s="153" t="s">
        <v>43</v>
      </c>
      <c r="O123" s="55"/>
      <c r="P123" s="154">
        <f t="shared" si="11"/>
        <v>0</v>
      </c>
      <c r="Q123" s="154">
        <v>0</v>
      </c>
      <c r="R123" s="154">
        <f t="shared" si="12"/>
        <v>0</v>
      </c>
      <c r="S123" s="154">
        <v>0</v>
      </c>
      <c r="T123" s="155">
        <f t="shared" si="1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6" t="s">
        <v>175</v>
      </c>
      <c r="AT123" s="156" t="s">
        <v>170</v>
      </c>
      <c r="AU123" s="156" t="s">
        <v>79</v>
      </c>
      <c r="AY123" s="19" t="s">
        <v>167</v>
      </c>
      <c r="BE123" s="157">
        <f t="shared" si="14"/>
        <v>0</v>
      </c>
      <c r="BF123" s="157">
        <f t="shared" si="15"/>
        <v>0</v>
      </c>
      <c r="BG123" s="157">
        <f t="shared" si="16"/>
        <v>0</v>
      </c>
      <c r="BH123" s="157">
        <f t="shared" si="17"/>
        <v>0</v>
      </c>
      <c r="BI123" s="157">
        <f t="shared" si="18"/>
        <v>0</v>
      </c>
      <c r="BJ123" s="19" t="s">
        <v>79</v>
      </c>
      <c r="BK123" s="157">
        <f t="shared" si="19"/>
        <v>0</v>
      </c>
      <c r="BL123" s="19" t="s">
        <v>175</v>
      </c>
      <c r="BM123" s="156" t="s">
        <v>2860</v>
      </c>
    </row>
    <row r="124" spans="1:65" s="2" customFormat="1" ht="16.5" customHeight="1">
      <c r="A124" s="34"/>
      <c r="B124" s="144"/>
      <c r="C124" s="145" t="s">
        <v>350</v>
      </c>
      <c r="D124" s="145" t="s">
        <v>170</v>
      </c>
      <c r="E124" s="146" t="s">
        <v>2049</v>
      </c>
      <c r="F124" s="147" t="s">
        <v>1800</v>
      </c>
      <c r="G124" s="148" t="s">
        <v>226</v>
      </c>
      <c r="H124" s="149">
        <v>70</v>
      </c>
      <c r="I124" s="150"/>
      <c r="J124" s="151">
        <f t="shared" si="10"/>
        <v>0</v>
      </c>
      <c r="K124" s="147" t="s">
        <v>3</v>
      </c>
      <c r="L124" s="35"/>
      <c r="M124" s="152" t="s">
        <v>3</v>
      </c>
      <c r="N124" s="153" t="s">
        <v>43</v>
      </c>
      <c r="O124" s="55"/>
      <c r="P124" s="154">
        <f t="shared" si="11"/>
        <v>0</v>
      </c>
      <c r="Q124" s="154">
        <v>0</v>
      </c>
      <c r="R124" s="154">
        <f t="shared" si="12"/>
        <v>0</v>
      </c>
      <c r="S124" s="154">
        <v>0</v>
      </c>
      <c r="T124" s="155">
        <f t="shared" si="1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6" t="s">
        <v>175</v>
      </c>
      <c r="AT124" s="156" t="s">
        <v>170</v>
      </c>
      <c r="AU124" s="156" t="s">
        <v>79</v>
      </c>
      <c r="AY124" s="19" t="s">
        <v>167</v>
      </c>
      <c r="BE124" s="157">
        <f t="shared" si="14"/>
        <v>0</v>
      </c>
      <c r="BF124" s="157">
        <f t="shared" si="15"/>
        <v>0</v>
      </c>
      <c r="BG124" s="157">
        <f t="shared" si="16"/>
        <v>0</v>
      </c>
      <c r="BH124" s="157">
        <f t="shared" si="17"/>
        <v>0</v>
      </c>
      <c r="BI124" s="157">
        <f t="shared" si="18"/>
        <v>0</v>
      </c>
      <c r="BJ124" s="19" t="s">
        <v>79</v>
      </c>
      <c r="BK124" s="157">
        <f t="shared" si="19"/>
        <v>0</v>
      </c>
      <c r="BL124" s="19" t="s">
        <v>175</v>
      </c>
      <c r="BM124" s="156" t="s">
        <v>2861</v>
      </c>
    </row>
    <row r="125" spans="1:65" s="2" customFormat="1" ht="16.5" customHeight="1">
      <c r="A125" s="34"/>
      <c r="B125" s="144"/>
      <c r="C125" s="145" t="s">
        <v>354</v>
      </c>
      <c r="D125" s="145" t="s">
        <v>170</v>
      </c>
      <c r="E125" s="146" t="s">
        <v>2051</v>
      </c>
      <c r="F125" s="147" t="s">
        <v>1802</v>
      </c>
      <c r="G125" s="148" t="s">
        <v>226</v>
      </c>
      <c r="H125" s="149">
        <v>300</v>
      </c>
      <c r="I125" s="150"/>
      <c r="J125" s="151">
        <f t="shared" si="10"/>
        <v>0</v>
      </c>
      <c r="K125" s="147" t="s">
        <v>3</v>
      </c>
      <c r="L125" s="35"/>
      <c r="M125" s="152" t="s">
        <v>3</v>
      </c>
      <c r="N125" s="153" t="s">
        <v>43</v>
      </c>
      <c r="O125" s="55"/>
      <c r="P125" s="154">
        <f t="shared" si="11"/>
        <v>0</v>
      </c>
      <c r="Q125" s="154">
        <v>0</v>
      </c>
      <c r="R125" s="154">
        <f t="shared" si="12"/>
        <v>0</v>
      </c>
      <c r="S125" s="154">
        <v>0</v>
      </c>
      <c r="T125" s="155">
        <f t="shared" si="1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6" t="s">
        <v>175</v>
      </c>
      <c r="AT125" s="156" t="s">
        <v>170</v>
      </c>
      <c r="AU125" s="156" t="s">
        <v>79</v>
      </c>
      <c r="AY125" s="19" t="s">
        <v>167</v>
      </c>
      <c r="BE125" s="157">
        <f t="shared" si="14"/>
        <v>0</v>
      </c>
      <c r="BF125" s="157">
        <f t="shared" si="15"/>
        <v>0</v>
      </c>
      <c r="BG125" s="157">
        <f t="shared" si="16"/>
        <v>0</v>
      </c>
      <c r="BH125" s="157">
        <f t="shared" si="17"/>
        <v>0</v>
      </c>
      <c r="BI125" s="157">
        <f t="shared" si="18"/>
        <v>0</v>
      </c>
      <c r="BJ125" s="19" t="s">
        <v>79</v>
      </c>
      <c r="BK125" s="157">
        <f t="shared" si="19"/>
        <v>0</v>
      </c>
      <c r="BL125" s="19" t="s">
        <v>175</v>
      </c>
      <c r="BM125" s="156" t="s">
        <v>2862</v>
      </c>
    </row>
    <row r="126" spans="1:65" s="2" customFormat="1" ht="16.5" customHeight="1">
      <c r="A126" s="34"/>
      <c r="B126" s="144"/>
      <c r="C126" s="145" t="s">
        <v>360</v>
      </c>
      <c r="D126" s="145" t="s">
        <v>170</v>
      </c>
      <c r="E126" s="146" t="s">
        <v>2053</v>
      </c>
      <c r="F126" s="147" t="s">
        <v>1804</v>
      </c>
      <c r="G126" s="148" t="s">
        <v>226</v>
      </c>
      <c r="H126" s="149">
        <v>65</v>
      </c>
      <c r="I126" s="150"/>
      <c r="J126" s="151">
        <f t="shared" si="10"/>
        <v>0</v>
      </c>
      <c r="K126" s="147" t="s">
        <v>3</v>
      </c>
      <c r="L126" s="35"/>
      <c r="M126" s="152" t="s">
        <v>3</v>
      </c>
      <c r="N126" s="153" t="s">
        <v>43</v>
      </c>
      <c r="O126" s="55"/>
      <c r="P126" s="154">
        <f t="shared" si="11"/>
        <v>0</v>
      </c>
      <c r="Q126" s="154">
        <v>0</v>
      </c>
      <c r="R126" s="154">
        <f t="shared" si="12"/>
        <v>0</v>
      </c>
      <c r="S126" s="154">
        <v>0</v>
      </c>
      <c r="T126" s="155">
        <f t="shared" si="1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6" t="s">
        <v>175</v>
      </c>
      <c r="AT126" s="156" t="s">
        <v>170</v>
      </c>
      <c r="AU126" s="156" t="s">
        <v>79</v>
      </c>
      <c r="AY126" s="19" t="s">
        <v>167</v>
      </c>
      <c r="BE126" s="157">
        <f t="shared" si="14"/>
        <v>0</v>
      </c>
      <c r="BF126" s="157">
        <f t="shared" si="15"/>
        <v>0</v>
      </c>
      <c r="BG126" s="157">
        <f t="shared" si="16"/>
        <v>0</v>
      </c>
      <c r="BH126" s="157">
        <f t="shared" si="17"/>
        <v>0</v>
      </c>
      <c r="BI126" s="157">
        <f t="shared" si="18"/>
        <v>0</v>
      </c>
      <c r="BJ126" s="19" t="s">
        <v>79</v>
      </c>
      <c r="BK126" s="157">
        <f t="shared" si="19"/>
        <v>0</v>
      </c>
      <c r="BL126" s="19" t="s">
        <v>175</v>
      </c>
      <c r="BM126" s="156" t="s">
        <v>2863</v>
      </c>
    </row>
    <row r="127" spans="1:65" s="2" customFormat="1" ht="16.5" customHeight="1">
      <c r="A127" s="34"/>
      <c r="B127" s="144"/>
      <c r="C127" s="145" t="s">
        <v>365</v>
      </c>
      <c r="D127" s="145" t="s">
        <v>170</v>
      </c>
      <c r="E127" s="146" t="s">
        <v>2055</v>
      </c>
      <c r="F127" s="147" t="s">
        <v>1806</v>
      </c>
      <c r="G127" s="148" t="s">
        <v>226</v>
      </c>
      <c r="H127" s="149">
        <v>200</v>
      </c>
      <c r="I127" s="150"/>
      <c r="J127" s="151">
        <f t="shared" si="10"/>
        <v>0</v>
      </c>
      <c r="K127" s="147" t="s">
        <v>3</v>
      </c>
      <c r="L127" s="35"/>
      <c r="M127" s="152" t="s">
        <v>3</v>
      </c>
      <c r="N127" s="153" t="s">
        <v>43</v>
      </c>
      <c r="O127" s="55"/>
      <c r="P127" s="154">
        <f t="shared" si="11"/>
        <v>0</v>
      </c>
      <c r="Q127" s="154">
        <v>0</v>
      </c>
      <c r="R127" s="154">
        <f t="shared" si="12"/>
        <v>0</v>
      </c>
      <c r="S127" s="154">
        <v>0</v>
      </c>
      <c r="T127" s="155">
        <f t="shared" si="1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6" t="s">
        <v>175</v>
      </c>
      <c r="AT127" s="156" t="s">
        <v>170</v>
      </c>
      <c r="AU127" s="156" t="s">
        <v>79</v>
      </c>
      <c r="AY127" s="19" t="s">
        <v>167</v>
      </c>
      <c r="BE127" s="157">
        <f t="shared" si="14"/>
        <v>0</v>
      </c>
      <c r="BF127" s="157">
        <f t="shared" si="15"/>
        <v>0</v>
      </c>
      <c r="BG127" s="157">
        <f t="shared" si="16"/>
        <v>0</v>
      </c>
      <c r="BH127" s="157">
        <f t="shared" si="17"/>
        <v>0</v>
      </c>
      <c r="BI127" s="157">
        <f t="shared" si="18"/>
        <v>0</v>
      </c>
      <c r="BJ127" s="19" t="s">
        <v>79</v>
      </c>
      <c r="BK127" s="157">
        <f t="shared" si="19"/>
        <v>0</v>
      </c>
      <c r="BL127" s="19" t="s">
        <v>175</v>
      </c>
      <c r="BM127" s="156" t="s">
        <v>2864</v>
      </c>
    </row>
    <row r="128" spans="1:65" s="2" customFormat="1" ht="16.5" customHeight="1">
      <c r="A128" s="34"/>
      <c r="B128" s="144"/>
      <c r="C128" s="145" t="s">
        <v>370</v>
      </c>
      <c r="D128" s="145" t="s">
        <v>170</v>
      </c>
      <c r="E128" s="146" t="s">
        <v>2057</v>
      </c>
      <c r="F128" s="147" t="s">
        <v>1808</v>
      </c>
      <c r="G128" s="148" t="s">
        <v>226</v>
      </c>
      <c r="H128" s="149">
        <v>30</v>
      </c>
      <c r="I128" s="150"/>
      <c r="J128" s="151">
        <f t="shared" si="10"/>
        <v>0</v>
      </c>
      <c r="K128" s="147" t="s">
        <v>3</v>
      </c>
      <c r="L128" s="35"/>
      <c r="M128" s="152" t="s">
        <v>3</v>
      </c>
      <c r="N128" s="153" t="s">
        <v>43</v>
      </c>
      <c r="O128" s="55"/>
      <c r="P128" s="154">
        <f t="shared" si="11"/>
        <v>0</v>
      </c>
      <c r="Q128" s="154">
        <v>0</v>
      </c>
      <c r="R128" s="154">
        <f t="shared" si="12"/>
        <v>0</v>
      </c>
      <c r="S128" s="154">
        <v>0</v>
      </c>
      <c r="T128" s="155">
        <f t="shared" si="1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6" t="s">
        <v>175</v>
      </c>
      <c r="AT128" s="156" t="s">
        <v>170</v>
      </c>
      <c r="AU128" s="156" t="s">
        <v>79</v>
      </c>
      <c r="AY128" s="19" t="s">
        <v>167</v>
      </c>
      <c r="BE128" s="157">
        <f t="shared" si="14"/>
        <v>0</v>
      </c>
      <c r="BF128" s="157">
        <f t="shared" si="15"/>
        <v>0</v>
      </c>
      <c r="BG128" s="157">
        <f t="shared" si="16"/>
        <v>0</v>
      </c>
      <c r="BH128" s="157">
        <f t="shared" si="17"/>
        <v>0</v>
      </c>
      <c r="BI128" s="157">
        <f t="shared" si="18"/>
        <v>0</v>
      </c>
      <c r="BJ128" s="19" t="s">
        <v>79</v>
      </c>
      <c r="BK128" s="157">
        <f t="shared" si="19"/>
        <v>0</v>
      </c>
      <c r="BL128" s="19" t="s">
        <v>175</v>
      </c>
      <c r="BM128" s="156" t="s">
        <v>2865</v>
      </c>
    </row>
    <row r="129" spans="1:65" s="2" customFormat="1" ht="24.2" customHeight="1">
      <c r="A129" s="34"/>
      <c r="B129" s="144"/>
      <c r="C129" s="145" t="s">
        <v>377</v>
      </c>
      <c r="D129" s="145" t="s">
        <v>170</v>
      </c>
      <c r="E129" s="146" t="s">
        <v>2059</v>
      </c>
      <c r="F129" s="147" t="s">
        <v>1810</v>
      </c>
      <c r="G129" s="148" t="s">
        <v>226</v>
      </c>
      <c r="H129" s="149">
        <v>75</v>
      </c>
      <c r="I129" s="150"/>
      <c r="J129" s="151">
        <f t="shared" si="10"/>
        <v>0</v>
      </c>
      <c r="K129" s="147" t="s">
        <v>3</v>
      </c>
      <c r="L129" s="35"/>
      <c r="M129" s="152" t="s">
        <v>3</v>
      </c>
      <c r="N129" s="153" t="s">
        <v>43</v>
      </c>
      <c r="O129" s="55"/>
      <c r="P129" s="154">
        <f t="shared" si="11"/>
        <v>0</v>
      </c>
      <c r="Q129" s="154">
        <v>0</v>
      </c>
      <c r="R129" s="154">
        <f t="shared" si="12"/>
        <v>0</v>
      </c>
      <c r="S129" s="154">
        <v>0</v>
      </c>
      <c r="T129" s="155">
        <f t="shared" si="1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6" t="s">
        <v>175</v>
      </c>
      <c r="AT129" s="156" t="s">
        <v>170</v>
      </c>
      <c r="AU129" s="156" t="s">
        <v>79</v>
      </c>
      <c r="AY129" s="19" t="s">
        <v>167</v>
      </c>
      <c r="BE129" s="157">
        <f t="shared" si="14"/>
        <v>0</v>
      </c>
      <c r="BF129" s="157">
        <f t="shared" si="15"/>
        <v>0</v>
      </c>
      <c r="BG129" s="157">
        <f t="shared" si="16"/>
        <v>0</v>
      </c>
      <c r="BH129" s="157">
        <f t="shared" si="17"/>
        <v>0</v>
      </c>
      <c r="BI129" s="157">
        <f t="shared" si="18"/>
        <v>0</v>
      </c>
      <c r="BJ129" s="19" t="s">
        <v>79</v>
      </c>
      <c r="BK129" s="157">
        <f t="shared" si="19"/>
        <v>0</v>
      </c>
      <c r="BL129" s="19" t="s">
        <v>175</v>
      </c>
      <c r="BM129" s="156" t="s">
        <v>2866</v>
      </c>
    </row>
    <row r="130" spans="1:65" s="2" customFormat="1" ht="16.5" customHeight="1">
      <c r="A130" s="34"/>
      <c r="B130" s="144"/>
      <c r="C130" s="145" t="s">
        <v>383</v>
      </c>
      <c r="D130" s="145" t="s">
        <v>170</v>
      </c>
      <c r="E130" s="146" t="s">
        <v>2061</v>
      </c>
      <c r="F130" s="147" t="s">
        <v>1812</v>
      </c>
      <c r="G130" s="148" t="s">
        <v>226</v>
      </c>
      <c r="H130" s="149">
        <v>20</v>
      </c>
      <c r="I130" s="150"/>
      <c r="J130" s="151">
        <f t="shared" si="10"/>
        <v>0</v>
      </c>
      <c r="K130" s="147" t="s">
        <v>3</v>
      </c>
      <c r="L130" s="35"/>
      <c r="M130" s="152" t="s">
        <v>3</v>
      </c>
      <c r="N130" s="153" t="s">
        <v>43</v>
      </c>
      <c r="O130" s="55"/>
      <c r="P130" s="154">
        <f t="shared" si="11"/>
        <v>0</v>
      </c>
      <c r="Q130" s="154">
        <v>0</v>
      </c>
      <c r="R130" s="154">
        <f t="shared" si="12"/>
        <v>0</v>
      </c>
      <c r="S130" s="154">
        <v>0</v>
      </c>
      <c r="T130" s="155">
        <f t="shared" si="1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6" t="s">
        <v>175</v>
      </c>
      <c r="AT130" s="156" t="s">
        <v>170</v>
      </c>
      <c r="AU130" s="156" t="s">
        <v>79</v>
      </c>
      <c r="AY130" s="19" t="s">
        <v>167</v>
      </c>
      <c r="BE130" s="157">
        <f t="shared" si="14"/>
        <v>0</v>
      </c>
      <c r="BF130" s="157">
        <f t="shared" si="15"/>
        <v>0</v>
      </c>
      <c r="BG130" s="157">
        <f t="shared" si="16"/>
        <v>0</v>
      </c>
      <c r="BH130" s="157">
        <f t="shared" si="17"/>
        <v>0</v>
      </c>
      <c r="BI130" s="157">
        <f t="shared" si="18"/>
        <v>0</v>
      </c>
      <c r="BJ130" s="19" t="s">
        <v>79</v>
      </c>
      <c r="BK130" s="157">
        <f t="shared" si="19"/>
        <v>0</v>
      </c>
      <c r="BL130" s="19" t="s">
        <v>175</v>
      </c>
      <c r="BM130" s="156" t="s">
        <v>2867</v>
      </c>
    </row>
    <row r="131" spans="1:65" s="2" customFormat="1" ht="16.5" customHeight="1">
      <c r="A131" s="34"/>
      <c r="B131" s="144"/>
      <c r="C131" s="145" t="s">
        <v>388</v>
      </c>
      <c r="D131" s="145" t="s">
        <v>170</v>
      </c>
      <c r="E131" s="146" t="s">
        <v>2063</v>
      </c>
      <c r="F131" s="147" t="s">
        <v>1814</v>
      </c>
      <c r="G131" s="148" t="s">
        <v>226</v>
      </c>
      <c r="H131" s="149">
        <v>25</v>
      </c>
      <c r="I131" s="150"/>
      <c r="J131" s="151">
        <f t="shared" si="10"/>
        <v>0</v>
      </c>
      <c r="K131" s="147" t="s">
        <v>3</v>
      </c>
      <c r="L131" s="35"/>
      <c r="M131" s="152" t="s">
        <v>3</v>
      </c>
      <c r="N131" s="153" t="s">
        <v>43</v>
      </c>
      <c r="O131" s="55"/>
      <c r="P131" s="154">
        <f t="shared" si="11"/>
        <v>0</v>
      </c>
      <c r="Q131" s="154">
        <v>0</v>
      </c>
      <c r="R131" s="154">
        <f t="shared" si="12"/>
        <v>0</v>
      </c>
      <c r="S131" s="154">
        <v>0</v>
      </c>
      <c r="T131" s="155">
        <f t="shared" si="1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6" t="s">
        <v>175</v>
      </c>
      <c r="AT131" s="156" t="s">
        <v>170</v>
      </c>
      <c r="AU131" s="156" t="s">
        <v>79</v>
      </c>
      <c r="AY131" s="19" t="s">
        <v>167</v>
      </c>
      <c r="BE131" s="157">
        <f t="shared" si="14"/>
        <v>0</v>
      </c>
      <c r="BF131" s="157">
        <f t="shared" si="15"/>
        <v>0</v>
      </c>
      <c r="BG131" s="157">
        <f t="shared" si="16"/>
        <v>0</v>
      </c>
      <c r="BH131" s="157">
        <f t="shared" si="17"/>
        <v>0</v>
      </c>
      <c r="BI131" s="157">
        <f t="shared" si="18"/>
        <v>0</v>
      </c>
      <c r="BJ131" s="19" t="s">
        <v>79</v>
      </c>
      <c r="BK131" s="157">
        <f t="shared" si="19"/>
        <v>0</v>
      </c>
      <c r="BL131" s="19" t="s">
        <v>175</v>
      </c>
      <c r="BM131" s="156" t="s">
        <v>2868</v>
      </c>
    </row>
    <row r="132" spans="1:65" s="2" customFormat="1" ht="24.2" customHeight="1">
      <c r="A132" s="34"/>
      <c r="B132" s="144"/>
      <c r="C132" s="145" t="s">
        <v>395</v>
      </c>
      <c r="D132" s="145" t="s">
        <v>170</v>
      </c>
      <c r="E132" s="146" t="s">
        <v>2065</v>
      </c>
      <c r="F132" s="147" t="s">
        <v>1816</v>
      </c>
      <c r="G132" s="148" t="s">
        <v>791</v>
      </c>
      <c r="H132" s="149">
        <v>48</v>
      </c>
      <c r="I132" s="150"/>
      <c r="J132" s="151">
        <f t="shared" si="10"/>
        <v>0</v>
      </c>
      <c r="K132" s="147" t="s">
        <v>3</v>
      </c>
      <c r="L132" s="35"/>
      <c r="M132" s="152" t="s">
        <v>3</v>
      </c>
      <c r="N132" s="153" t="s">
        <v>43</v>
      </c>
      <c r="O132" s="55"/>
      <c r="P132" s="154">
        <f t="shared" si="11"/>
        <v>0</v>
      </c>
      <c r="Q132" s="154">
        <v>0</v>
      </c>
      <c r="R132" s="154">
        <f t="shared" si="12"/>
        <v>0</v>
      </c>
      <c r="S132" s="154">
        <v>0</v>
      </c>
      <c r="T132" s="155">
        <f t="shared" si="1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6" t="s">
        <v>175</v>
      </c>
      <c r="AT132" s="156" t="s">
        <v>170</v>
      </c>
      <c r="AU132" s="156" t="s">
        <v>79</v>
      </c>
      <c r="AY132" s="19" t="s">
        <v>167</v>
      </c>
      <c r="BE132" s="157">
        <f t="shared" si="14"/>
        <v>0</v>
      </c>
      <c r="BF132" s="157">
        <f t="shared" si="15"/>
        <v>0</v>
      </c>
      <c r="BG132" s="157">
        <f t="shared" si="16"/>
        <v>0</v>
      </c>
      <c r="BH132" s="157">
        <f t="shared" si="17"/>
        <v>0</v>
      </c>
      <c r="BI132" s="157">
        <f t="shared" si="18"/>
        <v>0</v>
      </c>
      <c r="BJ132" s="19" t="s">
        <v>79</v>
      </c>
      <c r="BK132" s="157">
        <f t="shared" si="19"/>
        <v>0</v>
      </c>
      <c r="BL132" s="19" t="s">
        <v>175</v>
      </c>
      <c r="BM132" s="156" t="s">
        <v>2869</v>
      </c>
    </row>
    <row r="133" spans="1:65" s="2" customFormat="1" ht="55.5" customHeight="1">
      <c r="A133" s="34"/>
      <c r="B133" s="144"/>
      <c r="C133" s="145" t="s">
        <v>401</v>
      </c>
      <c r="D133" s="145" t="s">
        <v>170</v>
      </c>
      <c r="E133" s="146" t="s">
        <v>2067</v>
      </c>
      <c r="F133" s="147" t="s">
        <v>1818</v>
      </c>
      <c r="G133" s="148" t="s">
        <v>1088</v>
      </c>
      <c r="H133" s="149">
        <v>1</v>
      </c>
      <c r="I133" s="150"/>
      <c r="J133" s="151">
        <f t="shared" si="10"/>
        <v>0</v>
      </c>
      <c r="K133" s="147" t="s">
        <v>3</v>
      </c>
      <c r="L133" s="35"/>
      <c r="M133" s="152" t="s">
        <v>3</v>
      </c>
      <c r="N133" s="153" t="s">
        <v>43</v>
      </c>
      <c r="O133" s="55"/>
      <c r="P133" s="154">
        <f t="shared" si="11"/>
        <v>0</v>
      </c>
      <c r="Q133" s="154">
        <v>0</v>
      </c>
      <c r="R133" s="154">
        <f t="shared" si="12"/>
        <v>0</v>
      </c>
      <c r="S133" s="154">
        <v>0</v>
      </c>
      <c r="T133" s="155">
        <f t="shared" si="1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6" t="s">
        <v>175</v>
      </c>
      <c r="AT133" s="156" t="s">
        <v>170</v>
      </c>
      <c r="AU133" s="156" t="s">
        <v>79</v>
      </c>
      <c r="AY133" s="19" t="s">
        <v>167</v>
      </c>
      <c r="BE133" s="157">
        <f t="shared" si="14"/>
        <v>0</v>
      </c>
      <c r="BF133" s="157">
        <f t="shared" si="15"/>
        <v>0</v>
      </c>
      <c r="BG133" s="157">
        <f t="shared" si="16"/>
        <v>0</v>
      </c>
      <c r="BH133" s="157">
        <f t="shared" si="17"/>
        <v>0</v>
      </c>
      <c r="BI133" s="157">
        <f t="shared" si="18"/>
        <v>0</v>
      </c>
      <c r="BJ133" s="19" t="s">
        <v>79</v>
      </c>
      <c r="BK133" s="157">
        <f t="shared" si="19"/>
        <v>0</v>
      </c>
      <c r="BL133" s="19" t="s">
        <v>175</v>
      </c>
      <c r="BM133" s="156" t="s">
        <v>2870</v>
      </c>
    </row>
    <row r="134" spans="2:63" s="12" customFormat="1" ht="25.9" customHeight="1">
      <c r="B134" s="131"/>
      <c r="D134" s="132" t="s">
        <v>71</v>
      </c>
      <c r="E134" s="133" t="s">
        <v>906</v>
      </c>
      <c r="F134" s="133" t="s">
        <v>1819</v>
      </c>
      <c r="I134" s="134"/>
      <c r="J134" s="135">
        <f>BK134</f>
        <v>0</v>
      </c>
      <c r="L134" s="131"/>
      <c r="M134" s="136"/>
      <c r="N134" s="137"/>
      <c r="O134" s="137"/>
      <c r="P134" s="138">
        <f>SUM(P135:P144)</f>
        <v>0</v>
      </c>
      <c r="Q134" s="137"/>
      <c r="R134" s="138">
        <f>SUM(R135:R144)</f>
        <v>0</v>
      </c>
      <c r="S134" s="137"/>
      <c r="T134" s="139">
        <f>SUM(T135:T144)</f>
        <v>0</v>
      </c>
      <c r="AR134" s="132" t="s">
        <v>79</v>
      </c>
      <c r="AT134" s="140" t="s">
        <v>71</v>
      </c>
      <c r="AU134" s="140" t="s">
        <v>72</v>
      </c>
      <c r="AY134" s="132" t="s">
        <v>167</v>
      </c>
      <c r="BK134" s="141">
        <f>SUM(BK135:BK144)</f>
        <v>0</v>
      </c>
    </row>
    <row r="135" spans="1:65" s="2" customFormat="1" ht="24.2" customHeight="1">
      <c r="A135" s="34"/>
      <c r="B135" s="144"/>
      <c r="C135" s="145" t="s">
        <v>406</v>
      </c>
      <c r="D135" s="145" t="s">
        <v>170</v>
      </c>
      <c r="E135" s="146" t="s">
        <v>2069</v>
      </c>
      <c r="F135" s="147" t="s">
        <v>1821</v>
      </c>
      <c r="G135" s="148" t="s">
        <v>1088</v>
      </c>
      <c r="H135" s="149">
        <v>1</v>
      </c>
      <c r="I135" s="150"/>
      <c r="J135" s="151">
        <f aca="true" t="shared" si="20" ref="J135:J144">ROUND(I135*H135,2)</f>
        <v>0</v>
      </c>
      <c r="K135" s="147" t="s">
        <v>3</v>
      </c>
      <c r="L135" s="35"/>
      <c r="M135" s="152" t="s">
        <v>3</v>
      </c>
      <c r="N135" s="153" t="s">
        <v>43</v>
      </c>
      <c r="O135" s="55"/>
      <c r="P135" s="154">
        <f aca="true" t="shared" si="21" ref="P135:P144">O135*H135</f>
        <v>0</v>
      </c>
      <c r="Q135" s="154">
        <v>0</v>
      </c>
      <c r="R135" s="154">
        <f aca="true" t="shared" si="22" ref="R135:R144">Q135*H135</f>
        <v>0</v>
      </c>
      <c r="S135" s="154">
        <v>0</v>
      </c>
      <c r="T135" s="155">
        <f aca="true" t="shared" si="23" ref="T135:T144"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6" t="s">
        <v>175</v>
      </c>
      <c r="AT135" s="156" t="s">
        <v>170</v>
      </c>
      <c r="AU135" s="156" t="s">
        <v>79</v>
      </c>
      <c r="AY135" s="19" t="s">
        <v>167</v>
      </c>
      <c r="BE135" s="157">
        <f aca="true" t="shared" si="24" ref="BE135:BE144">IF(N135="základní",J135,0)</f>
        <v>0</v>
      </c>
      <c r="BF135" s="157">
        <f aca="true" t="shared" si="25" ref="BF135:BF144">IF(N135="snížená",J135,0)</f>
        <v>0</v>
      </c>
      <c r="BG135" s="157">
        <f aca="true" t="shared" si="26" ref="BG135:BG144">IF(N135="zákl. přenesená",J135,0)</f>
        <v>0</v>
      </c>
      <c r="BH135" s="157">
        <f aca="true" t="shared" si="27" ref="BH135:BH144">IF(N135="sníž. přenesená",J135,0)</f>
        <v>0</v>
      </c>
      <c r="BI135" s="157">
        <f aca="true" t="shared" si="28" ref="BI135:BI144">IF(N135="nulová",J135,0)</f>
        <v>0</v>
      </c>
      <c r="BJ135" s="19" t="s">
        <v>79</v>
      </c>
      <c r="BK135" s="157">
        <f aca="true" t="shared" si="29" ref="BK135:BK144">ROUND(I135*H135,2)</f>
        <v>0</v>
      </c>
      <c r="BL135" s="19" t="s">
        <v>175</v>
      </c>
      <c r="BM135" s="156" t="s">
        <v>2871</v>
      </c>
    </row>
    <row r="136" spans="1:65" s="2" customFormat="1" ht="16.5" customHeight="1">
      <c r="A136" s="34"/>
      <c r="B136" s="144"/>
      <c r="C136" s="145" t="s">
        <v>411</v>
      </c>
      <c r="D136" s="145" t="s">
        <v>170</v>
      </c>
      <c r="E136" s="146" t="s">
        <v>2071</v>
      </c>
      <c r="F136" s="147" t="s">
        <v>1823</v>
      </c>
      <c r="G136" s="148" t="s">
        <v>1088</v>
      </c>
      <c r="H136" s="149">
        <v>1</v>
      </c>
      <c r="I136" s="150"/>
      <c r="J136" s="151">
        <f t="shared" si="20"/>
        <v>0</v>
      </c>
      <c r="K136" s="147" t="s">
        <v>3</v>
      </c>
      <c r="L136" s="35"/>
      <c r="M136" s="152" t="s">
        <v>3</v>
      </c>
      <c r="N136" s="153" t="s">
        <v>43</v>
      </c>
      <c r="O136" s="55"/>
      <c r="P136" s="154">
        <f t="shared" si="21"/>
        <v>0</v>
      </c>
      <c r="Q136" s="154">
        <v>0</v>
      </c>
      <c r="R136" s="154">
        <f t="shared" si="22"/>
        <v>0</v>
      </c>
      <c r="S136" s="154">
        <v>0</v>
      </c>
      <c r="T136" s="155">
        <f t="shared" si="2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6" t="s">
        <v>175</v>
      </c>
      <c r="AT136" s="156" t="s">
        <v>170</v>
      </c>
      <c r="AU136" s="156" t="s">
        <v>79</v>
      </c>
      <c r="AY136" s="19" t="s">
        <v>167</v>
      </c>
      <c r="BE136" s="157">
        <f t="shared" si="24"/>
        <v>0</v>
      </c>
      <c r="BF136" s="157">
        <f t="shared" si="25"/>
        <v>0</v>
      </c>
      <c r="BG136" s="157">
        <f t="shared" si="26"/>
        <v>0</v>
      </c>
      <c r="BH136" s="157">
        <f t="shared" si="27"/>
        <v>0</v>
      </c>
      <c r="BI136" s="157">
        <f t="shared" si="28"/>
        <v>0</v>
      </c>
      <c r="BJ136" s="19" t="s">
        <v>79</v>
      </c>
      <c r="BK136" s="157">
        <f t="shared" si="29"/>
        <v>0</v>
      </c>
      <c r="BL136" s="19" t="s">
        <v>175</v>
      </c>
      <c r="BM136" s="156" t="s">
        <v>2872</v>
      </c>
    </row>
    <row r="137" spans="1:65" s="2" customFormat="1" ht="16.5" customHeight="1">
      <c r="A137" s="34"/>
      <c r="B137" s="144"/>
      <c r="C137" s="145" t="s">
        <v>418</v>
      </c>
      <c r="D137" s="145" t="s">
        <v>170</v>
      </c>
      <c r="E137" s="146" t="s">
        <v>2073</v>
      </c>
      <c r="F137" s="147" t="s">
        <v>1825</v>
      </c>
      <c r="G137" s="148" t="s">
        <v>1088</v>
      </c>
      <c r="H137" s="149">
        <v>1</v>
      </c>
      <c r="I137" s="150"/>
      <c r="J137" s="151">
        <f t="shared" si="20"/>
        <v>0</v>
      </c>
      <c r="K137" s="147" t="s">
        <v>3</v>
      </c>
      <c r="L137" s="35"/>
      <c r="M137" s="152" t="s">
        <v>3</v>
      </c>
      <c r="N137" s="153" t="s">
        <v>43</v>
      </c>
      <c r="O137" s="55"/>
      <c r="P137" s="154">
        <f t="shared" si="21"/>
        <v>0</v>
      </c>
      <c r="Q137" s="154">
        <v>0</v>
      </c>
      <c r="R137" s="154">
        <f t="shared" si="22"/>
        <v>0</v>
      </c>
      <c r="S137" s="154">
        <v>0</v>
      </c>
      <c r="T137" s="155">
        <f t="shared" si="2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6" t="s">
        <v>175</v>
      </c>
      <c r="AT137" s="156" t="s">
        <v>170</v>
      </c>
      <c r="AU137" s="156" t="s">
        <v>79</v>
      </c>
      <c r="AY137" s="19" t="s">
        <v>167</v>
      </c>
      <c r="BE137" s="157">
        <f t="shared" si="24"/>
        <v>0</v>
      </c>
      <c r="BF137" s="157">
        <f t="shared" si="25"/>
        <v>0</v>
      </c>
      <c r="BG137" s="157">
        <f t="shared" si="26"/>
        <v>0</v>
      </c>
      <c r="BH137" s="157">
        <f t="shared" si="27"/>
        <v>0</v>
      </c>
      <c r="BI137" s="157">
        <f t="shared" si="28"/>
        <v>0</v>
      </c>
      <c r="BJ137" s="19" t="s">
        <v>79</v>
      </c>
      <c r="BK137" s="157">
        <f t="shared" si="29"/>
        <v>0</v>
      </c>
      <c r="BL137" s="19" t="s">
        <v>175</v>
      </c>
      <c r="BM137" s="156" t="s">
        <v>2873</v>
      </c>
    </row>
    <row r="138" spans="1:65" s="2" customFormat="1" ht="21.75" customHeight="1">
      <c r="A138" s="34"/>
      <c r="B138" s="144"/>
      <c r="C138" s="145" t="s">
        <v>424</v>
      </c>
      <c r="D138" s="145" t="s">
        <v>170</v>
      </c>
      <c r="E138" s="146" t="s">
        <v>2075</v>
      </c>
      <c r="F138" s="147" t="s">
        <v>1827</v>
      </c>
      <c r="G138" s="148" t="s">
        <v>1088</v>
      </c>
      <c r="H138" s="149">
        <v>1</v>
      </c>
      <c r="I138" s="150"/>
      <c r="J138" s="151">
        <f t="shared" si="20"/>
        <v>0</v>
      </c>
      <c r="K138" s="147" t="s">
        <v>3</v>
      </c>
      <c r="L138" s="35"/>
      <c r="M138" s="152" t="s">
        <v>3</v>
      </c>
      <c r="N138" s="153" t="s">
        <v>43</v>
      </c>
      <c r="O138" s="55"/>
      <c r="P138" s="154">
        <f t="shared" si="21"/>
        <v>0</v>
      </c>
      <c r="Q138" s="154">
        <v>0</v>
      </c>
      <c r="R138" s="154">
        <f t="shared" si="22"/>
        <v>0</v>
      </c>
      <c r="S138" s="154">
        <v>0</v>
      </c>
      <c r="T138" s="155">
        <f t="shared" si="2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6" t="s">
        <v>175</v>
      </c>
      <c r="AT138" s="156" t="s">
        <v>170</v>
      </c>
      <c r="AU138" s="156" t="s">
        <v>79</v>
      </c>
      <c r="AY138" s="19" t="s">
        <v>167</v>
      </c>
      <c r="BE138" s="157">
        <f t="shared" si="24"/>
        <v>0</v>
      </c>
      <c r="BF138" s="157">
        <f t="shared" si="25"/>
        <v>0</v>
      </c>
      <c r="BG138" s="157">
        <f t="shared" si="26"/>
        <v>0</v>
      </c>
      <c r="BH138" s="157">
        <f t="shared" si="27"/>
        <v>0</v>
      </c>
      <c r="BI138" s="157">
        <f t="shared" si="28"/>
        <v>0</v>
      </c>
      <c r="BJ138" s="19" t="s">
        <v>79</v>
      </c>
      <c r="BK138" s="157">
        <f t="shared" si="29"/>
        <v>0</v>
      </c>
      <c r="BL138" s="19" t="s">
        <v>175</v>
      </c>
      <c r="BM138" s="156" t="s">
        <v>2874</v>
      </c>
    </row>
    <row r="139" spans="1:65" s="2" customFormat="1" ht="21.75" customHeight="1">
      <c r="A139" s="34"/>
      <c r="B139" s="144"/>
      <c r="C139" s="145" t="s">
        <v>431</v>
      </c>
      <c r="D139" s="145" t="s">
        <v>170</v>
      </c>
      <c r="E139" s="146" t="s">
        <v>2077</v>
      </c>
      <c r="F139" s="147" t="s">
        <v>1829</v>
      </c>
      <c r="G139" s="148" t="s">
        <v>1088</v>
      </c>
      <c r="H139" s="149">
        <v>1</v>
      </c>
      <c r="I139" s="150"/>
      <c r="J139" s="151">
        <f t="shared" si="20"/>
        <v>0</v>
      </c>
      <c r="K139" s="147" t="s">
        <v>3</v>
      </c>
      <c r="L139" s="35"/>
      <c r="M139" s="152" t="s">
        <v>3</v>
      </c>
      <c r="N139" s="153" t="s">
        <v>43</v>
      </c>
      <c r="O139" s="55"/>
      <c r="P139" s="154">
        <f t="shared" si="21"/>
        <v>0</v>
      </c>
      <c r="Q139" s="154">
        <v>0</v>
      </c>
      <c r="R139" s="154">
        <f t="shared" si="22"/>
        <v>0</v>
      </c>
      <c r="S139" s="154">
        <v>0</v>
      </c>
      <c r="T139" s="155">
        <f t="shared" si="2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6" t="s">
        <v>175</v>
      </c>
      <c r="AT139" s="156" t="s">
        <v>170</v>
      </c>
      <c r="AU139" s="156" t="s">
        <v>79</v>
      </c>
      <c r="AY139" s="19" t="s">
        <v>167</v>
      </c>
      <c r="BE139" s="157">
        <f t="shared" si="24"/>
        <v>0</v>
      </c>
      <c r="BF139" s="157">
        <f t="shared" si="25"/>
        <v>0</v>
      </c>
      <c r="BG139" s="157">
        <f t="shared" si="26"/>
        <v>0</v>
      </c>
      <c r="BH139" s="157">
        <f t="shared" si="27"/>
        <v>0</v>
      </c>
      <c r="BI139" s="157">
        <f t="shared" si="28"/>
        <v>0</v>
      </c>
      <c r="BJ139" s="19" t="s">
        <v>79</v>
      </c>
      <c r="BK139" s="157">
        <f t="shared" si="29"/>
        <v>0</v>
      </c>
      <c r="BL139" s="19" t="s">
        <v>175</v>
      </c>
      <c r="BM139" s="156" t="s">
        <v>2875</v>
      </c>
    </row>
    <row r="140" spans="1:65" s="2" customFormat="1" ht="16.5" customHeight="1">
      <c r="A140" s="34"/>
      <c r="B140" s="144"/>
      <c r="C140" s="145" t="s">
        <v>436</v>
      </c>
      <c r="D140" s="145" t="s">
        <v>170</v>
      </c>
      <c r="E140" s="146" t="s">
        <v>2079</v>
      </c>
      <c r="F140" s="147" t="s">
        <v>1831</v>
      </c>
      <c r="G140" s="148" t="s">
        <v>1088</v>
      </c>
      <c r="H140" s="149">
        <v>1</v>
      </c>
      <c r="I140" s="150"/>
      <c r="J140" s="151">
        <f t="shared" si="20"/>
        <v>0</v>
      </c>
      <c r="K140" s="147" t="s">
        <v>3</v>
      </c>
      <c r="L140" s="35"/>
      <c r="M140" s="152" t="s">
        <v>3</v>
      </c>
      <c r="N140" s="153" t="s">
        <v>43</v>
      </c>
      <c r="O140" s="55"/>
      <c r="P140" s="154">
        <f t="shared" si="21"/>
        <v>0</v>
      </c>
      <c r="Q140" s="154">
        <v>0</v>
      </c>
      <c r="R140" s="154">
        <f t="shared" si="22"/>
        <v>0</v>
      </c>
      <c r="S140" s="154">
        <v>0</v>
      </c>
      <c r="T140" s="155">
        <f t="shared" si="2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6" t="s">
        <v>175</v>
      </c>
      <c r="AT140" s="156" t="s">
        <v>170</v>
      </c>
      <c r="AU140" s="156" t="s">
        <v>79</v>
      </c>
      <c r="AY140" s="19" t="s">
        <v>167</v>
      </c>
      <c r="BE140" s="157">
        <f t="shared" si="24"/>
        <v>0</v>
      </c>
      <c r="BF140" s="157">
        <f t="shared" si="25"/>
        <v>0</v>
      </c>
      <c r="BG140" s="157">
        <f t="shared" si="26"/>
        <v>0</v>
      </c>
      <c r="BH140" s="157">
        <f t="shared" si="27"/>
        <v>0</v>
      </c>
      <c r="BI140" s="157">
        <f t="shared" si="28"/>
        <v>0</v>
      </c>
      <c r="BJ140" s="19" t="s">
        <v>79</v>
      </c>
      <c r="BK140" s="157">
        <f t="shared" si="29"/>
        <v>0</v>
      </c>
      <c r="BL140" s="19" t="s">
        <v>175</v>
      </c>
      <c r="BM140" s="156" t="s">
        <v>2876</v>
      </c>
    </row>
    <row r="141" spans="1:65" s="2" customFormat="1" ht="16.5" customHeight="1">
      <c r="A141" s="34"/>
      <c r="B141" s="144"/>
      <c r="C141" s="145" t="s">
        <v>441</v>
      </c>
      <c r="D141" s="145" t="s">
        <v>170</v>
      </c>
      <c r="E141" s="146" t="s">
        <v>2081</v>
      </c>
      <c r="F141" s="147" t="s">
        <v>1120</v>
      </c>
      <c r="G141" s="148" t="s">
        <v>1088</v>
      </c>
      <c r="H141" s="149">
        <v>1</v>
      </c>
      <c r="I141" s="150"/>
      <c r="J141" s="151">
        <f t="shared" si="20"/>
        <v>0</v>
      </c>
      <c r="K141" s="147" t="s">
        <v>3</v>
      </c>
      <c r="L141" s="35"/>
      <c r="M141" s="152" t="s">
        <v>3</v>
      </c>
      <c r="N141" s="153" t="s">
        <v>43</v>
      </c>
      <c r="O141" s="55"/>
      <c r="P141" s="154">
        <f t="shared" si="21"/>
        <v>0</v>
      </c>
      <c r="Q141" s="154">
        <v>0</v>
      </c>
      <c r="R141" s="154">
        <f t="shared" si="22"/>
        <v>0</v>
      </c>
      <c r="S141" s="154">
        <v>0</v>
      </c>
      <c r="T141" s="155">
        <f t="shared" si="2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6" t="s">
        <v>175</v>
      </c>
      <c r="AT141" s="156" t="s">
        <v>170</v>
      </c>
      <c r="AU141" s="156" t="s">
        <v>79</v>
      </c>
      <c r="AY141" s="19" t="s">
        <v>167</v>
      </c>
      <c r="BE141" s="157">
        <f t="shared" si="24"/>
        <v>0</v>
      </c>
      <c r="BF141" s="157">
        <f t="shared" si="25"/>
        <v>0</v>
      </c>
      <c r="BG141" s="157">
        <f t="shared" si="26"/>
        <v>0</v>
      </c>
      <c r="BH141" s="157">
        <f t="shared" si="27"/>
        <v>0</v>
      </c>
      <c r="BI141" s="157">
        <f t="shared" si="28"/>
        <v>0</v>
      </c>
      <c r="BJ141" s="19" t="s">
        <v>79</v>
      </c>
      <c r="BK141" s="157">
        <f t="shared" si="29"/>
        <v>0</v>
      </c>
      <c r="BL141" s="19" t="s">
        <v>175</v>
      </c>
      <c r="BM141" s="156" t="s">
        <v>2877</v>
      </c>
    </row>
    <row r="142" spans="1:65" s="2" customFormat="1" ht="16.5" customHeight="1">
      <c r="A142" s="34"/>
      <c r="B142" s="144"/>
      <c r="C142" s="145" t="s">
        <v>446</v>
      </c>
      <c r="D142" s="145" t="s">
        <v>170</v>
      </c>
      <c r="E142" s="146" t="s">
        <v>2083</v>
      </c>
      <c r="F142" s="147" t="s">
        <v>1834</v>
      </c>
      <c r="G142" s="148" t="s">
        <v>1088</v>
      </c>
      <c r="H142" s="149">
        <v>1</v>
      </c>
      <c r="I142" s="150"/>
      <c r="J142" s="151">
        <f t="shared" si="20"/>
        <v>0</v>
      </c>
      <c r="K142" s="147" t="s">
        <v>3</v>
      </c>
      <c r="L142" s="35"/>
      <c r="M142" s="152" t="s">
        <v>3</v>
      </c>
      <c r="N142" s="153" t="s">
        <v>43</v>
      </c>
      <c r="O142" s="55"/>
      <c r="P142" s="154">
        <f t="shared" si="21"/>
        <v>0</v>
      </c>
      <c r="Q142" s="154">
        <v>0</v>
      </c>
      <c r="R142" s="154">
        <f t="shared" si="22"/>
        <v>0</v>
      </c>
      <c r="S142" s="154">
        <v>0</v>
      </c>
      <c r="T142" s="155">
        <f t="shared" si="2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6" t="s">
        <v>175</v>
      </c>
      <c r="AT142" s="156" t="s">
        <v>170</v>
      </c>
      <c r="AU142" s="156" t="s">
        <v>79</v>
      </c>
      <c r="AY142" s="19" t="s">
        <v>167</v>
      </c>
      <c r="BE142" s="157">
        <f t="shared" si="24"/>
        <v>0</v>
      </c>
      <c r="BF142" s="157">
        <f t="shared" si="25"/>
        <v>0</v>
      </c>
      <c r="BG142" s="157">
        <f t="shared" si="26"/>
        <v>0</v>
      </c>
      <c r="BH142" s="157">
        <f t="shared" si="27"/>
        <v>0</v>
      </c>
      <c r="BI142" s="157">
        <f t="shared" si="28"/>
        <v>0</v>
      </c>
      <c r="BJ142" s="19" t="s">
        <v>79</v>
      </c>
      <c r="BK142" s="157">
        <f t="shared" si="29"/>
        <v>0</v>
      </c>
      <c r="BL142" s="19" t="s">
        <v>175</v>
      </c>
      <c r="BM142" s="156" t="s">
        <v>2878</v>
      </c>
    </row>
    <row r="143" spans="1:65" s="2" customFormat="1" ht="24.2" customHeight="1">
      <c r="A143" s="34"/>
      <c r="B143" s="144"/>
      <c r="C143" s="145" t="s">
        <v>451</v>
      </c>
      <c r="D143" s="145" t="s">
        <v>170</v>
      </c>
      <c r="E143" s="146" t="s">
        <v>2085</v>
      </c>
      <c r="F143" s="147" t="s">
        <v>1836</v>
      </c>
      <c r="G143" s="148" t="s">
        <v>1088</v>
      </c>
      <c r="H143" s="149">
        <v>1</v>
      </c>
      <c r="I143" s="150"/>
      <c r="J143" s="151">
        <f t="shared" si="20"/>
        <v>0</v>
      </c>
      <c r="K143" s="147" t="s">
        <v>3</v>
      </c>
      <c r="L143" s="35"/>
      <c r="M143" s="152" t="s">
        <v>3</v>
      </c>
      <c r="N143" s="153" t="s">
        <v>43</v>
      </c>
      <c r="O143" s="55"/>
      <c r="P143" s="154">
        <f t="shared" si="21"/>
        <v>0</v>
      </c>
      <c r="Q143" s="154">
        <v>0</v>
      </c>
      <c r="R143" s="154">
        <f t="shared" si="22"/>
        <v>0</v>
      </c>
      <c r="S143" s="154">
        <v>0</v>
      </c>
      <c r="T143" s="155">
        <f t="shared" si="2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6" t="s">
        <v>175</v>
      </c>
      <c r="AT143" s="156" t="s">
        <v>170</v>
      </c>
      <c r="AU143" s="156" t="s">
        <v>79</v>
      </c>
      <c r="AY143" s="19" t="s">
        <v>167</v>
      </c>
      <c r="BE143" s="157">
        <f t="shared" si="24"/>
        <v>0</v>
      </c>
      <c r="BF143" s="157">
        <f t="shared" si="25"/>
        <v>0</v>
      </c>
      <c r="BG143" s="157">
        <f t="shared" si="26"/>
        <v>0</v>
      </c>
      <c r="BH143" s="157">
        <f t="shared" si="27"/>
        <v>0</v>
      </c>
      <c r="BI143" s="157">
        <f t="shared" si="28"/>
        <v>0</v>
      </c>
      <c r="BJ143" s="19" t="s">
        <v>79</v>
      </c>
      <c r="BK143" s="157">
        <f t="shared" si="29"/>
        <v>0</v>
      </c>
      <c r="BL143" s="19" t="s">
        <v>175</v>
      </c>
      <c r="BM143" s="156" t="s">
        <v>2879</v>
      </c>
    </row>
    <row r="144" spans="1:65" s="2" customFormat="1" ht="16.5" customHeight="1">
      <c r="A144" s="34"/>
      <c r="B144" s="144"/>
      <c r="C144" s="145" t="s">
        <v>458</v>
      </c>
      <c r="D144" s="145" t="s">
        <v>170</v>
      </c>
      <c r="E144" s="146" t="s">
        <v>2087</v>
      </c>
      <c r="F144" s="147" t="s">
        <v>1838</v>
      </c>
      <c r="G144" s="148" t="s">
        <v>1088</v>
      </c>
      <c r="H144" s="149">
        <v>1</v>
      </c>
      <c r="I144" s="150"/>
      <c r="J144" s="151">
        <f t="shared" si="20"/>
        <v>0</v>
      </c>
      <c r="K144" s="147" t="s">
        <v>3</v>
      </c>
      <c r="L144" s="35"/>
      <c r="M144" s="203" t="s">
        <v>3</v>
      </c>
      <c r="N144" s="204" t="s">
        <v>43</v>
      </c>
      <c r="O144" s="205"/>
      <c r="P144" s="206">
        <f t="shared" si="21"/>
        <v>0</v>
      </c>
      <c r="Q144" s="206">
        <v>0</v>
      </c>
      <c r="R144" s="206">
        <f t="shared" si="22"/>
        <v>0</v>
      </c>
      <c r="S144" s="206">
        <v>0</v>
      </c>
      <c r="T144" s="207">
        <f t="shared" si="2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6" t="s">
        <v>175</v>
      </c>
      <c r="AT144" s="156" t="s">
        <v>170</v>
      </c>
      <c r="AU144" s="156" t="s">
        <v>79</v>
      </c>
      <c r="AY144" s="19" t="s">
        <v>167</v>
      </c>
      <c r="BE144" s="157">
        <f t="shared" si="24"/>
        <v>0</v>
      </c>
      <c r="BF144" s="157">
        <f t="shared" si="25"/>
        <v>0</v>
      </c>
      <c r="BG144" s="157">
        <f t="shared" si="26"/>
        <v>0</v>
      </c>
      <c r="BH144" s="157">
        <f t="shared" si="27"/>
        <v>0</v>
      </c>
      <c r="BI144" s="157">
        <f t="shared" si="28"/>
        <v>0</v>
      </c>
      <c r="BJ144" s="19" t="s">
        <v>79</v>
      </c>
      <c r="BK144" s="157">
        <f t="shared" si="29"/>
        <v>0</v>
      </c>
      <c r="BL144" s="19" t="s">
        <v>175</v>
      </c>
      <c r="BM144" s="156" t="s">
        <v>2880</v>
      </c>
    </row>
    <row r="145" spans="1:31" s="2" customFormat="1" ht="6.95" customHeight="1">
      <c r="A145" s="34"/>
      <c r="B145" s="44"/>
      <c r="C145" s="45"/>
      <c r="D145" s="45"/>
      <c r="E145" s="45"/>
      <c r="F145" s="45"/>
      <c r="G145" s="45"/>
      <c r="H145" s="45"/>
      <c r="I145" s="45"/>
      <c r="J145" s="45"/>
      <c r="K145" s="45"/>
      <c r="L145" s="35"/>
      <c r="M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</sheetData>
  <autoFilter ref="C89:K144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1" t="s">
        <v>6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120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5" customHeight="1">
      <c r="B4" s="22"/>
      <c r="D4" s="23" t="s">
        <v>123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6" t="str">
        <f>'Rekapitulace stavby'!K6</f>
        <v>Pavilon E - Izolační boxy ARO - 2.NP a JIP - 3.NP</v>
      </c>
      <c r="F7" s="347"/>
      <c r="G7" s="347"/>
      <c r="H7" s="347"/>
      <c r="L7" s="22"/>
    </row>
    <row r="8" spans="2:12" s="1" customFormat="1" ht="12" customHeight="1">
      <c r="B8" s="22"/>
      <c r="D8" s="29" t="s">
        <v>124</v>
      </c>
      <c r="L8" s="22"/>
    </row>
    <row r="9" spans="1:31" s="2" customFormat="1" ht="16.5" customHeight="1">
      <c r="A9" s="34"/>
      <c r="B9" s="35"/>
      <c r="C9" s="34"/>
      <c r="D9" s="34"/>
      <c r="E9" s="346" t="s">
        <v>2134</v>
      </c>
      <c r="F9" s="348"/>
      <c r="G9" s="348"/>
      <c r="H9" s="348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126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9" t="s">
        <v>1839</v>
      </c>
      <c r="F11" s="348"/>
      <c r="G11" s="348"/>
      <c r="H11" s="348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20</v>
      </c>
      <c r="G13" s="34"/>
      <c r="H13" s="34"/>
      <c r="I13" s="29" t="s">
        <v>21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22</v>
      </c>
      <c r="E14" s="34"/>
      <c r="F14" s="27" t="s">
        <v>23</v>
      </c>
      <c r="G14" s="34"/>
      <c r="H14" s="34"/>
      <c r="I14" s="29" t="s">
        <v>24</v>
      </c>
      <c r="J14" s="52" t="str">
        <f>'Rekapitulace stavby'!AN8</f>
        <v>17. 2. 2021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26</v>
      </c>
      <c r="E16" s="34"/>
      <c r="F16" s="34"/>
      <c r="G16" s="34"/>
      <c r="H16" s="34"/>
      <c r="I16" s="29" t="s">
        <v>27</v>
      </c>
      <c r="J16" s="27" t="str">
        <f>IF('Rekapitulace stavby'!AN10="","",'Rekapitulace stavby'!AN10)</f>
        <v/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tr">
        <f>IF('Rekapitulace stavby'!E11="","",'Rekapitulace stavby'!E11)</f>
        <v xml:space="preserve"> </v>
      </c>
      <c r="F17" s="34"/>
      <c r="G17" s="34"/>
      <c r="H17" s="34"/>
      <c r="I17" s="29" t="s">
        <v>29</v>
      </c>
      <c r="J17" s="27" t="str">
        <f>IF('Rekapitulace stavby'!AN11="","",'Rekapitulace stavby'!AN11)</f>
        <v/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30</v>
      </c>
      <c r="E19" s="34"/>
      <c r="F19" s="34"/>
      <c r="G19" s="34"/>
      <c r="H19" s="34"/>
      <c r="I19" s="29" t="s">
        <v>27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9" t="str">
        <f>'Rekapitulace stavby'!E14</f>
        <v>Vyplň údaj</v>
      </c>
      <c r="F20" s="315"/>
      <c r="G20" s="315"/>
      <c r="H20" s="315"/>
      <c r="I20" s="29" t="s">
        <v>29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32</v>
      </c>
      <c r="E22" s="34"/>
      <c r="F22" s="34"/>
      <c r="G22" s="34"/>
      <c r="H22" s="34"/>
      <c r="I22" s="29" t="s">
        <v>27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33</v>
      </c>
      <c r="F23" s="34"/>
      <c r="G23" s="34"/>
      <c r="H23" s="34"/>
      <c r="I23" s="29" t="s">
        <v>29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35</v>
      </c>
      <c r="E25" s="34"/>
      <c r="F25" s="34"/>
      <c r="G25" s="34"/>
      <c r="H25" s="34"/>
      <c r="I25" s="29" t="s">
        <v>27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29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36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71.25" customHeight="1">
      <c r="A29" s="97"/>
      <c r="B29" s="98"/>
      <c r="C29" s="97"/>
      <c r="D29" s="97"/>
      <c r="E29" s="320" t="s">
        <v>37</v>
      </c>
      <c r="F29" s="320"/>
      <c r="G29" s="320"/>
      <c r="H29" s="3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38</v>
      </c>
      <c r="E32" s="34"/>
      <c r="F32" s="34"/>
      <c r="G32" s="34"/>
      <c r="H32" s="34"/>
      <c r="I32" s="34"/>
      <c r="J32" s="68">
        <f>ROUND(J91,2)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40</v>
      </c>
      <c r="G34" s="34"/>
      <c r="H34" s="34"/>
      <c r="I34" s="38" t="s">
        <v>39</v>
      </c>
      <c r="J34" s="38" t="s">
        <v>41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42</v>
      </c>
      <c r="E35" s="29" t="s">
        <v>43</v>
      </c>
      <c r="F35" s="102">
        <f>ROUND((SUM(BE91:BE160)),2)</f>
        <v>0</v>
      </c>
      <c r="G35" s="34"/>
      <c r="H35" s="34"/>
      <c r="I35" s="103">
        <v>0.21</v>
      </c>
      <c r="J35" s="102">
        <f>ROUND(((SUM(BE91:BE160))*I35),2)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44</v>
      </c>
      <c r="F36" s="102">
        <f>ROUND((SUM(BF91:BF160)),2)</f>
        <v>0</v>
      </c>
      <c r="G36" s="34"/>
      <c r="H36" s="34"/>
      <c r="I36" s="103">
        <v>0.15</v>
      </c>
      <c r="J36" s="102">
        <f>ROUND(((SUM(BF91:BF160))*I36),2)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45</v>
      </c>
      <c r="F37" s="102">
        <f>ROUND((SUM(BG91:BG160)),2)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46</v>
      </c>
      <c r="F38" s="102">
        <f>ROUND((SUM(BH91:BH160)),2)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47</v>
      </c>
      <c r="F39" s="102">
        <f>ROUND((SUM(BI91:BI160)),2)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48</v>
      </c>
      <c r="E41" s="57"/>
      <c r="F41" s="57"/>
      <c r="G41" s="106" t="s">
        <v>49</v>
      </c>
      <c r="H41" s="107" t="s">
        <v>50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128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6" t="str">
        <f>E7</f>
        <v>Pavilon E - Izolační boxy ARO - 2.NP a JIP - 3.NP</v>
      </c>
      <c r="F50" s="347"/>
      <c r="G50" s="347"/>
      <c r="H50" s="347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124</v>
      </c>
      <c r="L51" s="22"/>
    </row>
    <row r="52" spans="1:31" s="2" customFormat="1" ht="16.5" customHeight="1">
      <c r="A52" s="34"/>
      <c r="B52" s="35"/>
      <c r="C52" s="34"/>
      <c r="D52" s="34"/>
      <c r="E52" s="346" t="s">
        <v>2134</v>
      </c>
      <c r="F52" s="348"/>
      <c r="G52" s="348"/>
      <c r="H52" s="348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126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9" t="str">
        <f>E11</f>
        <v>07 - vzduchotechnika</v>
      </c>
      <c r="F54" s="348"/>
      <c r="G54" s="348"/>
      <c r="H54" s="348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22</v>
      </c>
      <c r="D56" s="34"/>
      <c r="E56" s="34"/>
      <c r="F56" s="27" t="str">
        <f>F14</f>
        <v>Jindřichův Hradec</v>
      </c>
      <c r="G56" s="34"/>
      <c r="H56" s="34"/>
      <c r="I56" s="29" t="s">
        <v>24</v>
      </c>
      <c r="J56" s="52" t="str">
        <f>IF(J14="","",J14)</f>
        <v>17. 2. 2021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25.7" customHeight="1">
      <c r="A58" s="34"/>
      <c r="B58" s="35"/>
      <c r="C58" s="29" t="s">
        <v>26</v>
      </c>
      <c r="D58" s="34"/>
      <c r="E58" s="34"/>
      <c r="F58" s="27" t="str">
        <f>E17</f>
        <v xml:space="preserve"> </v>
      </c>
      <c r="G58" s="34"/>
      <c r="H58" s="34"/>
      <c r="I58" s="29" t="s">
        <v>32</v>
      </c>
      <c r="J58" s="32" t="str">
        <f>E23</f>
        <v>ATELIER G+G s.r.o., Jindřichův Hradec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30</v>
      </c>
      <c r="D59" s="34"/>
      <c r="E59" s="34"/>
      <c r="F59" s="27" t="str">
        <f>IF(E20="","",E20)</f>
        <v>Vyplň údaj</v>
      </c>
      <c r="G59" s="34"/>
      <c r="H59" s="34"/>
      <c r="I59" s="29" t="s">
        <v>35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129</v>
      </c>
      <c r="D61" s="104"/>
      <c r="E61" s="104"/>
      <c r="F61" s="104"/>
      <c r="G61" s="104"/>
      <c r="H61" s="104"/>
      <c r="I61" s="104"/>
      <c r="J61" s="111" t="s">
        <v>130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70</v>
      </c>
      <c r="D63" s="34"/>
      <c r="E63" s="34"/>
      <c r="F63" s="34"/>
      <c r="G63" s="34"/>
      <c r="H63" s="34"/>
      <c r="I63" s="34"/>
      <c r="J63" s="68">
        <f>J91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131</v>
      </c>
    </row>
    <row r="64" spans="2:12" s="9" customFormat="1" ht="24.95" customHeight="1">
      <c r="B64" s="113"/>
      <c r="D64" s="114" t="s">
        <v>1840</v>
      </c>
      <c r="E64" s="115"/>
      <c r="F64" s="115"/>
      <c r="G64" s="115"/>
      <c r="H64" s="115"/>
      <c r="I64" s="115"/>
      <c r="J64" s="116">
        <f>J126</f>
        <v>0</v>
      </c>
      <c r="L64" s="113"/>
    </row>
    <row r="65" spans="2:12" s="9" customFormat="1" ht="24.95" customHeight="1">
      <c r="B65" s="113"/>
      <c r="D65" s="114" t="s">
        <v>1841</v>
      </c>
      <c r="E65" s="115"/>
      <c r="F65" s="115"/>
      <c r="G65" s="115"/>
      <c r="H65" s="115"/>
      <c r="I65" s="115"/>
      <c r="J65" s="116">
        <f>J128</f>
        <v>0</v>
      </c>
      <c r="L65" s="113"/>
    </row>
    <row r="66" spans="2:12" s="9" customFormat="1" ht="24.95" customHeight="1">
      <c r="B66" s="113"/>
      <c r="D66" s="114" t="s">
        <v>1842</v>
      </c>
      <c r="E66" s="115"/>
      <c r="F66" s="115"/>
      <c r="G66" s="115"/>
      <c r="H66" s="115"/>
      <c r="I66" s="115"/>
      <c r="J66" s="116">
        <f>J136</f>
        <v>0</v>
      </c>
      <c r="L66" s="113"/>
    </row>
    <row r="67" spans="2:12" s="9" customFormat="1" ht="24.95" customHeight="1">
      <c r="B67" s="113"/>
      <c r="D67" s="114" t="s">
        <v>1843</v>
      </c>
      <c r="E67" s="115"/>
      <c r="F67" s="115"/>
      <c r="G67" s="115"/>
      <c r="H67" s="115"/>
      <c r="I67" s="115"/>
      <c r="J67" s="116">
        <f>J142</f>
        <v>0</v>
      </c>
      <c r="L67" s="113"/>
    </row>
    <row r="68" spans="2:12" s="9" customFormat="1" ht="24.95" customHeight="1">
      <c r="B68" s="113"/>
      <c r="D68" s="114" t="s">
        <v>1844</v>
      </c>
      <c r="E68" s="115"/>
      <c r="F68" s="115"/>
      <c r="G68" s="115"/>
      <c r="H68" s="115"/>
      <c r="I68" s="115"/>
      <c r="J68" s="116">
        <f>J146</f>
        <v>0</v>
      </c>
      <c r="L68" s="113"/>
    </row>
    <row r="69" spans="2:12" s="9" customFormat="1" ht="24.95" customHeight="1">
      <c r="B69" s="113"/>
      <c r="D69" s="114" t="s">
        <v>1845</v>
      </c>
      <c r="E69" s="115"/>
      <c r="F69" s="115"/>
      <c r="G69" s="115"/>
      <c r="H69" s="115"/>
      <c r="I69" s="115"/>
      <c r="J69" s="116">
        <f>J152</f>
        <v>0</v>
      </c>
      <c r="L69" s="113"/>
    </row>
    <row r="70" spans="1:31" s="2" customFormat="1" ht="21.75" customHeight="1">
      <c r="A70" s="34"/>
      <c r="B70" s="35"/>
      <c r="C70" s="34"/>
      <c r="D70" s="34"/>
      <c r="E70" s="34"/>
      <c r="F70" s="34"/>
      <c r="G70" s="34"/>
      <c r="H70" s="34"/>
      <c r="I70" s="34"/>
      <c r="J70" s="34"/>
      <c r="K70" s="34"/>
      <c r="L70" s="9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9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5" spans="1:31" s="2" customFormat="1" ht="6.95" customHeight="1">
      <c r="A75" s="34"/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24.95" customHeight="1">
      <c r="A76" s="34"/>
      <c r="B76" s="35"/>
      <c r="C76" s="23" t="s">
        <v>152</v>
      </c>
      <c r="D76" s="34"/>
      <c r="E76" s="34"/>
      <c r="F76" s="34"/>
      <c r="G76" s="34"/>
      <c r="H76" s="34"/>
      <c r="I76" s="34"/>
      <c r="J76" s="34"/>
      <c r="K76" s="34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17</v>
      </c>
      <c r="D78" s="34"/>
      <c r="E78" s="34"/>
      <c r="F78" s="34"/>
      <c r="G78" s="34"/>
      <c r="H78" s="34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4"/>
      <c r="D79" s="34"/>
      <c r="E79" s="346" t="str">
        <f>E7</f>
        <v>Pavilon E - Izolační boxy ARO - 2.NP a JIP - 3.NP</v>
      </c>
      <c r="F79" s="347"/>
      <c r="G79" s="347"/>
      <c r="H79" s="347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2:12" s="1" customFormat="1" ht="12" customHeight="1">
      <c r="B80" s="22"/>
      <c r="C80" s="29" t="s">
        <v>124</v>
      </c>
      <c r="L80" s="22"/>
    </row>
    <row r="81" spans="1:31" s="2" customFormat="1" ht="16.5" customHeight="1">
      <c r="A81" s="34"/>
      <c r="B81" s="35"/>
      <c r="C81" s="34"/>
      <c r="D81" s="34"/>
      <c r="E81" s="346" t="s">
        <v>2134</v>
      </c>
      <c r="F81" s="348"/>
      <c r="G81" s="348"/>
      <c r="H81" s="348"/>
      <c r="I81" s="34"/>
      <c r="J81" s="34"/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126</v>
      </c>
      <c r="D82" s="34"/>
      <c r="E82" s="34"/>
      <c r="F82" s="34"/>
      <c r="G82" s="34"/>
      <c r="H82" s="34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4"/>
      <c r="D83" s="34"/>
      <c r="E83" s="309" t="str">
        <f>E11</f>
        <v>07 - vzduchotechnika</v>
      </c>
      <c r="F83" s="348"/>
      <c r="G83" s="348"/>
      <c r="H83" s="348"/>
      <c r="I83" s="34"/>
      <c r="J83" s="34"/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2" customHeight="1">
      <c r="A85" s="34"/>
      <c r="B85" s="35"/>
      <c r="C85" s="29" t="s">
        <v>22</v>
      </c>
      <c r="D85" s="34"/>
      <c r="E85" s="34"/>
      <c r="F85" s="27" t="str">
        <f>F14</f>
        <v>Jindřichův Hradec</v>
      </c>
      <c r="G85" s="34"/>
      <c r="H85" s="34"/>
      <c r="I85" s="29" t="s">
        <v>24</v>
      </c>
      <c r="J85" s="52" t="str">
        <f>IF(J14="","",J14)</f>
        <v>17. 2. 2021</v>
      </c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25.7" customHeight="1">
      <c r="A87" s="34"/>
      <c r="B87" s="35"/>
      <c r="C87" s="29" t="s">
        <v>26</v>
      </c>
      <c r="D87" s="34"/>
      <c r="E87" s="34"/>
      <c r="F87" s="27" t="str">
        <f>E17</f>
        <v xml:space="preserve"> </v>
      </c>
      <c r="G87" s="34"/>
      <c r="H87" s="34"/>
      <c r="I87" s="29" t="s">
        <v>32</v>
      </c>
      <c r="J87" s="32" t="str">
        <f>E23</f>
        <v>ATELIER G+G s.r.o., Jindřichův Hradec</v>
      </c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5.2" customHeight="1">
      <c r="A88" s="34"/>
      <c r="B88" s="35"/>
      <c r="C88" s="29" t="s">
        <v>30</v>
      </c>
      <c r="D88" s="34"/>
      <c r="E88" s="34"/>
      <c r="F88" s="27" t="str">
        <f>IF(E20="","",E20)</f>
        <v>Vyplň údaj</v>
      </c>
      <c r="G88" s="34"/>
      <c r="H88" s="34"/>
      <c r="I88" s="29" t="s">
        <v>35</v>
      </c>
      <c r="J88" s="32" t="str">
        <f>E26</f>
        <v xml:space="preserve"> </v>
      </c>
      <c r="K88" s="34"/>
      <c r="L88" s="9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0.35" customHeight="1">
      <c r="A89" s="34"/>
      <c r="B89" s="35"/>
      <c r="C89" s="34"/>
      <c r="D89" s="34"/>
      <c r="E89" s="34"/>
      <c r="F89" s="34"/>
      <c r="G89" s="34"/>
      <c r="H89" s="34"/>
      <c r="I89" s="34"/>
      <c r="J89" s="34"/>
      <c r="K89" s="34"/>
      <c r="L89" s="9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11" customFormat="1" ht="29.25" customHeight="1">
      <c r="A90" s="121"/>
      <c r="B90" s="122"/>
      <c r="C90" s="123" t="s">
        <v>153</v>
      </c>
      <c r="D90" s="124" t="s">
        <v>57</v>
      </c>
      <c r="E90" s="124" t="s">
        <v>53</v>
      </c>
      <c r="F90" s="124" t="s">
        <v>54</v>
      </c>
      <c r="G90" s="124" t="s">
        <v>154</v>
      </c>
      <c r="H90" s="124" t="s">
        <v>155</v>
      </c>
      <c r="I90" s="124" t="s">
        <v>156</v>
      </c>
      <c r="J90" s="124" t="s">
        <v>130</v>
      </c>
      <c r="K90" s="125" t="s">
        <v>157</v>
      </c>
      <c r="L90" s="126"/>
      <c r="M90" s="59" t="s">
        <v>3</v>
      </c>
      <c r="N90" s="60" t="s">
        <v>42</v>
      </c>
      <c r="O90" s="60" t="s">
        <v>158</v>
      </c>
      <c r="P90" s="60" t="s">
        <v>159</v>
      </c>
      <c r="Q90" s="60" t="s">
        <v>160</v>
      </c>
      <c r="R90" s="60" t="s">
        <v>161</v>
      </c>
      <c r="S90" s="60" t="s">
        <v>162</v>
      </c>
      <c r="T90" s="61" t="s">
        <v>163</v>
      </c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</row>
    <row r="91" spans="1:63" s="2" customFormat="1" ht="22.9" customHeight="1">
      <c r="A91" s="34"/>
      <c r="B91" s="35"/>
      <c r="C91" s="66" t="s">
        <v>164</v>
      </c>
      <c r="D91" s="34"/>
      <c r="E91" s="34"/>
      <c r="F91" s="34"/>
      <c r="G91" s="34"/>
      <c r="H91" s="34"/>
      <c r="I91" s="34"/>
      <c r="J91" s="127">
        <f>BK91</f>
        <v>0</v>
      </c>
      <c r="K91" s="34"/>
      <c r="L91" s="35"/>
      <c r="M91" s="62"/>
      <c r="N91" s="53"/>
      <c r="O91" s="63"/>
      <c r="P91" s="128">
        <f>P92+SUM(P93:P126)+P128+P136+P142+P146+P152</f>
        <v>0</v>
      </c>
      <c r="Q91" s="63"/>
      <c r="R91" s="128">
        <f>R92+SUM(R93:R126)+R128+R136+R142+R146+R152</f>
        <v>0</v>
      </c>
      <c r="S91" s="63"/>
      <c r="T91" s="129">
        <f>T92+SUM(T93:T126)+T128+T136+T142+T146+T152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71</v>
      </c>
      <c r="AU91" s="19" t="s">
        <v>131</v>
      </c>
      <c r="BK91" s="130">
        <f>BK92+SUM(BK93:BK126)+BK128+BK136+BK142+BK146+BK152</f>
        <v>0</v>
      </c>
    </row>
    <row r="92" spans="1:65" s="2" customFormat="1" ht="180.75" customHeight="1">
      <c r="A92" s="34"/>
      <c r="B92" s="144"/>
      <c r="C92" s="145" t="s">
        <v>79</v>
      </c>
      <c r="D92" s="145" t="s">
        <v>170</v>
      </c>
      <c r="E92" s="146" t="s">
        <v>1847</v>
      </c>
      <c r="F92" s="147" t="s">
        <v>2881</v>
      </c>
      <c r="G92" s="148" t="s">
        <v>847</v>
      </c>
      <c r="H92" s="149">
        <v>1</v>
      </c>
      <c r="I92" s="150"/>
      <c r="J92" s="151">
        <f>ROUND(I92*H92,2)</f>
        <v>0</v>
      </c>
      <c r="K92" s="147" t="s">
        <v>3</v>
      </c>
      <c r="L92" s="35"/>
      <c r="M92" s="152" t="s">
        <v>3</v>
      </c>
      <c r="N92" s="153" t="s">
        <v>43</v>
      </c>
      <c r="O92" s="55"/>
      <c r="P92" s="154">
        <f>O92*H92</f>
        <v>0</v>
      </c>
      <c r="Q92" s="154">
        <v>0</v>
      </c>
      <c r="R92" s="154">
        <f>Q92*H92</f>
        <v>0</v>
      </c>
      <c r="S92" s="154">
        <v>0</v>
      </c>
      <c r="T92" s="155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6" t="s">
        <v>175</v>
      </c>
      <c r="AT92" s="156" t="s">
        <v>170</v>
      </c>
      <c r="AU92" s="156" t="s">
        <v>72</v>
      </c>
      <c r="AY92" s="19" t="s">
        <v>167</v>
      </c>
      <c r="BE92" s="157">
        <f>IF(N92="základní",J92,0)</f>
        <v>0</v>
      </c>
      <c r="BF92" s="157">
        <f>IF(N92="snížená",J92,0)</f>
        <v>0</v>
      </c>
      <c r="BG92" s="157">
        <f>IF(N92="zákl. přenesená",J92,0)</f>
        <v>0</v>
      </c>
      <c r="BH92" s="157">
        <f>IF(N92="sníž. přenesená",J92,0)</f>
        <v>0</v>
      </c>
      <c r="BI92" s="157">
        <f>IF(N92="nulová",J92,0)</f>
        <v>0</v>
      </c>
      <c r="BJ92" s="19" t="s">
        <v>79</v>
      </c>
      <c r="BK92" s="157">
        <f>ROUND(I92*H92,2)</f>
        <v>0</v>
      </c>
      <c r="BL92" s="19" t="s">
        <v>175</v>
      </c>
      <c r="BM92" s="156" t="s">
        <v>2882</v>
      </c>
    </row>
    <row r="93" spans="1:47" s="2" customFormat="1" ht="29.25">
      <c r="A93" s="34"/>
      <c r="B93" s="35"/>
      <c r="C93" s="34"/>
      <c r="D93" s="164" t="s">
        <v>422</v>
      </c>
      <c r="E93" s="34"/>
      <c r="F93" s="180" t="s">
        <v>2883</v>
      </c>
      <c r="G93" s="34"/>
      <c r="H93" s="34"/>
      <c r="I93" s="160"/>
      <c r="J93" s="34"/>
      <c r="K93" s="34"/>
      <c r="L93" s="35"/>
      <c r="M93" s="161"/>
      <c r="N93" s="162"/>
      <c r="O93" s="55"/>
      <c r="P93" s="55"/>
      <c r="Q93" s="55"/>
      <c r="R93" s="55"/>
      <c r="S93" s="55"/>
      <c r="T93" s="56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9" t="s">
        <v>422</v>
      </c>
      <c r="AU93" s="19" t="s">
        <v>72</v>
      </c>
    </row>
    <row r="94" spans="1:65" s="2" customFormat="1" ht="66.75" customHeight="1">
      <c r="A94" s="34"/>
      <c r="B94" s="144"/>
      <c r="C94" s="145" t="s">
        <v>81</v>
      </c>
      <c r="D94" s="145" t="s">
        <v>170</v>
      </c>
      <c r="E94" s="146" t="s">
        <v>1850</v>
      </c>
      <c r="F94" s="147" t="s">
        <v>2884</v>
      </c>
      <c r="G94" s="148" t="s">
        <v>847</v>
      </c>
      <c r="H94" s="149">
        <v>7</v>
      </c>
      <c r="I94" s="150"/>
      <c r="J94" s="151">
        <f aca="true" t="shared" si="0" ref="J94:J102">ROUND(I94*H94,2)</f>
        <v>0</v>
      </c>
      <c r="K94" s="147" t="s">
        <v>3</v>
      </c>
      <c r="L94" s="35"/>
      <c r="M94" s="152" t="s">
        <v>3</v>
      </c>
      <c r="N94" s="153" t="s">
        <v>43</v>
      </c>
      <c r="O94" s="55"/>
      <c r="P94" s="154">
        <f aca="true" t="shared" si="1" ref="P94:P102">O94*H94</f>
        <v>0</v>
      </c>
      <c r="Q94" s="154">
        <v>0</v>
      </c>
      <c r="R94" s="154">
        <f aca="true" t="shared" si="2" ref="R94:R102">Q94*H94</f>
        <v>0</v>
      </c>
      <c r="S94" s="154">
        <v>0</v>
      </c>
      <c r="T94" s="155">
        <f aca="true" t="shared" si="3" ref="T94:T102"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6" t="s">
        <v>175</v>
      </c>
      <c r="AT94" s="156" t="s">
        <v>170</v>
      </c>
      <c r="AU94" s="156" t="s">
        <v>72</v>
      </c>
      <c r="AY94" s="19" t="s">
        <v>167</v>
      </c>
      <c r="BE94" s="157">
        <f aca="true" t="shared" si="4" ref="BE94:BE102">IF(N94="základní",J94,0)</f>
        <v>0</v>
      </c>
      <c r="BF94" s="157">
        <f aca="true" t="shared" si="5" ref="BF94:BF102">IF(N94="snížená",J94,0)</f>
        <v>0</v>
      </c>
      <c r="BG94" s="157">
        <f aca="true" t="shared" si="6" ref="BG94:BG102">IF(N94="zákl. přenesená",J94,0)</f>
        <v>0</v>
      </c>
      <c r="BH94" s="157">
        <f aca="true" t="shared" si="7" ref="BH94:BH102">IF(N94="sníž. přenesená",J94,0)</f>
        <v>0</v>
      </c>
      <c r="BI94" s="157">
        <f aca="true" t="shared" si="8" ref="BI94:BI102">IF(N94="nulová",J94,0)</f>
        <v>0</v>
      </c>
      <c r="BJ94" s="19" t="s">
        <v>79</v>
      </c>
      <c r="BK94" s="157">
        <f aca="true" t="shared" si="9" ref="BK94:BK102">ROUND(I94*H94,2)</f>
        <v>0</v>
      </c>
      <c r="BL94" s="19" t="s">
        <v>175</v>
      </c>
      <c r="BM94" s="156" t="s">
        <v>2885</v>
      </c>
    </row>
    <row r="95" spans="1:65" s="2" customFormat="1" ht="66.75" customHeight="1">
      <c r="A95" s="34"/>
      <c r="B95" s="144"/>
      <c r="C95" s="145" t="s">
        <v>168</v>
      </c>
      <c r="D95" s="145" t="s">
        <v>170</v>
      </c>
      <c r="E95" s="146" t="s">
        <v>1852</v>
      </c>
      <c r="F95" s="147" t="s">
        <v>2886</v>
      </c>
      <c r="G95" s="148" t="s">
        <v>847</v>
      </c>
      <c r="H95" s="149">
        <v>12</v>
      </c>
      <c r="I95" s="150"/>
      <c r="J95" s="151">
        <f t="shared" si="0"/>
        <v>0</v>
      </c>
      <c r="K95" s="147" t="s">
        <v>3</v>
      </c>
      <c r="L95" s="35"/>
      <c r="M95" s="152" t="s">
        <v>3</v>
      </c>
      <c r="N95" s="153" t="s">
        <v>43</v>
      </c>
      <c r="O95" s="55"/>
      <c r="P95" s="154">
        <f t="shared" si="1"/>
        <v>0</v>
      </c>
      <c r="Q95" s="154">
        <v>0</v>
      </c>
      <c r="R95" s="154">
        <f t="shared" si="2"/>
        <v>0</v>
      </c>
      <c r="S95" s="154">
        <v>0</v>
      </c>
      <c r="T95" s="155">
        <f t="shared" si="3"/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6" t="s">
        <v>175</v>
      </c>
      <c r="AT95" s="156" t="s">
        <v>170</v>
      </c>
      <c r="AU95" s="156" t="s">
        <v>72</v>
      </c>
      <c r="AY95" s="19" t="s">
        <v>167</v>
      </c>
      <c r="BE95" s="157">
        <f t="shared" si="4"/>
        <v>0</v>
      </c>
      <c r="BF95" s="157">
        <f t="shared" si="5"/>
        <v>0</v>
      </c>
      <c r="BG95" s="157">
        <f t="shared" si="6"/>
        <v>0</v>
      </c>
      <c r="BH95" s="157">
        <f t="shared" si="7"/>
        <v>0</v>
      </c>
      <c r="BI95" s="157">
        <f t="shared" si="8"/>
        <v>0</v>
      </c>
      <c r="BJ95" s="19" t="s">
        <v>79</v>
      </c>
      <c r="BK95" s="157">
        <f t="shared" si="9"/>
        <v>0</v>
      </c>
      <c r="BL95" s="19" t="s">
        <v>175</v>
      </c>
      <c r="BM95" s="156" t="s">
        <v>2887</v>
      </c>
    </row>
    <row r="96" spans="1:65" s="2" customFormat="1" ht="37.9" customHeight="1">
      <c r="A96" s="34"/>
      <c r="B96" s="144"/>
      <c r="C96" s="145" t="s">
        <v>175</v>
      </c>
      <c r="D96" s="145" t="s">
        <v>170</v>
      </c>
      <c r="E96" s="146" t="s">
        <v>1854</v>
      </c>
      <c r="F96" s="147" t="s">
        <v>2888</v>
      </c>
      <c r="G96" s="148" t="s">
        <v>847</v>
      </c>
      <c r="H96" s="149">
        <v>7</v>
      </c>
      <c r="I96" s="150"/>
      <c r="J96" s="151">
        <f t="shared" si="0"/>
        <v>0</v>
      </c>
      <c r="K96" s="147" t="s">
        <v>3</v>
      </c>
      <c r="L96" s="35"/>
      <c r="M96" s="152" t="s">
        <v>3</v>
      </c>
      <c r="N96" s="153" t="s">
        <v>43</v>
      </c>
      <c r="O96" s="55"/>
      <c r="P96" s="154">
        <f t="shared" si="1"/>
        <v>0</v>
      </c>
      <c r="Q96" s="154">
        <v>0</v>
      </c>
      <c r="R96" s="154">
        <f t="shared" si="2"/>
        <v>0</v>
      </c>
      <c r="S96" s="154">
        <v>0</v>
      </c>
      <c r="T96" s="155">
        <f t="shared" si="3"/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175</v>
      </c>
      <c r="AT96" s="156" t="s">
        <v>170</v>
      </c>
      <c r="AU96" s="156" t="s">
        <v>72</v>
      </c>
      <c r="AY96" s="19" t="s">
        <v>167</v>
      </c>
      <c r="BE96" s="157">
        <f t="shared" si="4"/>
        <v>0</v>
      </c>
      <c r="BF96" s="157">
        <f t="shared" si="5"/>
        <v>0</v>
      </c>
      <c r="BG96" s="157">
        <f t="shared" si="6"/>
        <v>0</v>
      </c>
      <c r="BH96" s="157">
        <f t="shared" si="7"/>
        <v>0</v>
      </c>
      <c r="BI96" s="157">
        <f t="shared" si="8"/>
        <v>0</v>
      </c>
      <c r="BJ96" s="19" t="s">
        <v>79</v>
      </c>
      <c r="BK96" s="157">
        <f t="shared" si="9"/>
        <v>0</v>
      </c>
      <c r="BL96" s="19" t="s">
        <v>175</v>
      </c>
      <c r="BM96" s="156" t="s">
        <v>2889</v>
      </c>
    </row>
    <row r="97" spans="1:65" s="2" customFormat="1" ht="37.9" customHeight="1">
      <c r="A97" s="34"/>
      <c r="B97" s="144"/>
      <c r="C97" s="145" t="s">
        <v>197</v>
      </c>
      <c r="D97" s="145" t="s">
        <v>170</v>
      </c>
      <c r="E97" s="146" t="s">
        <v>1856</v>
      </c>
      <c r="F97" s="147" t="s">
        <v>2890</v>
      </c>
      <c r="G97" s="148" t="s">
        <v>847</v>
      </c>
      <c r="H97" s="149">
        <v>2</v>
      </c>
      <c r="I97" s="150"/>
      <c r="J97" s="151">
        <f t="shared" si="0"/>
        <v>0</v>
      </c>
      <c r="K97" s="147" t="s">
        <v>3</v>
      </c>
      <c r="L97" s="35"/>
      <c r="M97" s="152" t="s">
        <v>3</v>
      </c>
      <c r="N97" s="153" t="s">
        <v>43</v>
      </c>
      <c r="O97" s="55"/>
      <c r="P97" s="154">
        <f t="shared" si="1"/>
        <v>0</v>
      </c>
      <c r="Q97" s="154">
        <v>0</v>
      </c>
      <c r="R97" s="154">
        <f t="shared" si="2"/>
        <v>0</v>
      </c>
      <c r="S97" s="154">
        <v>0</v>
      </c>
      <c r="T97" s="155">
        <f t="shared" si="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6" t="s">
        <v>175</v>
      </c>
      <c r="AT97" s="156" t="s">
        <v>170</v>
      </c>
      <c r="AU97" s="156" t="s">
        <v>72</v>
      </c>
      <c r="AY97" s="19" t="s">
        <v>167</v>
      </c>
      <c r="BE97" s="157">
        <f t="shared" si="4"/>
        <v>0</v>
      </c>
      <c r="BF97" s="157">
        <f t="shared" si="5"/>
        <v>0</v>
      </c>
      <c r="BG97" s="157">
        <f t="shared" si="6"/>
        <v>0</v>
      </c>
      <c r="BH97" s="157">
        <f t="shared" si="7"/>
        <v>0</v>
      </c>
      <c r="BI97" s="157">
        <f t="shared" si="8"/>
        <v>0</v>
      </c>
      <c r="BJ97" s="19" t="s">
        <v>79</v>
      </c>
      <c r="BK97" s="157">
        <f t="shared" si="9"/>
        <v>0</v>
      </c>
      <c r="BL97" s="19" t="s">
        <v>175</v>
      </c>
      <c r="BM97" s="156" t="s">
        <v>2891</v>
      </c>
    </row>
    <row r="98" spans="1:65" s="2" customFormat="1" ht="24.2" customHeight="1">
      <c r="A98" s="34"/>
      <c r="B98" s="144"/>
      <c r="C98" s="145" t="s">
        <v>187</v>
      </c>
      <c r="D98" s="145" t="s">
        <v>170</v>
      </c>
      <c r="E98" s="146" t="s">
        <v>1858</v>
      </c>
      <c r="F98" s="147" t="s">
        <v>2892</v>
      </c>
      <c r="G98" s="148" t="s">
        <v>847</v>
      </c>
      <c r="H98" s="149">
        <v>7</v>
      </c>
      <c r="I98" s="150"/>
      <c r="J98" s="151">
        <f t="shared" si="0"/>
        <v>0</v>
      </c>
      <c r="K98" s="147" t="s">
        <v>3</v>
      </c>
      <c r="L98" s="35"/>
      <c r="M98" s="152" t="s">
        <v>3</v>
      </c>
      <c r="N98" s="153" t="s">
        <v>43</v>
      </c>
      <c r="O98" s="55"/>
      <c r="P98" s="154">
        <f t="shared" si="1"/>
        <v>0</v>
      </c>
      <c r="Q98" s="154">
        <v>0</v>
      </c>
      <c r="R98" s="154">
        <f t="shared" si="2"/>
        <v>0</v>
      </c>
      <c r="S98" s="154">
        <v>0</v>
      </c>
      <c r="T98" s="155">
        <f t="shared" si="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6" t="s">
        <v>175</v>
      </c>
      <c r="AT98" s="156" t="s">
        <v>170</v>
      </c>
      <c r="AU98" s="156" t="s">
        <v>72</v>
      </c>
      <c r="AY98" s="19" t="s">
        <v>167</v>
      </c>
      <c r="BE98" s="157">
        <f t="shared" si="4"/>
        <v>0</v>
      </c>
      <c r="BF98" s="157">
        <f t="shared" si="5"/>
        <v>0</v>
      </c>
      <c r="BG98" s="157">
        <f t="shared" si="6"/>
        <v>0</v>
      </c>
      <c r="BH98" s="157">
        <f t="shared" si="7"/>
        <v>0</v>
      </c>
      <c r="BI98" s="157">
        <f t="shared" si="8"/>
        <v>0</v>
      </c>
      <c r="BJ98" s="19" t="s">
        <v>79</v>
      </c>
      <c r="BK98" s="157">
        <f t="shared" si="9"/>
        <v>0</v>
      </c>
      <c r="BL98" s="19" t="s">
        <v>175</v>
      </c>
      <c r="BM98" s="156" t="s">
        <v>2893</v>
      </c>
    </row>
    <row r="99" spans="1:65" s="2" customFormat="1" ht="24.2" customHeight="1">
      <c r="A99" s="34"/>
      <c r="B99" s="144"/>
      <c r="C99" s="145" t="s">
        <v>208</v>
      </c>
      <c r="D99" s="145" t="s">
        <v>170</v>
      </c>
      <c r="E99" s="146" t="s">
        <v>1860</v>
      </c>
      <c r="F99" s="147" t="s">
        <v>2894</v>
      </c>
      <c r="G99" s="148" t="s">
        <v>847</v>
      </c>
      <c r="H99" s="149">
        <v>2</v>
      </c>
      <c r="I99" s="150"/>
      <c r="J99" s="151">
        <f t="shared" si="0"/>
        <v>0</v>
      </c>
      <c r="K99" s="147" t="s">
        <v>3</v>
      </c>
      <c r="L99" s="35"/>
      <c r="M99" s="152" t="s">
        <v>3</v>
      </c>
      <c r="N99" s="153" t="s">
        <v>43</v>
      </c>
      <c r="O99" s="55"/>
      <c r="P99" s="154">
        <f t="shared" si="1"/>
        <v>0</v>
      </c>
      <c r="Q99" s="154">
        <v>0</v>
      </c>
      <c r="R99" s="154">
        <f t="shared" si="2"/>
        <v>0</v>
      </c>
      <c r="S99" s="154">
        <v>0</v>
      </c>
      <c r="T99" s="155">
        <f t="shared" si="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175</v>
      </c>
      <c r="AT99" s="156" t="s">
        <v>170</v>
      </c>
      <c r="AU99" s="156" t="s">
        <v>72</v>
      </c>
      <c r="AY99" s="19" t="s">
        <v>167</v>
      </c>
      <c r="BE99" s="157">
        <f t="shared" si="4"/>
        <v>0</v>
      </c>
      <c r="BF99" s="157">
        <f t="shared" si="5"/>
        <v>0</v>
      </c>
      <c r="BG99" s="157">
        <f t="shared" si="6"/>
        <v>0</v>
      </c>
      <c r="BH99" s="157">
        <f t="shared" si="7"/>
        <v>0</v>
      </c>
      <c r="BI99" s="157">
        <f t="shared" si="8"/>
        <v>0</v>
      </c>
      <c r="BJ99" s="19" t="s">
        <v>79</v>
      </c>
      <c r="BK99" s="157">
        <f t="shared" si="9"/>
        <v>0</v>
      </c>
      <c r="BL99" s="19" t="s">
        <v>175</v>
      </c>
      <c r="BM99" s="156" t="s">
        <v>2895</v>
      </c>
    </row>
    <row r="100" spans="1:65" s="2" customFormat="1" ht="16.5" customHeight="1">
      <c r="A100" s="34"/>
      <c r="B100" s="144"/>
      <c r="C100" s="145" t="s">
        <v>218</v>
      </c>
      <c r="D100" s="145" t="s">
        <v>170</v>
      </c>
      <c r="E100" s="146" t="s">
        <v>1862</v>
      </c>
      <c r="F100" s="147" t="s">
        <v>2896</v>
      </c>
      <c r="G100" s="148" t="s">
        <v>847</v>
      </c>
      <c r="H100" s="149">
        <v>2</v>
      </c>
      <c r="I100" s="150"/>
      <c r="J100" s="151">
        <f t="shared" si="0"/>
        <v>0</v>
      </c>
      <c r="K100" s="147" t="s">
        <v>3</v>
      </c>
      <c r="L100" s="35"/>
      <c r="M100" s="152" t="s">
        <v>3</v>
      </c>
      <c r="N100" s="153" t="s">
        <v>43</v>
      </c>
      <c r="O100" s="55"/>
      <c r="P100" s="154">
        <f t="shared" si="1"/>
        <v>0</v>
      </c>
      <c r="Q100" s="154">
        <v>0</v>
      </c>
      <c r="R100" s="154">
        <f t="shared" si="2"/>
        <v>0</v>
      </c>
      <c r="S100" s="154">
        <v>0</v>
      </c>
      <c r="T100" s="155">
        <f t="shared" si="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6" t="s">
        <v>175</v>
      </c>
      <c r="AT100" s="156" t="s">
        <v>170</v>
      </c>
      <c r="AU100" s="156" t="s">
        <v>72</v>
      </c>
      <c r="AY100" s="19" t="s">
        <v>167</v>
      </c>
      <c r="BE100" s="157">
        <f t="shared" si="4"/>
        <v>0</v>
      </c>
      <c r="BF100" s="157">
        <f t="shared" si="5"/>
        <v>0</v>
      </c>
      <c r="BG100" s="157">
        <f t="shared" si="6"/>
        <v>0</v>
      </c>
      <c r="BH100" s="157">
        <f t="shared" si="7"/>
        <v>0</v>
      </c>
      <c r="BI100" s="157">
        <f t="shared" si="8"/>
        <v>0</v>
      </c>
      <c r="BJ100" s="19" t="s">
        <v>79</v>
      </c>
      <c r="BK100" s="157">
        <f t="shared" si="9"/>
        <v>0</v>
      </c>
      <c r="BL100" s="19" t="s">
        <v>175</v>
      </c>
      <c r="BM100" s="156" t="s">
        <v>2897</v>
      </c>
    </row>
    <row r="101" spans="1:65" s="2" customFormat="1" ht="16.5" customHeight="1">
      <c r="A101" s="34"/>
      <c r="B101" s="144"/>
      <c r="C101" s="145" t="s">
        <v>223</v>
      </c>
      <c r="D101" s="145" t="s">
        <v>170</v>
      </c>
      <c r="E101" s="146" t="s">
        <v>1865</v>
      </c>
      <c r="F101" s="147" t="s">
        <v>1861</v>
      </c>
      <c r="G101" s="148" t="s">
        <v>847</v>
      </c>
      <c r="H101" s="149">
        <v>11</v>
      </c>
      <c r="I101" s="150"/>
      <c r="J101" s="151">
        <f t="shared" si="0"/>
        <v>0</v>
      </c>
      <c r="K101" s="147" t="s">
        <v>3</v>
      </c>
      <c r="L101" s="35"/>
      <c r="M101" s="152" t="s">
        <v>3</v>
      </c>
      <c r="N101" s="153" t="s">
        <v>43</v>
      </c>
      <c r="O101" s="55"/>
      <c r="P101" s="154">
        <f t="shared" si="1"/>
        <v>0</v>
      </c>
      <c r="Q101" s="154">
        <v>0</v>
      </c>
      <c r="R101" s="154">
        <f t="shared" si="2"/>
        <v>0</v>
      </c>
      <c r="S101" s="154">
        <v>0</v>
      </c>
      <c r="T101" s="155">
        <f t="shared" si="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6" t="s">
        <v>175</v>
      </c>
      <c r="AT101" s="156" t="s">
        <v>170</v>
      </c>
      <c r="AU101" s="156" t="s">
        <v>72</v>
      </c>
      <c r="AY101" s="19" t="s">
        <v>167</v>
      </c>
      <c r="BE101" s="157">
        <f t="shared" si="4"/>
        <v>0</v>
      </c>
      <c r="BF101" s="157">
        <f t="shared" si="5"/>
        <v>0</v>
      </c>
      <c r="BG101" s="157">
        <f t="shared" si="6"/>
        <v>0</v>
      </c>
      <c r="BH101" s="157">
        <f t="shared" si="7"/>
        <v>0</v>
      </c>
      <c r="BI101" s="157">
        <f t="shared" si="8"/>
        <v>0</v>
      </c>
      <c r="BJ101" s="19" t="s">
        <v>79</v>
      </c>
      <c r="BK101" s="157">
        <f t="shared" si="9"/>
        <v>0</v>
      </c>
      <c r="BL101" s="19" t="s">
        <v>175</v>
      </c>
      <c r="BM101" s="156" t="s">
        <v>2898</v>
      </c>
    </row>
    <row r="102" spans="1:65" s="2" customFormat="1" ht="24.2" customHeight="1">
      <c r="A102" s="34"/>
      <c r="B102" s="144"/>
      <c r="C102" s="145" t="s">
        <v>231</v>
      </c>
      <c r="D102" s="145" t="s">
        <v>170</v>
      </c>
      <c r="E102" s="146" t="s">
        <v>1868</v>
      </c>
      <c r="F102" s="147" t="s">
        <v>2899</v>
      </c>
      <c r="G102" s="148" t="s">
        <v>847</v>
      </c>
      <c r="H102" s="149">
        <v>2</v>
      </c>
      <c r="I102" s="150"/>
      <c r="J102" s="151">
        <f t="shared" si="0"/>
        <v>0</v>
      </c>
      <c r="K102" s="147" t="s">
        <v>3</v>
      </c>
      <c r="L102" s="35"/>
      <c r="M102" s="152" t="s">
        <v>3</v>
      </c>
      <c r="N102" s="153" t="s">
        <v>43</v>
      </c>
      <c r="O102" s="55"/>
      <c r="P102" s="154">
        <f t="shared" si="1"/>
        <v>0</v>
      </c>
      <c r="Q102" s="154">
        <v>0</v>
      </c>
      <c r="R102" s="154">
        <f t="shared" si="2"/>
        <v>0</v>
      </c>
      <c r="S102" s="154">
        <v>0</v>
      </c>
      <c r="T102" s="155">
        <f t="shared" si="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175</v>
      </c>
      <c r="AT102" s="156" t="s">
        <v>170</v>
      </c>
      <c r="AU102" s="156" t="s">
        <v>72</v>
      </c>
      <c r="AY102" s="19" t="s">
        <v>167</v>
      </c>
      <c r="BE102" s="157">
        <f t="shared" si="4"/>
        <v>0</v>
      </c>
      <c r="BF102" s="157">
        <f t="shared" si="5"/>
        <v>0</v>
      </c>
      <c r="BG102" s="157">
        <f t="shared" si="6"/>
        <v>0</v>
      </c>
      <c r="BH102" s="157">
        <f t="shared" si="7"/>
        <v>0</v>
      </c>
      <c r="BI102" s="157">
        <f t="shared" si="8"/>
        <v>0</v>
      </c>
      <c r="BJ102" s="19" t="s">
        <v>79</v>
      </c>
      <c r="BK102" s="157">
        <f t="shared" si="9"/>
        <v>0</v>
      </c>
      <c r="BL102" s="19" t="s">
        <v>175</v>
      </c>
      <c r="BM102" s="156" t="s">
        <v>2900</v>
      </c>
    </row>
    <row r="103" spans="1:47" s="2" customFormat="1" ht="19.5">
      <c r="A103" s="34"/>
      <c r="B103" s="35"/>
      <c r="C103" s="34"/>
      <c r="D103" s="164" t="s">
        <v>422</v>
      </c>
      <c r="E103" s="34"/>
      <c r="F103" s="180" t="s">
        <v>2901</v>
      </c>
      <c r="G103" s="34"/>
      <c r="H103" s="34"/>
      <c r="I103" s="160"/>
      <c r="J103" s="34"/>
      <c r="K103" s="34"/>
      <c r="L103" s="35"/>
      <c r="M103" s="161"/>
      <c r="N103" s="162"/>
      <c r="O103" s="55"/>
      <c r="P103" s="55"/>
      <c r="Q103" s="55"/>
      <c r="R103" s="55"/>
      <c r="S103" s="55"/>
      <c r="T103" s="56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9" t="s">
        <v>422</v>
      </c>
      <c r="AU103" s="19" t="s">
        <v>72</v>
      </c>
    </row>
    <row r="104" spans="1:65" s="2" customFormat="1" ht="24.2" customHeight="1">
      <c r="A104" s="34"/>
      <c r="B104" s="144"/>
      <c r="C104" s="145" t="s">
        <v>238</v>
      </c>
      <c r="D104" s="145" t="s">
        <v>170</v>
      </c>
      <c r="E104" s="146" t="s">
        <v>1871</v>
      </c>
      <c r="F104" s="147" t="s">
        <v>2902</v>
      </c>
      <c r="G104" s="148" t="s">
        <v>847</v>
      </c>
      <c r="H104" s="149">
        <v>2</v>
      </c>
      <c r="I104" s="150"/>
      <c r="J104" s="151">
        <f>ROUND(I104*H104,2)</f>
        <v>0</v>
      </c>
      <c r="K104" s="147" t="s">
        <v>3</v>
      </c>
      <c r="L104" s="35"/>
      <c r="M104" s="152" t="s">
        <v>3</v>
      </c>
      <c r="N104" s="153" t="s">
        <v>43</v>
      </c>
      <c r="O104" s="55"/>
      <c r="P104" s="154">
        <f>O104*H104</f>
        <v>0</v>
      </c>
      <c r="Q104" s="154">
        <v>0</v>
      </c>
      <c r="R104" s="154">
        <f>Q104*H104</f>
        <v>0</v>
      </c>
      <c r="S104" s="154">
        <v>0</v>
      </c>
      <c r="T104" s="155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6" t="s">
        <v>175</v>
      </c>
      <c r="AT104" s="156" t="s">
        <v>170</v>
      </c>
      <c r="AU104" s="156" t="s">
        <v>72</v>
      </c>
      <c r="AY104" s="19" t="s">
        <v>167</v>
      </c>
      <c r="BE104" s="157">
        <f>IF(N104="základní",J104,0)</f>
        <v>0</v>
      </c>
      <c r="BF104" s="157">
        <f>IF(N104="snížená",J104,0)</f>
        <v>0</v>
      </c>
      <c r="BG104" s="157">
        <f>IF(N104="zákl. přenesená",J104,0)</f>
        <v>0</v>
      </c>
      <c r="BH104" s="157">
        <f>IF(N104="sníž. přenesená",J104,0)</f>
        <v>0</v>
      </c>
      <c r="BI104" s="157">
        <f>IF(N104="nulová",J104,0)</f>
        <v>0</v>
      </c>
      <c r="BJ104" s="19" t="s">
        <v>79</v>
      </c>
      <c r="BK104" s="157">
        <f>ROUND(I104*H104,2)</f>
        <v>0</v>
      </c>
      <c r="BL104" s="19" t="s">
        <v>175</v>
      </c>
      <c r="BM104" s="156" t="s">
        <v>2903</v>
      </c>
    </row>
    <row r="105" spans="1:47" s="2" customFormat="1" ht="19.5">
      <c r="A105" s="34"/>
      <c r="B105" s="35"/>
      <c r="C105" s="34"/>
      <c r="D105" s="164" t="s">
        <v>422</v>
      </c>
      <c r="E105" s="34"/>
      <c r="F105" s="180" t="s">
        <v>2904</v>
      </c>
      <c r="G105" s="34"/>
      <c r="H105" s="34"/>
      <c r="I105" s="160"/>
      <c r="J105" s="34"/>
      <c r="K105" s="34"/>
      <c r="L105" s="35"/>
      <c r="M105" s="161"/>
      <c r="N105" s="162"/>
      <c r="O105" s="55"/>
      <c r="P105" s="55"/>
      <c r="Q105" s="55"/>
      <c r="R105" s="55"/>
      <c r="S105" s="55"/>
      <c r="T105" s="56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422</v>
      </c>
      <c r="AU105" s="19" t="s">
        <v>72</v>
      </c>
    </row>
    <row r="106" spans="1:65" s="2" customFormat="1" ht="24.2" customHeight="1">
      <c r="A106" s="34"/>
      <c r="B106" s="144"/>
      <c r="C106" s="145" t="s">
        <v>243</v>
      </c>
      <c r="D106" s="145" t="s">
        <v>170</v>
      </c>
      <c r="E106" s="146" t="s">
        <v>1874</v>
      </c>
      <c r="F106" s="147" t="s">
        <v>1866</v>
      </c>
      <c r="G106" s="148" t="s">
        <v>847</v>
      </c>
      <c r="H106" s="149">
        <v>2</v>
      </c>
      <c r="I106" s="150"/>
      <c r="J106" s="151">
        <f>ROUND(I106*H106,2)</f>
        <v>0</v>
      </c>
      <c r="K106" s="147" t="s">
        <v>3</v>
      </c>
      <c r="L106" s="35"/>
      <c r="M106" s="152" t="s">
        <v>3</v>
      </c>
      <c r="N106" s="153" t="s">
        <v>43</v>
      </c>
      <c r="O106" s="55"/>
      <c r="P106" s="154">
        <f>O106*H106</f>
        <v>0</v>
      </c>
      <c r="Q106" s="154">
        <v>0</v>
      </c>
      <c r="R106" s="154">
        <f>Q106*H106</f>
        <v>0</v>
      </c>
      <c r="S106" s="154">
        <v>0</v>
      </c>
      <c r="T106" s="155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6" t="s">
        <v>175</v>
      </c>
      <c r="AT106" s="156" t="s">
        <v>170</v>
      </c>
      <c r="AU106" s="156" t="s">
        <v>72</v>
      </c>
      <c r="AY106" s="19" t="s">
        <v>167</v>
      </c>
      <c r="BE106" s="157">
        <f>IF(N106="základní",J106,0)</f>
        <v>0</v>
      </c>
      <c r="BF106" s="157">
        <f>IF(N106="snížená",J106,0)</f>
        <v>0</v>
      </c>
      <c r="BG106" s="157">
        <f>IF(N106="zákl. přenesená",J106,0)</f>
        <v>0</v>
      </c>
      <c r="BH106" s="157">
        <f>IF(N106="sníž. přenesená",J106,0)</f>
        <v>0</v>
      </c>
      <c r="BI106" s="157">
        <f>IF(N106="nulová",J106,0)</f>
        <v>0</v>
      </c>
      <c r="BJ106" s="19" t="s">
        <v>79</v>
      </c>
      <c r="BK106" s="157">
        <f>ROUND(I106*H106,2)</f>
        <v>0</v>
      </c>
      <c r="BL106" s="19" t="s">
        <v>175</v>
      </c>
      <c r="BM106" s="156" t="s">
        <v>2905</v>
      </c>
    </row>
    <row r="107" spans="1:47" s="2" customFormat="1" ht="19.5">
      <c r="A107" s="34"/>
      <c r="B107" s="35"/>
      <c r="C107" s="34"/>
      <c r="D107" s="164" t="s">
        <v>422</v>
      </c>
      <c r="E107" s="34"/>
      <c r="F107" s="180" t="s">
        <v>1867</v>
      </c>
      <c r="G107" s="34"/>
      <c r="H107" s="34"/>
      <c r="I107" s="160"/>
      <c r="J107" s="34"/>
      <c r="K107" s="34"/>
      <c r="L107" s="35"/>
      <c r="M107" s="161"/>
      <c r="N107" s="162"/>
      <c r="O107" s="55"/>
      <c r="P107" s="55"/>
      <c r="Q107" s="55"/>
      <c r="R107" s="55"/>
      <c r="S107" s="55"/>
      <c r="T107" s="56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9" t="s">
        <v>422</v>
      </c>
      <c r="AU107" s="19" t="s">
        <v>72</v>
      </c>
    </row>
    <row r="108" spans="1:65" s="2" customFormat="1" ht="24.2" customHeight="1">
      <c r="A108" s="34"/>
      <c r="B108" s="144"/>
      <c r="C108" s="145" t="s">
        <v>249</v>
      </c>
      <c r="D108" s="145" t="s">
        <v>170</v>
      </c>
      <c r="E108" s="146" t="s">
        <v>1876</v>
      </c>
      <c r="F108" s="147" t="s">
        <v>1869</v>
      </c>
      <c r="G108" s="148" t="s">
        <v>847</v>
      </c>
      <c r="H108" s="149">
        <v>4</v>
      </c>
      <c r="I108" s="150"/>
      <c r="J108" s="151">
        <f>ROUND(I108*H108,2)</f>
        <v>0</v>
      </c>
      <c r="K108" s="147" t="s">
        <v>3</v>
      </c>
      <c r="L108" s="35"/>
      <c r="M108" s="152" t="s">
        <v>3</v>
      </c>
      <c r="N108" s="153" t="s">
        <v>43</v>
      </c>
      <c r="O108" s="55"/>
      <c r="P108" s="154">
        <f>O108*H108</f>
        <v>0</v>
      </c>
      <c r="Q108" s="154">
        <v>0</v>
      </c>
      <c r="R108" s="154">
        <f>Q108*H108</f>
        <v>0</v>
      </c>
      <c r="S108" s="154">
        <v>0</v>
      </c>
      <c r="T108" s="155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6" t="s">
        <v>175</v>
      </c>
      <c r="AT108" s="156" t="s">
        <v>170</v>
      </c>
      <c r="AU108" s="156" t="s">
        <v>72</v>
      </c>
      <c r="AY108" s="19" t="s">
        <v>167</v>
      </c>
      <c r="BE108" s="157">
        <f>IF(N108="základní",J108,0)</f>
        <v>0</v>
      </c>
      <c r="BF108" s="157">
        <f>IF(N108="snížená",J108,0)</f>
        <v>0</v>
      </c>
      <c r="BG108" s="157">
        <f>IF(N108="zákl. přenesená",J108,0)</f>
        <v>0</v>
      </c>
      <c r="BH108" s="157">
        <f>IF(N108="sníž. přenesená",J108,0)</f>
        <v>0</v>
      </c>
      <c r="BI108" s="157">
        <f>IF(N108="nulová",J108,0)</f>
        <v>0</v>
      </c>
      <c r="BJ108" s="19" t="s">
        <v>79</v>
      </c>
      <c r="BK108" s="157">
        <f>ROUND(I108*H108,2)</f>
        <v>0</v>
      </c>
      <c r="BL108" s="19" t="s">
        <v>175</v>
      </c>
      <c r="BM108" s="156" t="s">
        <v>2906</v>
      </c>
    </row>
    <row r="109" spans="1:47" s="2" customFormat="1" ht="19.5">
      <c r="A109" s="34"/>
      <c r="B109" s="35"/>
      <c r="C109" s="34"/>
      <c r="D109" s="164" t="s">
        <v>422</v>
      </c>
      <c r="E109" s="34"/>
      <c r="F109" s="180" t="s">
        <v>1870</v>
      </c>
      <c r="G109" s="34"/>
      <c r="H109" s="34"/>
      <c r="I109" s="160"/>
      <c r="J109" s="34"/>
      <c r="K109" s="34"/>
      <c r="L109" s="35"/>
      <c r="M109" s="161"/>
      <c r="N109" s="162"/>
      <c r="O109" s="55"/>
      <c r="P109" s="55"/>
      <c r="Q109" s="55"/>
      <c r="R109" s="55"/>
      <c r="S109" s="55"/>
      <c r="T109" s="56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9" t="s">
        <v>422</v>
      </c>
      <c r="AU109" s="19" t="s">
        <v>72</v>
      </c>
    </row>
    <row r="110" spans="1:65" s="2" customFormat="1" ht="24.2" customHeight="1">
      <c r="A110" s="34"/>
      <c r="B110" s="144"/>
      <c r="C110" s="145" t="s">
        <v>255</v>
      </c>
      <c r="D110" s="145" t="s">
        <v>170</v>
      </c>
      <c r="E110" s="146" t="s">
        <v>1879</v>
      </c>
      <c r="F110" s="147" t="s">
        <v>1872</v>
      </c>
      <c r="G110" s="148" t="s">
        <v>847</v>
      </c>
      <c r="H110" s="149">
        <v>2</v>
      </c>
      <c r="I110" s="150"/>
      <c r="J110" s="151">
        <f>ROUND(I110*H110,2)</f>
        <v>0</v>
      </c>
      <c r="K110" s="147" t="s">
        <v>3</v>
      </c>
      <c r="L110" s="35"/>
      <c r="M110" s="152" t="s">
        <v>3</v>
      </c>
      <c r="N110" s="153" t="s">
        <v>43</v>
      </c>
      <c r="O110" s="55"/>
      <c r="P110" s="154">
        <f>O110*H110</f>
        <v>0</v>
      </c>
      <c r="Q110" s="154">
        <v>0</v>
      </c>
      <c r="R110" s="154">
        <f>Q110*H110</f>
        <v>0</v>
      </c>
      <c r="S110" s="154">
        <v>0</v>
      </c>
      <c r="T110" s="155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6" t="s">
        <v>175</v>
      </c>
      <c r="AT110" s="156" t="s">
        <v>170</v>
      </c>
      <c r="AU110" s="156" t="s">
        <v>72</v>
      </c>
      <c r="AY110" s="19" t="s">
        <v>167</v>
      </c>
      <c r="BE110" s="157">
        <f>IF(N110="základní",J110,0)</f>
        <v>0</v>
      </c>
      <c r="BF110" s="157">
        <f>IF(N110="snížená",J110,0)</f>
        <v>0</v>
      </c>
      <c r="BG110" s="157">
        <f>IF(N110="zákl. přenesená",J110,0)</f>
        <v>0</v>
      </c>
      <c r="BH110" s="157">
        <f>IF(N110="sníž. přenesená",J110,0)</f>
        <v>0</v>
      </c>
      <c r="BI110" s="157">
        <f>IF(N110="nulová",J110,0)</f>
        <v>0</v>
      </c>
      <c r="BJ110" s="19" t="s">
        <v>79</v>
      </c>
      <c r="BK110" s="157">
        <f>ROUND(I110*H110,2)</f>
        <v>0</v>
      </c>
      <c r="BL110" s="19" t="s">
        <v>175</v>
      </c>
      <c r="BM110" s="156" t="s">
        <v>2907</v>
      </c>
    </row>
    <row r="111" spans="1:47" s="2" customFormat="1" ht="19.5">
      <c r="A111" s="34"/>
      <c r="B111" s="35"/>
      <c r="C111" s="34"/>
      <c r="D111" s="164" t="s">
        <v>422</v>
      </c>
      <c r="E111" s="34"/>
      <c r="F111" s="180" t="s">
        <v>1873</v>
      </c>
      <c r="G111" s="34"/>
      <c r="H111" s="34"/>
      <c r="I111" s="160"/>
      <c r="J111" s="34"/>
      <c r="K111" s="34"/>
      <c r="L111" s="35"/>
      <c r="M111" s="161"/>
      <c r="N111" s="162"/>
      <c r="O111" s="55"/>
      <c r="P111" s="55"/>
      <c r="Q111" s="55"/>
      <c r="R111" s="55"/>
      <c r="S111" s="55"/>
      <c r="T111" s="56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9" t="s">
        <v>422</v>
      </c>
      <c r="AU111" s="19" t="s">
        <v>72</v>
      </c>
    </row>
    <row r="112" spans="1:65" s="2" customFormat="1" ht="24.2" customHeight="1">
      <c r="A112" s="34"/>
      <c r="B112" s="144"/>
      <c r="C112" s="145" t="s">
        <v>9</v>
      </c>
      <c r="D112" s="145" t="s">
        <v>170</v>
      </c>
      <c r="E112" s="146" t="s">
        <v>1881</v>
      </c>
      <c r="F112" s="147" t="s">
        <v>2908</v>
      </c>
      <c r="G112" s="148" t="s">
        <v>847</v>
      </c>
      <c r="H112" s="149">
        <v>3</v>
      </c>
      <c r="I112" s="150"/>
      <c r="J112" s="151">
        <f>ROUND(I112*H112,2)</f>
        <v>0</v>
      </c>
      <c r="K112" s="147" t="s">
        <v>3</v>
      </c>
      <c r="L112" s="35"/>
      <c r="M112" s="152" t="s">
        <v>3</v>
      </c>
      <c r="N112" s="153" t="s">
        <v>43</v>
      </c>
      <c r="O112" s="55"/>
      <c r="P112" s="154">
        <f>O112*H112</f>
        <v>0</v>
      </c>
      <c r="Q112" s="154">
        <v>0</v>
      </c>
      <c r="R112" s="154">
        <f>Q112*H112</f>
        <v>0</v>
      </c>
      <c r="S112" s="154">
        <v>0</v>
      </c>
      <c r="T112" s="155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6" t="s">
        <v>175</v>
      </c>
      <c r="AT112" s="156" t="s">
        <v>170</v>
      </c>
      <c r="AU112" s="156" t="s">
        <v>72</v>
      </c>
      <c r="AY112" s="19" t="s">
        <v>167</v>
      </c>
      <c r="BE112" s="157">
        <f>IF(N112="základní",J112,0)</f>
        <v>0</v>
      </c>
      <c r="BF112" s="157">
        <f>IF(N112="snížená",J112,0)</f>
        <v>0</v>
      </c>
      <c r="BG112" s="157">
        <f>IF(N112="zákl. přenesená",J112,0)</f>
        <v>0</v>
      </c>
      <c r="BH112" s="157">
        <f>IF(N112="sníž. přenesená",J112,0)</f>
        <v>0</v>
      </c>
      <c r="BI112" s="157">
        <f>IF(N112="nulová",J112,0)</f>
        <v>0</v>
      </c>
      <c r="BJ112" s="19" t="s">
        <v>79</v>
      </c>
      <c r="BK112" s="157">
        <f>ROUND(I112*H112,2)</f>
        <v>0</v>
      </c>
      <c r="BL112" s="19" t="s">
        <v>175</v>
      </c>
      <c r="BM112" s="156" t="s">
        <v>2909</v>
      </c>
    </row>
    <row r="113" spans="1:47" s="2" customFormat="1" ht="19.5">
      <c r="A113" s="34"/>
      <c r="B113" s="35"/>
      <c r="C113" s="34"/>
      <c r="D113" s="164" t="s">
        <v>422</v>
      </c>
      <c r="E113" s="34"/>
      <c r="F113" s="180" t="s">
        <v>2910</v>
      </c>
      <c r="G113" s="34"/>
      <c r="H113" s="34"/>
      <c r="I113" s="160"/>
      <c r="J113" s="34"/>
      <c r="K113" s="34"/>
      <c r="L113" s="35"/>
      <c r="M113" s="161"/>
      <c r="N113" s="162"/>
      <c r="O113" s="55"/>
      <c r="P113" s="55"/>
      <c r="Q113" s="55"/>
      <c r="R113" s="55"/>
      <c r="S113" s="55"/>
      <c r="T113" s="56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9" t="s">
        <v>422</v>
      </c>
      <c r="AU113" s="19" t="s">
        <v>72</v>
      </c>
    </row>
    <row r="114" spans="1:65" s="2" customFormat="1" ht="24.2" customHeight="1">
      <c r="A114" s="34"/>
      <c r="B114" s="144"/>
      <c r="C114" s="145" t="s">
        <v>227</v>
      </c>
      <c r="D114" s="145" t="s">
        <v>170</v>
      </c>
      <c r="E114" s="146" t="s">
        <v>1883</v>
      </c>
      <c r="F114" s="147" t="s">
        <v>2911</v>
      </c>
      <c r="G114" s="148" t="s">
        <v>847</v>
      </c>
      <c r="H114" s="149">
        <v>1</v>
      </c>
      <c r="I114" s="150"/>
      <c r="J114" s="151">
        <f>ROUND(I114*H114,2)</f>
        <v>0</v>
      </c>
      <c r="K114" s="147" t="s">
        <v>3</v>
      </c>
      <c r="L114" s="35"/>
      <c r="M114" s="152" t="s">
        <v>3</v>
      </c>
      <c r="N114" s="153" t="s">
        <v>43</v>
      </c>
      <c r="O114" s="55"/>
      <c r="P114" s="154">
        <f>O114*H114</f>
        <v>0</v>
      </c>
      <c r="Q114" s="154">
        <v>0</v>
      </c>
      <c r="R114" s="154">
        <f>Q114*H114</f>
        <v>0</v>
      </c>
      <c r="S114" s="154">
        <v>0</v>
      </c>
      <c r="T114" s="155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6" t="s">
        <v>175</v>
      </c>
      <c r="AT114" s="156" t="s">
        <v>170</v>
      </c>
      <c r="AU114" s="156" t="s">
        <v>72</v>
      </c>
      <c r="AY114" s="19" t="s">
        <v>167</v>
      </c>
      <c r="BE114" s="157">
        <f>IF(N114="základní",J114,0)</f>
        <v>0</v>
      </c>
      <c r="BF114" s="157">
        <f>IF(N114="snížená",J114,0)</f>
        <v>0</v>
      </c>
      <c r="BG114" s="157">
        <f>IF(N114="zákl. přenesená",J114,0)</f>
        <v>0</v>
      </c>
      <c r="BH114" s="157">
        <f>IF(N114="sníž. přenesená",J114,0)</f>
        <v>0</v>
      </c>
      <c r="BI114" s="157">
        <f>IF(N114="nulová",J114,0)</f>
        <v>0</v>
      </c>
      <c r="BJ114" s="19" t="s">
        <v>79</v>
      </c>
      <c r="BK114" s="157">
        <f>ROUND(I114*H114,2)</f>
        <v>0</v>
      </c>
      <c r="BL114" s="19" t="s">
        <v>175</v>
      </c>
      <c r="BM114" s="156" t="s">
        <v>2912</v>
      </c>
    </row>
    <row r="115" spans="1:47" s="2" customFormat="1" ht="19.5">
      <c r="A115" s="34"/>
      <c r="B115" s="35"/>
      <c r="C115" s="34"/>
      <c r="D115" s="164" t="s">
        <v>422</v>
      </c>
      <c r="E115" s="34"/>
      <c r="F115" s="180" t="s">
        <v>2913</v>
      </c>
      <c r="G115" s="34"/>
      <c r="H115" s="34"/>
      <c r="I115" s="160"/>
      <c r="J115" s="34"/>
      <c r="K115" s="34"/>
      <c r="L115" s="35"/>
      <c r="M115" s="161"/>
      <c r="N115" s="162"/>
      <c r="O115" s="55"/>
      <c r="P115" s="55"/>
      <c r="Q115" s="55"/>
      <c r="R115" s="55"/>
      <c r="S115" s="55"/>
      <c r="T115" s="56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9" t="s">
        <v>422</v>
      </c>
      <c r="AU115" s="19" t="s">
        <v>72</v>
      </c>
    </row>
    <row r="116" spans="1:65" s="2" customFormat="1" ht="16.5" customHeight="1">
      <c r="A116" s="34"/>
      <c r="B116" s="144"/>
      <c r="C116" s="145" t="s">
        <v>271</v>
      </c>
      <c r="D116" s="145" t="s">
        <v>170</v>
      </c>
      <c r="E116" s="146" t="s">
        <v>2914</v>
      </c>
      <c r="F116" s="147" t="s">
        <v>2915</v>
      </c>
      <c r="G116" s="148" t="s">
        <v>847</v>
      </c>
      <c r="H116" s="149">
        <v>2</v>
      </c>
      <c r="I116" s="150"/>
      <c r="J116" s="151">
        <f>ROUND(I116*H116,2)</f>
        <v>0</v>
      </c>
      <c r="K116" s="147" t="s">
        <v>3</v>
      </c>
      <c r="L116" s="35"/>
      <c r="M116" s="152" t="s">
        <v>3</v>
      </c>
      <c r="N116" s="153" t="s">
        <v>43</v>
      </c>
      <c r="O116" s="55"/>
      <c r="P116" s="154">
        <f>O116*H116</f>
        <v>0</v>
      </c>
      <c r="Q116" s="154">
        <v>0</v>
      </c>
      <c r="R116" s="154">
        <f>Q116*H116</f>
        <v>0</v>
      </c>
      <c r="S116" s="154">
        <v>0</v>
      </c>
      <c r="T116" s="155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6" t="s">
        <v>175</v>
      </c>
      <c r="AT116" s="156" t="s">
        <v>170</v>
      </c>
      <c r="AU116" s="156" t="s">
        <v>72</v>
      </c>
      <c r="AY116" s="19" t="s">
        <v>167</v>
      </c>
      <c r="BE116" s="157">
        <f>IF(N116="základní",J116,0)</f>
        <v>0</v>
      </c>
      <c r="BF116" s="157">
        <f>IF(N116="snížená",J116,0)</f>
        <v>0</v>
      </c>
      <c r="BG116" s="157">
        <f>IF(N116="zákl. přenesená",J116,0)</f>
        <v>0</v>
      </c>
      <c r="BH116" s="157">
        <f>IF(N116="sníž. přenesená",J116,0)</f>
        <v>0</v>
      </c>
      <c r="BI116" s="157">
        <f>IF(N116="nulová",J116,0)</f>
        <v>0</v>
      </c>
      <c r="BJ116" s="19" t="s">
        <v>79</v>
      </c>
      <c r="BK116" s="157">
        <f>ROUND(I116*H116,2)</f>
        <v>0</v>
      </c>
      <c r="BL116" s="19" t="s">
        <v>175</v>
      </c>
      <c r="BM116" s="156" t="s">
        <v>2916</v>
      </c>
    </row>
    <row r="117" spans="1:47" s="2" customFormat="1" ht="19.5">
      <c r="A117" s="34"/>
      <c r="B117" s="35"/>
      <c r="C117" s="34"/>
      <c r="D117" s="164" t="s">
        <v>422</v>
      </c>
      <c r="E117" s="34"/>
      <c r="F117" s="180" t="s">
        <v>1878</v>
      </c>
      <c r="G117" s="34"/>
      <c r="H117" s="34"/>
      <c r="I117" s="160"/>
      <c r="J117" s="34"/>
      <c r="K117" s="34"/>
      <c r="L117" s="35"/>
      <c r="M117" s="161"/>
      <c r="N117" s="162"/>
      <c r="O117" s="55"/>
      <c r="P117" s="55"/>
      <c r="Q117" s="55"/>
      <c r="R117" s="55"/>
      <c r="S117" s="55"/>
      <c r="T117" s="56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9" t="s">
        <v>422</v>
      </c>
      <c r="AU117" s="19" t="s">
        <v>72</v>
      </c>
    </row>
    <row r="118" spans="1:65" s="2" customFormat="1" ht="16.5" customHeight="1">
      <c r="A118" s="34"/>
      <c r="B118" s="144"/>
      <c r="C118" s="145" t="s">
        <v>277</v>
      </c>
      <c r="D118" s="145" t="s">
        <v>170</v>
      </c>
      <c r="E118" s="146" t="s">
        <v>2917</v>
      </c>
      <c r="F118" s="147" t="s">
        <v>2918</v>
      </c>
      <c r="G118" s="148" t="s">
        <v>847</v>
      </c>
      <c r="H118" s="149">
        <v>2</v>
      </c>
      <c r="I118" s="150"/>
      <c r="J118" s="151">
        <f>ROUND(I118*H118,2)</f>
        <v>0</v>
      </c>
      <c r="K118" s="147" t="s">
        <v>3</v>
      </c>
      <c r="L118" s="35"/>
      <c r="M118" s="152" t="s">
        <v>3</v>
      </c>
      <c r="N118" s="153" t="s">
        <v>43</v>
      </c>
      <c r="O118" s="55"/>
      <c r="P118" s="154">
        <f>O118*H118</f>
        <v>0</v>
      </c>
      <c r="Q118" s="154">
        <v>0</v>
      </c>
      <c r="R118" s="154">
        <f>Q118*H118</f>
        <v>0</v>
      </c>
      <c r="S118" s="154">
        <v>0</v>
      </c>
      <c r="T118" s="155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6" t="s">
        <v>175</v>
      </c>
      <c r="AT118" s="156" t="s">
        <v>170</v>
      </c>
      <c r="AU118" s="156" t="s">
        <v>72</v>
      </c>
      <c r="AY118" s="19" t="s">
        <v>167</v>
      </c>
      <c r="BE118" s="157">
        <f>IF(N118="základní",J118,0)</f>
        <v>0</v>
      </c>
      <c r="BF118" s="157">
        <f>IF(N118="snížená",J118,0)</f>
        <v>0</v>
      </c>
      <c r="BG118" s="157">
        <f>IF(N118="zákl. přenesená",J118,0)</f>
        <v>0</v>
      </c>
      <c r="BH118" s="157">
        <f>IF(N118="sníž. přenesená",J118,0)</f>
        <v>0</v>
      </c>
      <c r="BI118" s="157">
        <f>IF(N118="nulová",J118,0)</f>
        <v>0</v>
      </c>
      <c r="BJ118" s="19" t="s">
        <v>79</v>
      </c>
      <c r="BK118" s="157">
        <f>ROUND(I118*H118,2)</f>
        <v>0</v>
      </c>
      <c r="BL118" s="19" t="s">
        <v>175</v>
      </c>
      <c r="BM118" s="156" t="s">
        <v>2919</v>
      </c>
    </row>
    <row r="119" spans="1:47" s="2" customFormat="1" ht="19.5">
      <c r="A119" s="34"/>
      <c r="B119" s="35"/>
      <c r="C119" s="34"/>
      <c r="D119" s="164" t="s">
        <v>422</v>
      </c>
      <c r="E119" s="34"/>
      <c r="F119" s="180" t="s">
        <v>1878</v>
      </c>
      <c r="G119" s="34"/>
      <c r="H119" s="34"/>
      <c r="I119" s="160"/>
      <c r="J119" s="34"/>
      <c r="K119" s="34"/>
      <c r="L119" s="35"/>
      <c r="M119" s="161"/>
      <c r="N119" s="162"/>
      <c r="O119" s="55"/>
      <c r="P119" s="55"/>
      <c r="Q119" s="55"/>
      <c r="R119" s="55"/>
      <c r="S119" s="55"/>
      <c r="T119" s="56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9" t="s">
        <v>422</v>
      </c>
      <c r="AU119" s="19" t="s">
        <v>72</v>
      </c>
    </row>
    <row r="120" spans="1:65" s="2" customFormat="1" ht="16.5" customHeight="1">
      <c r="A120" s="34"/>
      <c r="B120" s="144"/>
      <c r="C120" s="145" t="s">
        <v>285</v>
      </c>
      <c r="D120" s="145" t="s">
        <v>170</v>
      </c>
      <c r="E120" s="146" t="s">
        <v>2920</v>
      </c>
      <c r="F120" s="147" t="s">
        <v>1884</v>
      </c>
      <c r="G120" s="148" t="s">
        <v>847</v>
      </c>
      <c r="H120" s="149">
        <v>2</v>
      </c>
      <c r="I120" s="150"/>
      <c r="J120" s="151">
        <f>ROUND(I120*H120,2)</f>
        <v>0</v>
      </c>
      <c r="K120" s="147" t="s">
        <v>3</v>
      </c>
      <c r="L120" s="35"/>
      <c r="M120" s="152" t="s">
        <v>3</v>
      </c>
      <c r="N120" s="153" t="s">
        <v>43</v>
      </c>
      <c r="O120" s="55"/>
      <c r="P120" s="154">
        <f>O120*H120</f>
        <v>0</v>
      </c>
      <c r="Q120" s="154">
        <v>0</v>
      </c>
      <c r="R120" s="154">
        <f>Q120*H120</f>
        <v>0</v>
      </c>
      <c r="S120" s="154">
        <v>0</v>
      </c>
      <c r="T120" s="155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6" t="s">
        <v>175</v>
      </c>
      <c r="AT120" s="156" t="s">
        <v>170</v>
      </c>
      <c r="AU120" s="156" t="s">
        <v>72</v>
      </c>
      <c r="AY120" s="19" t="s">
        <v>167</v>
      </c>
      <c r="BE120" s="157">
        <f>IF(N120="základní",J120,0)</f>
        <v>0</v>
      </c>
      <c r="BF120" s="157">
        <f>IF(N120="snížená",J120,0)</f>
        <v>0</v>
      </c>
      <c r="BG120" s="157">
        <f>IF(N120="zákl. přenesená",J120,0)</f>
        <v>0</v>
      </c>
      <c r="BH120" s="157">
        <f>IF(N120="sníž. přenesená",J120,0)</f>
        <v>0</v>
      </c>
      <c r="BI120" s="157">
        <f>IF(N120="nulová",J120,0)</f>
        <v>0</v>
      </c>
      <c r="BJ120" s="19" t="s">
        <v>79</v>
      </c>
      <c r="BK120" s="157">
        <f>ROUND(I120*H120,2)</f>
        <v>0</v>
      </c>
      <c r="BL120" s="19" t="s">
        <v>175</v>
      </c>
      <c r="BM120" s="156" t="s">
        <v>2921</v>
      </c>
    </row>
    <row r="121" spans="1:47" s="2" customFormat="1" ht="19.5">
      <c r="A121" s="34"/>
      <c r="B121" s="35"/>
      <c r="C121" s="34"/>
      <c r="D121" s="164" t="s">
        <v>422</v>
      </c>
      <c r="E121" s="34"/>
      <c r="F121" s="180" t="s">
        <v>1878</v>
      </c>
      <c r="G121" s="34"/>
      <c r="H121" s="34"/>
      <c r="I121" s="160"/>
      <c r="J121" s="34"/>
      <c r="K121" s="34"/>
      <c r="L121" s="35"/>
      <c r="M121" s="161"/>
      <c r="N121" s="162"/>
      <c r="O121" s="55"/>
      <c r="P121" s="55"/>
      <c r="Q121" s="55"/>
      <c r="R121" s="55"/>
      <c r="S121" s="55"/>
      <c r="T121" s="56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9" t="s">
        <v>422</v>
      </c>
      <c r="AU121" s="19" t="s">
        <v>72</v>
      </c>
    </row>
    <row r="122" spans="1:65" s="2" customFormat="1" ht="16.5" customHeight="1">
      <c r="A122" s="34"/>
      <c r="B122" s="144"/>
      <c r="C122" s="145" t="s">
        <v>290</v>
      </c>
      <c r="D122" s="145" t="s">
        <v>170</v>
      </c>
      <c r="E122" s="146" t="s">
        <v>2091</v>
      </c>
      <c r="F122" s="147" t="s">
        <v>1886</v>
      </c>
      <c r="G122" s="148" t="s">
        <v>1521</v>
      </c>
      <c r="H122" s="149">
        <v>25</v>
      </c>
      <c r="I122" s="150"/>
      <c r="J122" s="151">
        <f>ROUND(I122*H122,2)</f>
        <v>0</v>
      </c>
      <c r="K122" s="147" t="s">
        <v>3</v>
      </c>
      <c r="L122" s="35"/>
      <c r="M122" s="152" t="s">
        <v>3</v>
      </c>
      <c r="N122" s="153" t="s">
        <v>43</v>
      </c>
      <c r="O122" s="55"/>
      <c r="P122" s="154">
        <f>O122*H122</f>
        <v>0</v>
      </c>
      <c r="Q122" s="154">
        <v>0</v>
      </c>
      <c r="R122" s="154">
        <f>Q122*H122</f>
        <v>0</v>
      </c>
      <c r="S122" s="154">
        <v>0</v>
      </c>
      <c r="T122" s="155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6" t="s">
        <v>175</v>
      </c>
      <c r="AT122" s="156" t="s">
        <v>170</v>
      </c>
      <c r="AU122" s="156" t="s">
        <v>72</v>
      </c>
      <c r="AY122" s="19" t="s">
        <v>167</v>
      </c>
      <c r="BE122" s="157">
        <f>IF(N122="základní",J122,0)</f>
        <v>0</v>
      </c>
      <c r="BF122" s="157">
        <f>IF(N122="snížená",J122,0)</f>
        <v>0</v>
      </c>
      <c r="BG122" s="157">
        <f>IF(N122="zákl. přenesená",J122,0)</f>
        <v>0</v>
      </c>
      <c r="BH122" s="157">
        <f>IF(N122="sníž. přenesená",J122,0)</f>
        <v>0</v>
      </c>
      <c r="BI122" s="157">
        <f>IF(N122="nulová",J122,0)</f>
        <v>0</v>
      </c>
      <c r="BJ122" s="19" t="s">
        <v>79</v>
      </c>
      <c r="BK122" s="157">
        <f>ROUND(I122*H122,2)</f>
        <v>0</v>
      </c>
      <c r="BL122" s="19" t="s">
        <v>175</v>
      </c>
      <c r="BM122" s="156" t="s">
        <v>2922</v>
      </c>
    </row>
    <row r="123" spans="1:65" s="2" customFormat="1" ht="16.5" customHeight="1">
      <c r="A123" s="34"/>
      <c r="B123" s="144"/>
      <c r="C123" s="145" t="s">
        <v>8</v>
      </c>
      <c r="D123" s="145" t="s">
        <v>170</v>
      </c>
      <c r="E123" s="146" t="s">
        <v>2923</v>
      </c>
      <c r="F123" s="147" t="s">
        <v>1888</v>
      </c>
      <c r="G123" s="148" t="s">
        <v>1521</v>
      </c>
      <c r="H123" s="149">
        <v>40</v>
      </c>
      <c r="I123" s="150"/>
      <c r="J123" s="151">
        <f>ROUND(I123*H123,2)</f>
        <v>0</v>
      </c>
      <c r="K123" s="147" t="s">
        <v>3</v>
      </c>
      <c r="L123" s="35"/>
      <c r="M123" s="152" t="s">
        <v>3</v>
      </c>
      <c r="N123" s="153" t="s">
        <v>43</v>
      </c>
      <c r="O123" s="55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6" t="s">
        <v>175</v>
      </c>
      <c r="AT123" s="156" t="s">
        <v>170</v>
      </c>
      <c r="AU123" s="156" t="s">
        <v>72</v>
      </c>
      <c r="AY123" s="19" t="s">
        <v>167</v>
      </c>
      <c r="BE123" s="157">
        <f>IF(N123="základní",J123,0)</f>
        <v>0</v>
      </c>
      <c r="BF123" s="157">
        <f>IF(N123="snížená",J123,0)</f>
        <v>0</v>
      </c>
      <c r="BG123" s="157">
        <f>IF(N123="zákl. přenesená",J123,0)</f>
        <v>0</v>
      </c>
      <c r="BH123" s="157">
        <f>IF(N123="sníž. přenesená",J123,0)</f>
        <v>0</v>
      </c>
      <c r="BI123" s="157">
        <f>IF(N123="nulová",J123,0)</f>
        <v>0</v>
      </c>
      <c r="BJ123" s="19" t="s">
        <v>79</v>
      </c>
      <c r="BK123" s="157">
        <f>ROUND(I123*H123,2)</f>
        <v>0</v>
      </c>
      <c r="BL123" s="19" t="s">
        <v>175</v>
      </c>
      <c r="BM123" s="156" t="s">
        <v>2924</v>
      </c>
    </row>
    <row r="124" spans="1:65" s="2" customFormat="1" ht="16.5" customHeight="1">
      <c r="A124" s="34"/>
      <c r="B124" s="144"/>
      <c r="C124" s="145" t="s">
        <v>300</v>
      </c>
      <c r="D124" s="145" t="s">
        <v>170</v>
      </c>
      <c r="E124" s="146" t="s">
        <v>2925</v>
      </c>
      <c r="F124" s="147" t="s">
        <v>2926</v>
      </c>
      <c r="G124" s="148" t="s">
        <v>1521</v>
      </c>
      <c r="H124" s="149">
        <v>15</v>
      </c>
      <c r="I124" s="150"/>
      <c r="J124" s="151">
        <f>ROUND(I124*H124,2)</f>
        <v>0</v>
      </c>
      <c r="K124" s="147" t="s">
        <v>3</v>
      </c>
      <c r="L124" s="35"/>
      <c r="M124" s="152" t="s">
        <v>3</v>
      </c>
      <c r="N124" s="153" t="s">
        <v>43</v>
      </c>
      <c r="O124" s="55"/>
      <c r="P124" s="154">
        <f>O124*H124</f>
        <v>0</v>
      </c>
      <c r="Q124" s="154">
        <v>0</v>
      </c>
      <c r="R124" s="154">
        <f>Q124*H124</f>
        <v>0</v>
      </c>
      <c r="S124" s="154">
        <v>0</v>
      </c>
      <c r="T124" s="155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6" t="s">
        <v>175</v>
      </c>
      <c r="AT124" s="156" t="s">
        <v>170</v>
      </c>
      <c r="AU124" s="156" t="s">
        <v>72</v>
      </c>
      <c r="AY124" s="19" t="s">
        <v>167</v>
      </c>
      <c r="BE124" s="157">
        <f>IF(N124="základní",J124,0)</f>
        <v>0</v>
      </c>
      <c r="BF124" s="157">
        <f>IF(N124="snížená",J124,0)</f>
        <v>0</v>
      </c>
      <c r="BG124" s="157">
        <f>IF(N124="zákl. přenesená",J124,0)</f>
        <v>0</v>
      </c>
      <c r="BH124" s="157">
        <f>IF(N124="sníž. přenesená",J124,0)</f>
        <v>0</v>
      </c>
      <c r="BI124" s="157">
        <f>IF(N124="nulová",J124,0)</f>
        <v>0</v>
      </c>
      <c r="BJ124" s="19" t="s">
        <v>79</v>
      </c>
      <c r="BK124" s="157">
        <f>ROUND(I124*H124,2)</f>
        <v>0</v>
      </c>
      <c r="BL124" s="19" t="s">
        <v>175</v>
      </c>
      <c r="BM124" s="156" t="s">
        <v>2927</v>
      </c>
    </row>
    <row r="125" spans="1:65" s="2" customFormat="1" ht="16.5" customHeight="1">
      <c r="A125" s="34"/>
      <c r="B125" s="144"/>
      <c r="C125" s="145" t="s">
        <v>306</v>
      </c>
      <c r="D125" s="145" t="s">
        <v>170</v>
      </c>
      <c r="E125" s="146" t="s">
        <v>2928</v>
      </c>
      <c r="F125" s="147" t="s">
        <v>1890</v>
      </c>
      <c r="G125" s="148" t="s">
        <v>1521</v>
      </c>
      <c r="H125" s="149">
        <v>20</v>
      </c>
      <c r="I125" s="150"/>
      <c r="J125" s="151">
        <f>ROUND(I125*H125,2)</f>
        <v>0</v>
      </c>
      <c r="K125" s="147" t="s">
        <v>3</v>
      </c>
      <c r="L125" s="35"/>
      <c r="M125" s="152" t="s">
        <v>3</v>
      </c>
      <c r="N125" s="153" t="s">
        <v>43</v>
      </c>
      <c r="O125" s="55"/>
      <c r="P125" s="154">
        <f>O125*H125</f>
        <v>0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6" t="s">
        <v>175</v>
      </c>
      <c r="AT125" s="156" t="s">
        <v>170</v>
      </c>
      <c r="AU125" s="156" t="s">
        <v>72</v>
      </c>
      <c r="AY125" s="19" t="s">
        <v>167</v>
      </c>
      <c r="BE125" s="157">
        <f>IF(N125="základní",J125,0)</f>
        <v>0</v>
      </c>
      <c r="BF125" s="157">
        <f>IF(N125="snížená",J125,0)</f>
        <v>0</v>
      </c>
      <c r="BG125" s="157">
        <f>IF(N125="zákl. přenesená",J125,0)</f>
        <v>0</v>
      </c>
      <c r="BH125" s="157">
        <f>IF(N125="sníž. přenesená",J125,0)</f>
        <v>0</v>
      </c>
      <c r="BI125" s="157">
        <f>IF(N125="nulová",J125,0)</f>
        <v>0</v>
      </c>
      <c r="BJ125" s="19" t="s">
        <v>79</v>
      </c>
      <c r="BK125" s="157">
        <f>ROUND(I125*H125,2)</f>
        <v>0</v>
      </c>
      <c r="BL125" s="19" t="s">
        <v>175</v>
      </c>
      <c r="BM125" s="156" t="s">
        <v>2929</v>
      </c>
    </row>
    <row r="126" spans="2:63" s="12" customFormat="1" ht="25.9" customHeight="1">
      <c r="B126" s="131"/>
      <c r="D126" s="132" t="s">
        <v>71</v>
      </c>
      <c r="E126" s="133" t="s">
        <v>811</v>
      </c>
      <c r="F126" s="133" t="s">
        <v>1891</v>
      </c>
      <c r="I126" s="134"/>
      <c r="J126" s="135">
        <f>BK126</f>
        <v>0</v>
      </c>
      <c r="L126" s="131"/>
      <c r="M126" s="136"/>
      <c r="N126" s="137"/>
      <c r="O126" s="137"/>
      <c r="P126" s="138">
        <f>P127</f>
        <v>0</v>
      </c>
      <c r="Q126" s="137"/>
      <c r="R126" s="138">
        <f>R127</f>
        <v>0</v>
      </c>
      <c r="S126" s="137"/>
      <c r="T126" s="139">
        <f>T127</f>
        <v>0</v>
      </c>
      <c r="AR126" s="132" t="s">
        <v>79</v>
      </c>
      <c r="AT126" s="140" t="s">
        <v>71</v>
      </c>
      <c r="AU126" s="140" t="s">
        <v>72</v>
      </c>
      <c r="AY126" s="132" t="s">
        <v>167</v>
      </c>
      <c r="BK126" s="141">
        <f>BK127</f>
        <v>0</v>
      </c>
    </row>
    <row r="127" spans="1:65" s="2" customFormat="1" ht="16.5" customHeight="1">
      <c r="A127" s="34"/>
      <c r="B127" s="144"/>
      <c r="C127" s="145" t="s">
        <v>312</v>
      </c>
      <c r="D127" s="145" t="s">
        <v>170</v>
      </c>
      <c r="E127" s="146" t="s">
        <v>2089</v>
      </c>
      <c r="F127" s="147" t="s">
        <v>1893</v>
      </c>
      <c r="G127" s="148" t="s">
        <v>1088</v>
      </c>
      <c r="H127" s="149">
        <v>1</v>
      </c>
      <c r="I127" s="150"/>
      <c r="J127" s="151">
        <f>ROUND(I127*H127,2)</f>
        <v>0</v>
      </c>
      <c r="K127" s="147" t="s">
        <v>3</v>
      </c>
      <c r="L127" s="35"/>
      <c r="M127" s="152" t="s">
        <v>3</v>
      </c>
      <c r="N127" s="153" t="s">
        <v>43</v>
      </c>
      <c r="O127" s="55"/>
      <c r="P127" s="154">
        <f>O127*H127</f>
        <v>0</v>
      </c>
      <c r="Q127" s="154">
        <v>0</v>
      </c>
      <c r="R127" s="154">
        <f>Q127*H127</f>
        <v>0</v>
      </c>
      <c r="S127" s="154">
        <v>0</v>
      </c>
      <c r="T127" s="155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6" t="s">
        <v>175</v>
      </c>
      <c r="AT127" s="156" t="s">
        <v>170</v>
      </c>
      <c r="AU127" s="156" t="s">
        <v>79</v>
      </c>
      <c r="AY127" s="19" t="s">
        <v>167</v>
      </c>
      <c r="BE127" s="157">
        <f>IF(N127="základní",J127,0)</f>
        <v>0</v>
      </c>
      <c r="BF127" s="157">
        <f>IF(N127="snížená",J127,0)</f>
        <v>0</v>
      </c>
      <c r="BG127" s="157">
        <f>IF(N127="zákl. přenesená",J127,0)</f>
        <v>0</v>
      </c>
      <c r="BH127" s="157">
        <f>IF(N127="sníž. přenesená",J127,0)</f>
        <v>0</v>
      </c>
      <c r="BI127" s="157">
        <f>IF(N127="nulová",J127,0)</f>
        <v>0</v>
      </c>
      <c r="BJ127" s="19" t="s">
        <v>79</v>
      </c>
      <c r="BK127" s="157">
        <f>ROUND(I127*H127,2)</f>
        <v>0</v>
      </c>
      <c r="BL127" s="19" t="s">
        <v>175</v>
      </c>
      <c r="BM127" s="156" t="s">
        <v>2930</v>
      </c>
    </row>
    <row r="128" spans="2:63" s="12" customFormat="1" ht="25.9" customHeight="1">
      <c r="B128" s="131"/>
      <c r="D128" s="132" t="s">
        <v>71</v>
      </c>
      <c r="E128" s="133" t="s">
        <v>872</v>
      </c>
      <c r="F128" s="133" t="s">
        <v>1894</v>
      </c>
      <c r="I128" s="134"/>
      <c r="J128" s="135">
        <f>BK128</f>
        <v>0</v>
      </c>
      <c r="L128" s="131"/>
      <c r="M128" s="136"/>
      <c r="N128" s="137"/>
      <c r="O128" s="137"/>
      <c r="P128" s="138">
        <f>SUM(P129:P135)</f>
        <v>0</v>
      </c>
      <c r="Q128" s="137"/>
      <c r="R128" s="138">
        <f>SUM(R129:R135)</f>
        <v>0</v>
      </c>
      <c r="S128" s="137"/>
      <c r="T128" s="139">
        <f>SUM(T129:T135)</f>
        <v>0</v>
      </c>
      <c r="AR128" s="132" t="s">
        <v>79</v>
      </c>
      <c r="AT128" s="140" t="s">
        <v>71</v>
      </c>
      <c r="AU128" s="140" t="s">
        <v>72</v>
      </c>
      <c r="AY128" s="132" t="s">
        <v>167</v>
      </c>
      <c r="BK128" s="141">
        <f>SUM(BK129:BK135)</f>
        <v>0</v>
      </c>
    </row>
    <row r="129" spans="1:65" s="2" customFormat="1" ht="16.5" customHeight="1">
      <c r="A129" s="34"/>
      <c r="B129" s="144"/>
      <c r="C129" s="145" t="s">
        <v>318</v>
      </c>
      <c r="D129" s="145" t="s">
        <v>170</v>
      </c>
      <c r="E129" s="146" t="s">
        <v>2931</v>
      </c>
      <c r="F129" s="147" t="s">
        <v>2932</v>
      </c>
      <c r="G129" s="148" t="s">
        <v>1521</v>
      </c>
      <c r="H129" s="149">
        <v>25</v>
      </c>
      <c r="I129" s="150"/>
      <c r="J129" s="151">
        <f aca="true" t="shared" si="10" ref="J129:J135">ROUND(I129*H129,2)</f>
        <v>0</v>
      </c>
      <c r="K129" s="147" t="s">
        <v>3</v>
      </c>
      <c r="L129" s="35"/>
      <c r="M129" s="152" t="s">
        <v>3</v>
      </c>
      <c r="N129" s="153" t="s">
        <v>43</v>
      </c>
      <c r="O129" s="55"/>
      <c r="P129" s="154">
        <f aca="true" t="shared" si="11" ref="P129:P135">O129*H129</f>
        <v>0</v>
      </c>
      <c r="Q129" s="154">
        <v>0</v>
      </c>
      <c r="R129" s="154">
        <f aca="true" t="shared" si="12" ref="R129:R135">Q129*H129</f>
        <v>0</v>
      </c>
      <c r="S129" s="154">
        <v>0</v>
      </c>
      <c r="T129" s="155">
        <f aca="true" t="shared" si="13" ref="T129:T135"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6" t="s">
        <v>175</v>
      </c>
      <c r="AT129" s="156" t="s">
        <v>170</v>
      </c>
      <c r="AU129" s="156" t="s">
        <v>79</v>
      </c>
      <c r="AY129" s="19" t="s">
        <v>167</v>
      </c>
      <c r="BE129" s="157">
        <f aca="true" t="shared" si="14" ref="BE129:BE135">IF(N129="základní",J129,0)</f>
        <v>0</v>
      </c>
      <c r="BF129" s="157">
        <f aca="true" t="shared" si="15" ref="BF129:BF135">IF(N129="snížená",J129,0)</f>
        <v>0</v>
      </c>
      <c r="BG129" s="157">
        <f aca="true" t="shared" si="16" ref="BG129:BG135">IF(N129="zákl. přenesená",J129,0)</f>
        <v>0</v>
      </c>
      <c r="BH129" s="157">
        <f aca="true" t="shared" si="17" ref="BH129:BH135">IF(N129="sníž. přenesená",J129,0)</f>
        <v>0</v>
      </c>
      <c r="BI129" s="157">
        <f aca="true" t="shared" si="18" ref="BI129:BI135">IF(N129="nulová",J129,0)</f>
        <v>0</v>
      </c>
      <c r="BJ129" s="19" t="s">
        <v>79</v>
      </c>
      <c r="BK129" s="157">
        <f aca="true" t="shared" si="19" ref="BK129:BK135">ROUND(I129*H129,2)</f>
        <v>0</v>
      </c>
      <c r="BL129" s="19" t="s">
        <v>175</v>
      </c>
      <c r="BM129" s="156" t="s">
        <v>2933</v>
      </c>
    </row>
    <row r="130" spans="1:65" s="2" customFormat="1" ht="16.5" customHeight="1">
      <c r="A130" s="34"/>
      <c r="B130" s="144"/>
      <c r="C130" s="145" t="s">
        <v>323</v>
      </c>
      <c r="D130" s="145" t="s">
        <v>170</v>
      </c>
      <c r="E130" s="146" t="s">
        <v>2934</v>
      </c>
      <c r="F130" s="147" t="s">
        <v>2935</v>
      </c>
      <c r="G130" s="148" t="s">
        <v>1521</v>
      </c>
      <c r="H130" s="149">
        <v>30</v>
      </c>
      <c r="I130" s="150"/>
      <c r="J130" s="151">
        <f t="shared" si="10"/>
        <v>0</v>
      </c>
      <c r="K130" s="147" t="s">
        <v>3</v>
      </c>
      <c r="L130" s="35"/>
      <c r="M130" s="152" t="s">
        <v>3</v>
      </c>
      <c r="N130" s="153" t="s">
        <v>43</v>
      </c>
      <c r="O130" s="55"/>
      <c r="P130" s="154">
        <f t="shared" si="11"/>
        <v>0</v>
      </c>
      <c r="Q130" s="154">
        <v>0</v>
      </c>
      <c r="R130" s="154">
        <f t="shared" si="12"/>
        <v>0</v>
      </c>
      <c r="S130" s="154">
        <v>0</v>
      </c>
      <c r="T130" s="155">
        <f t="shared" si="1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6" t="s">
        <v>175</v>
      </c>
      <c r="AT130" s="156" t="s">
        <v>170</v>
      </c>
      <c r="AU130" s="156" t="s">
        <v>79</v>
      </c>
      <c r="AY130" s="19" t="s">
        <v>167</v>
      </c>
      <c r="BE130" s="157">
        <f t="shared" si="14"/>
        <v>0</v>
      </c>
      <c r="BF130" s="157">
        <f t="shared" si="15"/>
        <v>0</v>
      </c>
      <c r="BG130" s="157">
        <f t="shared" si="16"/>
        <v>0</v>
      </c>
      <c r="BH130" s="157">
        <f t="shared" si="17"/>
        <v>0</v>
      </c>
      <c r="BI130" s="157">
        <f t="shared" si="18"/>
        <v>0</v>
      </c>
      <c r="BJ130" s="19" t="s">
        <v>79</v>
      </c>
      <c r="BK130" s="157">
        <f t="shared" si="19"/>
        <v>0</v>
      </c>
      <c r="BL130" s="19" t="s">
        <v>175</v>
      </c>
      <c r="BM130" s="156" t="s">
        <v>2936</v>
      </c>
    </row>
    <row r="131" spans="1:65" s="2" customFormat="1" ht="16.5" customHeight="1">
      <c r="A131" s="34"/>
      <c r="B131" s="144"/>
      <c r="C131" s="145" t="s">
        <v>330</v>
      </c>
      <c r="D131" s="145" t="s">
        <v>170</v>
      </c>
      <c r="E131" s="146" t="s">
        <v>2937</v>
      </c>
      <c r="F131" s="147" t="s">
        <v>1896</v>
      </c>
      <c r="G131" s="148" t="s">
        <v>1521</v>
      </c>
      <c r="H131" s="149">
        <v>55</v>
      </c>
      <c r="I131" s="150"/>
      <c r="J131" s="151">
        <f t="shared" si="10"/>
        <v>0</v>
      </c>
      <c r="K131" s="147" t="s">
        <v>3</v>
      </c>
      <c r="L131" s="35"/>
      <c r="M131" s="152" t="s">
        <v>3</v>
      </c>
      <c r="N131" s="153" t="s">
        <v>43</v>
      </c>
      <c r="O131" s="55"/>
      <c r="P131" s="154">
        <f t="shared" si="11"/>
        <v>0</v>
      </c>
      <c r="Q131" s="154">
        <v>0</v>
      </c>
      <c r="R131" s="154">
        <f t="shared" si="12"/>
        <v>0</v>
      </c>
      <c r="S131" s="154">
        <v>0</v>
      </c>
      <c r="T131" s="155">
        <f t="shared" si="1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6" t="s">
        <v>175</v>
      </c>
      <c r="AT131" s="156" t="s">
        <v>170</v>
      </c>
      <c r="AU131" s="156" t="s">
        <v>79</v>
      </c>
      <c r="AY131" s="19" t="s">
        <v>167</v>
      </c>
      <c r="BE131" s="157">
        <f t="shared" si="14"/>
        <v>0</v>
      </c>
      <c r="BF131" s="157">
        <f t="shared" si="15"/>
        <v>0</v>
      </c>
      <c r="BG131" s="157">
        <f t="shared" si="16"/>
        <v>0</v>
      </c>
      <c r="BH131" s="157">
        <f t="shared" si="17"/>
        <v>0</v>
      </c>
      <c r="BI131" s="157">
        <f t="shared" si="18"/>
        <v>0</v>
      </c>
      <c r="BJ131" s="19" t="s">
        <v>79</v>
      </c>
      <c r="BK131" s="157">
        <f t="shared" si="19"/>
        <v>0</v>
      </c>
      <c r="BL131" s="19" t="s">
        <v>175</v>
      </c>
      <c r="BM131" s="156" t="s">
        <v>2938</v>
      </c>
    </row>
    <row r="132" spans="1:65" s="2" customFormat="1" ht="16.5" customHeight="1">
      <c r="A132" s="34"/>
      <c r="B132" s="144"/>
      <c r="C132" s="145" t="s">
        <v>339</v>
      </c>
      <c r="D132" s="145" t="s">
        <v>170</v>
      </c>
      <c r="E132" s="146" t="s">
        <v>2939</v>
      </c>
      <c r="F132" s="147" t="s">
        <v>1898</v>
      </c>
      <c r="G132" s="148" t="s">
        <v>1521</v>
      </c>
      <c r="H132" s="149">
        <v>20</v>
      </c>
      <c r="I132" s="150"/>
      <c r="J132" s="151">
        <f t="shared" si="10"/>
        <v>0</v>
      </c>
      <c r="K132" s="147" t="s">
        <v>3</v>
      </c>
      <c r="L132" s="35"/>
      <c r="M132" s="152" t="s">
        <v>3</v>
      </c>
      <c r="N132" s="153" t="s">
        <v>43</v>
      </c>
      <c r="O132" s="55"/>
      <c r="P132" s="154">
        <f t="shared" si="11"/>
        <v>0</v>
      </c>
      <c r="Q132" s="154">
        <v>0</v>
      </c>
      <c r="R132" s="154">
        <f t="shared" si="12"/>
        <v>0</v>
      </c>
      <c r="S132" s="154">
        <v>0</v>
      </c>
      <c r="T132" s="155">
        <f t="shared" si="1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6" t="s">
        <v>175</v>
      </c>
      <c r="AT132" s="156" t="s">
        <v>170</v>
      </c>
      <c r="AU132" s="156" t="s">
        <v>79</v>
      </c>
      <c r="AY132" s="19" t="s">
        <v>167</v>
      </c>
      <c r="BE132" s="157">
        <f t="shared" si="14"/>
        <v>0</v>
      </c>
      <c r="BF132" s="157">
        <f t="shared" si="15"/>
        <v>0</v>
      </c>
      <c r="BG132" s="157">
        <f t="shared" si="16"/>
        <v>0</v>
      </c>
      <c r="BH132" s="157">
        <f t="shared" si="17"/>
        <v>0</v>
      </c>
      <c r="BI132" s="157">
        <f t="shared" si="18"/>
        <v>0</v>
      </c>
      <c r="BJ132" s="19" t="s">
        <v>79</v>
      </c>
      <c r="BK132" s="157">
        <f t="shared" si="19"/>
        <v>0</v>
      </c>
      <c r="BL132" s="19" t="s">
        <v>175</v>
      </c>
      <c r="BM132" s="156" t="s">
        <v>2940</v>
      </c>
    </row>
    <row r="133" spans="1:65" s="2" customFormat="1" ht="16.5" customHeight="1">
      <c r="A133" s="34"/>
      <c r="B133" s="144"/>
      <c r="C133" s="145" t="s">
        <v>345</v>
      </c>
      <c r="D133" s="145" t="s">
        <v>170</v>
      </c>
      <c r="E133" s="146" t="s">
        <v>2941</v>
      </c>
      <c r="F133" s="147" t="s">
        <v>1900</v>
      </c>
      <c r="G133" s="148" t="s">
        <v>1521</v>
      </c>
      <c r="H133" s="149">
        <v>20</v>
      </c>
      <c r="I133" s="150"/>
      <c r="J133" s="151">
        <f t="shared" si="10"/>
        <v>0</v>
      </c>
      <c r="K133" s="147" t="s">
        <v>3</v>
      </c>
      <c r="L133" s="35"/>
      <c r="M133" s="152" t="s">
        <v>3</v>
      </c>
      <c r="N133" s="153" t="s">
        <v>43</v>
      </c>
      <c r="O133" s="55"/>
      <c r="P133" s="154">
        <f t="shared" si="11"/>
        <v>0</v>
      </c>
      <c r="Q133" s="154">
        <v>0</v>
      </c>
      <c r="R133" s="154">
        <f t="shared" si="12"/>
        <v>0</v>
      </c>
      <c r="S133" s="154">
        <v>0</v>
      </c>
      <c r="T133" s="155">
        <f t="shared" si="1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6" t="s">
        <v>175</v>
      </c>
      <c r="AT133" s="156" t="s">
        <v>170</v>
      </c>
      <c r="AU133" s="156" t="s">
        <v>79</v>
      </c>
      <c r="AY133" s="19" t="s">
        <v>167</v>
      </c>
      <c r="BE133" s="157">
        <f t="shared" si="14"/>
        <v>0</v>
      </c>
      <c r="BF133" s="157">
        <f t="shared" si="15"/>
        <v>0</v>
      </c>
      <c r="BG133" s="157">
        <f t="shared" si="16"/>
        <v>0</v>
      </c>
      <c r="BH133" s="157">
        <f t="shared" si="17"/>
        <v>0</v>
      </c>
      <c r="BI133" s="157">
        <f t="shared" si="18"/>
        <v>0</v>
      </c>
      <c r="BJ133" s="19" t="s">
        <v>79</v>
      </c>
      <c r="BK133" s="157">
        <f t="shared" si="19"/>
        <v>0</v>
      </c>
      <c r="BL133" s="19" t="s">
        <v>175</v>
      </c>
      <c r="BM133" s="156" t="s">
        <v>2942</v>
      </c>
    </row>
    <row r="134" spans="1:65" s="2" customFormat="1" ht="16.5" customHeight="1">
      <c r="A134" s="34"/>
      <c r="B134" s="144"/>
      <c r="C134" s="145" t="s">
        <v>350</v>
      </c>
      <c r="D134" s="145" t="s">
        <v>170</v>
      </c>
      <c r="E134" s="146" t="s">
        <v>2943</v>
      </c>
      <c r="F134" s="147" t="s">
        <v>1902</v>
      </c>
      <c r="G134" s="148" t="s">
        <v>1521</v>
      </c>
      <c r="H134" s="149">
        <v>10</v>
      </c>
      <c r="I134" s="150"/>
      <c r="J134" s="151">
        <f t="shared" si="10"/>
        <v>0</v>
      </c>
      <c r="K134" s="147" t="s">
        <v>3</v>
      </c>
      <c r="L134" s="35"/>
      <c r="M134" s="152" t="s">
        <v>3</v>
      </c>
      <c r="N134" s="153" t="s">
        <v>43</v>
      </c>
      <c r="O134" s="55"/>
      <c r="P134" s="154">
        <f t="shared" si="11"/>
        <v>0</v>
      </c>
      <c r="Q134" s="154">
        <v>0</v>
      </c>
      <c r="R134" s="154">
        <f t="shared" si="12"/>
        <v>0</v>
      </c>
      <c r="S134" s="154">
        <v>0</v>
      </c>
      <c r="T134" s="155">
        <f t="shared" si="1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6" t="s">
        <v>175</v>
      </c>
      <c r="AT134" s="156" t="s">
        <v>170</v>
      </c>
      <c r="AU134" s="156" t="s">
        <v>79</v>
      </c>
      <c r="AY134" s="19" t="s">
        <v>167</v>
      </c>
      <c r="BE134" s="157">
        <f t="shared" si="14"/>
        <v>0</v>
      </c>
      <c r="BF134" s="157">
        <f t="shared" si="15"/>
        <v>0</v>
      </c>
      <c r="BG134" s="157">
        <f t="shared" si="16"/>
        <v>0</v>
      </c>
      <c r="BH134" s="157">
        <f t="shared" si="17"/>
        <v>0</v>
      </c>
      <c r="BI134" s="157">
        <f t="shared" si="18"/>
        <v>0</v>
      </c>
      <c r="BJ134" s="19" t="s">
        <v>79</v>
      </c>
      <c r="BK134" s="157">
        <f t="shared" si="19"/>
        <v>0</v>
      </c>
      <c r="BL134" s="19" t="s">
        <v>175</v>
      </c>
      <c r="BM134" s="156" t="s">
        <v>2944</v>
      </c>
    </row>
    <row r="135" spans="1:65" s="2" customFormat="1" ht="16.5" customHeight="1">
      <c r="A135" s="34"/>
      <c r="B135" s="144"/>
      <c r="C135" s="145" t="s">
        <v>354</v>
      </c>
      <c r="D135" s="145" t="s">
        <v>170</v>
      </c>
      <c r="E135" s="146" t="s">
        <v>2945</v>
      </c>
      <c r="F135" s="147" t="s">
        <v>2946</v>
      </c>
      <c r="G135" s="148" t="s">
        <v>1521</v>
      </c>
      <c r="H135" s="149">
        <v>2</v>
      </c>
      <c r="I135" s="150"/>
      <c r="J135" s="151">
        <f t="shared" si="10"/>
        <v>0</v>
      </c>
      <c r="K135" s="147" t="s">
        <v>3</v>
      </c>
      <c r="L135" s="35"/>
      <c r="M135" s="152" t="s">
        <v>3</v>
      </c>
      <c r="N135" s="153" t="s">
        <v>43</v>
      </c>
      <c r="O135" s="55"/>
      <c r="P135" s="154">
        <f t="shared" si="11"/>
        <v>0</v>
      </c>
      <c r="Q135" s="154">
        <v>0</v>
      </c>
      <c r="R135" s="154">
        <f t="shared" si="12"/>
        <v>0</v>
      </c>
      <c r="S135" s="154">
        <v>0</v>
      </c>
      <c r="T135" s="155">
        <f t="shared" si="1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6" t="s">
        <v>175</v>
      </c>
      <c r="AT135" s="156" t="s">
        <v>170</v>
      </c>
      <c r="AU135" s="156" t="s">
        <v>79</v>
      </c>
      <c r="AY135" s="19" t="s">
        <v>167</v>
      </c>
      <c r="BE135" s="157">
        <f t="shared" si="14"/>
        <v>0</v>
      </c>
      <c r="BF135" s="157">
        <f t="shared" si="15"/>
        <v>0</v>
      </c>
      <c r="BG135" s="157">
        <f t="shared" si="16"/>
        <v>0</v>
      </c>
      <c r="BH135" s="157">
        <f t="shared" si="17"/>
        <v>0</v>
      </c>
      <c r="BI135" s="157">
        <f t="shared" si="18"/>
        <v>0</v>
      </c>
      <c r="BJ135" s="19" t="s">
        <v>79</v>
      </c>
      <c r="BK135" s="157">
        <f t="shared" si="19"/>
        <v>0</v>
      </c>
      <c r="BL135" s="19" t="s">
        <v>175</v>
      </c>
      <c r="BM135" s="156" t="s">
        <v>2947</v>
      </c>
    </row>
    <row r="136" spans="2:63" s="12" customFormat="1" ht="25.9" customHeight="1">
      <c r="B136" s="131"/>
      <c r="D136" s="132" t="s">
        <v>71</v>
      </c>
      <c r="E136" s="133" t="s">
        <v>876</v>
      </c>
      <c r="F136" s="133" t="s">
        <v>1903</v>
      </c>
      <c r="I136" s="134"/>
      <c r="J136" s="135">
        <f>BK136</f>
        <v>0</v>
      </c>
      <c r="L136" s="131"/>
      <c r="M136" s="136"/>
      <c r="N136" s="137"/>
      <c r="O136" s="137"/>
      <c r="P136" s="138">
        <f>SUM(P137:P141)</f>
        <v>0</v>
      </c>
      <c r="Q136" s="137"/>
      <c r="R136" s="138">
        <f>SUM(R137:R141)</f>
        <v>0</v>
      </c>
      <c r="S136" s="137"/>
      <c r="T136" s="139">
        <f>SUM(T137:T141)</f>
        <v>0</v>
      </c>
      <c r="AR136" s="132" t="s">
        <v>79</v>
      </c>
      <c r="AT136" s="140" t="s">
        <v>71</v>
      </c>
      <c r="AU136" s="140" t="s">
        <v>72</v>
      </c>
      <c r="AY136" s="132" t="s">
        <v>167</v>
      </c>
      <c r="BK136" s="141">
        <f>SUM(BK137:BK141)</f>
        <v>0</v>
      </c>
    </row>
    <row r="137" spans="1:65" s="2" customFormat="1" ht="16.5" customHeight="1">
      <c r="A137" s="34"/>
      <c r="B137" s="144"/>
      <c r="C137" s="145" t="s">
        <v>360</v>
      </c>
      <c r="D137" s="145" t="s">
        <v>170</v>
      </c>
      <c r="E137" s="146" t="s">
        <v>2948</v>
      </c>
      <c r="F137" s="147" t="s">
        <v>1905</v>
      </c>
      <c r="G137" s="148" t="s">
        <v>183</v>
      </c>
      <c r="H137" s="149">
        <v>205</v>
      </c>
      <c r="I137" s="150"/>
      <c r="J137" s="151">
        <f>ROUND(I137*H137,2)</f>
        <v>0</v>
      </c>
      <c r="K137" s="147" t="s">
        <v>3</v>
      </c>
      <c r="L137" s="35"/>
      <c r="M137" s="152" t="s">
        <v>3</v>
      </c>
      <c r="N137" s="153" t="s">
        <v>43</v>
      </c>
      <c r="O137" s="55"/>
      <c r="P137" s="154">
        <f>O137*H137</f>
        <v>0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6" t="s">
        <v>175</v>
      </c>
      <c r="AT137" s="156" t="s">
        <v>170</v>
      </c>
      <c r="AU137" s="156" t="s">
        <v>79</v>
      </c>
      <c r="AY137" s="19" t="s">
        <v>167</v>
      </c>
      <c r="BE137" s="157">
        <f>IF(N137="základní",J137,0)</f>
        <v>0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9" t="s">
        <v>79</v>
      </c>
      <c r="BK137" s="157">
        <f>ROUND(I137*H137,2)</f>
        <v>0</v>
      </c>
      <c r="BL137" s="19" t="s">
        <v>175</v>
      </c>
      <c r="BM137" s="156" t="s">
        <v>2949</v>
      </c>
    </row>
    <row r="138" spans="1:65" s="2" customFormat="1" ht="21.75" customHeight="1">
      <c r="A138" s="34"/>
      <c r="B138" s="144"/>
      <c r="C138" s="145" t="s">
        <v>365</v>
      </c>
      <c r="D138" s="145" t="s">
        <v>170</v>
      </c>
      <c r="E138" s="146" t="s">
        <v>2950</v>
      </c>
      <c r="F138" s="147" t="s">
        <v>1907</v>
      </c>
      <c r="G138" s="148" t="s">
        <v>183</v>
      </c>
      <c r="H138" s="149">
        <v>295</v>
      </c>
      <c r="I138" s="150"/>
      <c r="J138" s="151">
        <f>ROUND(I138*H138,2)</f>
        <v>0</v>
      </c>
      <c r="K138" s="147" t="s">
        <v>3</v>
      </c>
      <c r="L138" s="35"/>
      <c r="M138" s="152" t="s">
        <v>3</v>
      </c>
      <c r="N138" s="153" t="s">
        <v>43</v>
      </c>
      <c r="O138" s="55"/>
      <c r="P138" s="154">
        <f>O138*H138</f>
        <v>0</v>
      </c>
      <c r="Q138" s="154">
        <v>0</v>
      </c>
      <c r="R138" s="154">
        <f>Q138*H138</f>
        <v>0</v>
      </c>
      <c r="S138" s="154">
        <v>0</v>
      </c>
      <c r="T138" s="155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6" t="s">
        <v>175</v>
      </c>
      <c r="AT138" s="156" t="s">
        <v>170</v>
      </c>
      <c r="AU138" s="156" t="s">
        <v>79</v>
      </c>
      <c r="AY138" s="19" t="s">
        <v>167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9" t="s">
        <v>79</v>
      </c>
      <c r="BK138" s="157">
        <f>ROUND(I138*H138,2)</f>
        <v>0</v>
      </c>
      <c r="BL138" s="19" t="s">
        <v>175</v>
      </c>
      <c r="BM138" s="156" t="s">
        <v>2951</v>
      </c>
    </row>
    <row r="139" spans="1:65" s="2" customFormat="1" ht="21.75" customHeight="1">
      <c r="A139" s="34"/>
      <c r="B139" s="144"/>
      <c r="C139" s="145" t="s">
        <v>370</v>
      </c>
      <c r="D139" s="145" t="s">
        <v>170</v>
      </c>
      <c r="E139" s="146" t="s">
        <v>2952</v>
      </c>
      <c r="F139" s="147" t="s">
        <v>1909</v>
      </c>
      <c r="G139" s="148" t="s">
        <v>183</v>
      </c>
      <c r="H139" s="149">
        <v>75</v>
      </c>
      <c r="I139" s="150"/>
      <c r="J139" s="151">
        <f>ROUND(I139*H139,2)</f>
        <v>0</v>
      </c>
      <c r="K139" s="147" t="s">
        <v>3</v>
      </c>
      <c r="L139" s="35"/>
      <c r="M139" s="152" t="s">
        <v>3</v>
      </c>
      <c r="N139" s="153" t="s">
        <v>43</v>
      </c>
      <c r="O139" s="55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6" t="s">
        <v>175</v>
      </c>
      <c r="AT139" s="156" t="s">
        <v>170</v>
      </c>
      <c r="AU139" s="156" t="s">
        <v>79</v>
      </c>
      <c r="AY139" s="19" t="s">
        <v>167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9" t="s">
        <v>79</v>
      </c>
      <c r="BK139" s="157">
        <f>ROUND(I139*H139,2)</f>
        <v>0</v>
      </c>
      <c r="BL139" s="19" t="s">
        <v>175</v>
      </c>
      <c r="BM139" s="156" t="s">
        <v>2953</v>
      </c>
    </row>
    <row r="140" spans="1:65" s="2" customFormat="1" ht="24.2" customHeight="1">
      <c r="A140" s="34"/>
      <c r="B140" s="144"/>
      <c r="C140" s="145" t="s">
        <v>377</v>
      </c>
      <c r="D140" s="145" t="s">
        <v>170</v>
      </c>
      <c r="E140" s="146" t="s">
        <v>2954</v>
      </c>
      <c r="F140" s="147" t="s">
        <v>1911</v>
      </c>
      <c r="G140" s="148" t="s">
        <v>183</v>
      </c>
      <c r="H140" s="149">
        <v>35</v>
      </c>
      <c r="I140" s="150"/>
      <c r="J140" s="151">
        <f>ROUND(I140*H140,2)</f>
        <v>0</v>
      </c>
      <c r="K140" s="147" t="s">
        <v>3</v>
      </c>
      <c r="L140" s="35"/>
      <c r="M140" s="152" t="s">
        <v>3</v>
      </c>
      <c r="N140" s="153" t="s">
        <v>43</v>
      </c>
      <c r="O140" s="55"/>
      <c r="P140" s="154">
        <f>O140*H140</f>
        <v>0</v>
      </c>
      <c r="Q140" s="154">
        <v>0</v>
      </c>
      <c r="R140" s="154">
        <f>Q140*H140</f>
        <v>0</v>
      </c>
      <c r="S140" s="154">
        <v>0</v>
      </c>
      <c r="T140" s="15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6" t="s">
        <v>175</v>
      </c>
      <c r="AT140" s="156" t="s">
        <v>170</v>
      </c>
      <c r="AU140" s="156" t="s">
        <v>79</v>
      </c>
      <c r="AY140" s="19" t="s">
        <v>167</v>
      </c>
      <c r="BE140" s="157">
        <f>IF(N140="základní",J140,0)</f>
        <v>0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19" t="s">
        <v>79</v>
      </c>
      <c r="BK140" s="157">
        <f>ROUND(I140*H140,2)</f>
        <v>0</v>
      </c>
      <c r="BL140" s="19" t="s">
        <v>175</v>
      </c>
      <c r="BM140" s="156" t="s">
        <v>2955</v>
      </c>
    </row>
    <row r="141" spans="1:65" s="2" customFormat="1" ht="24.2" customHeight="1">
      <c r="A141" s="34"/>
      <c r="B141" s="144"/>
      <c r="C141" s="145" t="s">
        <v>383</v>
      </c>
      <c r="D141" s="145" t="s">
        <v>170</v>
      </c>
      <c r="E141" s="146" t="s">
        <v>2956</v>
      </c>
      <c r="F141" s="147" t="s">
        <v>2957</v>
      </c>
      <c r="G141" s="148" t="s">
        <v>1088</v>
      </c>
      <c r="H141" s="149">
        <v>1</v>
      </c>
      <c r="I141" s="150"/>
      <c r="J141" s="151">
        <f>ROUND(I141*H141,2)</f>
        <v>0</v>
      </c>
      <c r="K141" s="147" t="s">
        <v>3</v>
      </c>
      <c r="L141" s="35"/>
      <c r="M141" s="152" t="s">
        <v>3</v>
      </c>
      <c r="N141" s="153" t="s">
        <v>43</v>
      </c>
      <c r="O141" s="55"/>
      <c r="P141" s="154">
        <f>O141*H141</f>
        <v>0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6" t="s">
        <v>175</v>
      </c>
      <c r="AT141" s="156" t="s">
        <v>170</v>
      </c>
      <c r="AU141" s="156" t="s">
        <v>79</v>
      </c>
      <c r="AY141" s="19" t="s">
        <v>167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9" t="s">
        <v>79</v>
      </c>
      <c r="BK141" s="157">
        <f>ROUND(I141*H141,2)</f>
        <v>0</v>
      </c>
      <c r="BL141" s="19" t="s">
        <v>175</v>
      </c>
      <c r="BM141" s="156" t="s">
        <v>2958</v>
      </c>
    </row>
    <row r="142" spans="2:63" s="12" customFormat="1" ht="25.9" customHeight="1">
      <c r="B142" s="131"/>
      <c r="D142" s="132" t="s">
        <v>71</v>
      </c>
      <c r="E142" s="133" t="s">
        <v>886</v>
      </c>
      <c r="F142" s="133" t="s">
        <v>1914</v>
      </c>
      <c r="I142" s="134"/>
      <c r="J142" s="135">
        <f>BK142</f>
        <v>0</v>
      </c>
      <c r="L142" s="131"/>
      <c r="M142" s="136"/>
      <c r="N142" s="137"/>
      <c r="O142" s="137"/>
      <c r="P142" s="138">
        <f>SUM(P143:P145)</f>
        <v>0</v>
      </c>
      <c r="Q142" s="137"/>
      <c r="R142" s="138">
        <f>SUM(R143:R145)</f>
        <v>0</v>
      </c>
      <c r="S142" s="137"/>
      <c r="T142" s="139">
        <f>SUM(T143:T145)</f>
        <v>0</v>
      </c>
      <c r="AR142" s="132" t="s">
        <v>79</v>
      </c>
      <c r="AT142" s="140" t="s">
        <v>71</v>
      </c>
      <c r="AU142" s="140" t="s">
        <v>72</v>
      </c>
      <c r="AY142" s="132" t="s">
        <v>167</v>
      </c>
      <c r="BK142" s="141">
        <f>SUM(BK143:BK145)</f>
        <v>0</v>
      </c>
    </row>
    <row r="143" spans="1:65" s="2" customFormat="1" ht="16.5" customHeight="1">
      <c r="A143" s="34"/>
      <c r="B143" s="144"/>
      <c r="C143" s="145" t="s">
        <v>388</v>
      </c>
      <c r="D143" s="145" t="s">
        <v>170</v>
      </c>
      <c r="E143" s="146" t="s">
        <v>2959</v>
      </c>
      <c r="F143" s="147" t="s">
        <v>1916</v>
      </c>
      <c r="G143" s="148" t="s">
        <v>1088</v>
      </c>
      <c r="H143" s="149">
        <v>1</v>
      </c>
      <c r="I143" s="150"/>
      <c r="J143" s="151">
        <f>ROUND(I143*H143,2)</f>
        <v>0</v>
      </c>
      <c r="K143" s="147" t="s">
        <v>3</v>
      </c>
      <c r="L143" s="35"/>
      <c r="M143" s="152" t="s">
        <v>3</v>
      </c>
      <c r="N143" s="153" t="s">
        <v>43</v>
      </c>
      <c r="O143" s="55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6" t="s">
        <v>175</v>
      </c>
      <c r="AT143" s="156" t="s">
        <v>170</v>
      </c>
      <c r="AU143" s="156" t="s">
        <v>79</v>
      </c>
      <c r="AY143" s="19" t="s">
        <v>167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9" t="s">
        <v>79</v>
      </c>
      <c r="BK143" s="157">
        <f>ROUND(I143*H143,2)</f>
        <v>0</v>
      </c>
      <c r="BL143" s="19" t="s">
        <v>175</v>
      </c>
      <c r="BM143" s="156" t="s">
        <v>2960</v>
      </c>
    </row>
    <row r="144" spans="1:65" s="2" customFormat="1" ht="16.5" customHeight="1">
      <c r="A144" s="34"/>
      <c r="B144" s="144"/>
      <c r="C144" s="145" t="s">
        <v>395</v>
      </c>
      <c r="D144" s="145" t="s">
        <v>170</v>
      </c>
      <c r="E144" s="146" t="s">
        <v>2961</v>
      </c>
      <c r="F144" s="147" t="s">
        <v>1918</v>
      </c>
      <c r="G144" s="148" t="s">
        <v>1088</v>
      </c>
      <c r="H144" s="149">
        <v>1</v>
      </c>
      <c r="I144" s="150"/>
      <c r="J144" s="151">
        <f>ROUND(I144*H144,2)</f>
        <v>0</v>
      </c>
      <c r="K144" s="147" t="s">
        <v>3</v>
      </c>
      <c r="L144" s="35"/>
      <c r="M144" s="152" t="s">
        <v>3</v>
      </c>
      <c r="N144" s="153" t="s">
        <v>43</v>
      </c>
      <c r="O144" s="55"/>
      <c r="P144" s="154">
        <f>O144*H144</f>
        <v>0</v>
      </c>
      <c r="Q144" s="154">
        <v>0</v>
      </c>
      <c r="R144" s="154">
        <f>Q144*H144</f>
        <v>0</v>
      </c>
      <c r="S144" s="154">
        <v>0</v>
      </c>
      <c r="T144" s="155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6" t="s">
        <v>175</v>
      </c>
      <c r="AT144" s="156" t="s">
        <v>170</v>
      </c>
      <c r="AU144" s="156" t="s">
        <v>79</v>
      </c>
      <c r="AY144" s="19" t="s">
        <v>167</v>
      </c>
      <c r="BE144" s="157">
        <f>IF(N144="základní",J144,0)</f>
        <v>0</v>
      </c>
      <c r="BF144" s="157">
        <f>IF(N144="snížená",J144,0)</f>
        <v>0</v>
      </c>
      <c r="BG144" s="157">
        <f>IF(N144="zákl. přenesená",J144,0)</f>
        <v>0</v>
      </c>
      <c r="BH144" s="157">
        <f>IF(N144="sníž. přenesená",J144,0)</f>
        <v>0</v>
      </c>
      <c r="BI144" s="157">
        <f>IF(N144="nulová",J144,0)</f>
        <v>0</v>
      </c>
      <c r="BJ144" s="19" t="s">
        <v>79</v>
      </c>
      <c r="BK144" s="157">
        <f>ROUND(I144*H144,2)</f>
        <v>0</v>
      </c>
      <c r="BL144" s="19" t="s">
        <v>175</v>
      </c>
      <c r="BM144" s="156" t="s">
        <v>2962</v>
      </c>
    </row>
    <row r="145" spans="1:65" s="2" customFormat="1" ht="16.5" customHeight="1">
      <c r="A145" s="34"/>
      <c r="B145" s="144"/>
      <c r="C145" s="145" t="s">
        <v>401</v>
      </c>
      <c r="D145" s="145" t="s">
        <v>170</v>
      </c>
      <c r="E145" s="146" t="s">
        <v>2963</v>
      </c>
      <c r="F145" s="147" t="s">
        <v>1920</v>
      </c>
      <c r="G145" s="148" t="s">
        <v>1088</v>
      </c>
      <c r="H145" s="149">
        <v>1</v>
      </c>
      <c r="I145" s="150"/>
      <c r="J145" s="151">
        <f>ROUND(I145*H145,2)</f>
        <v>0</v>
      </c>
      <c r="K145" s="147" t="s">
        <v>3</v>
      </c>
      <c r="L145" s="35"/>
      <c r="M145" s="152" t="s">
        <v>3</v>
      </c>
      <c r="N145" s="153" t="s">
        <v>43</v>
      </c>
      <c r="O145" s="55"/>
      <c r="P145" s="154">
        <f>O145*H145</f>
        <v>0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6" t="s">
        <v>175</v>
      </c>
      <c r="AT145" s="156" t="s">
        <v>170</v>
      </c>
      <c r="AU145" s="156" t="s">
        <v>79</v>
      </c>
      <c r="AY145" s="19" t="s">
        <v>167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9" t="s">
        <v>79</v>
      </c>
      <c r="BK145" s="157">
        <f>ROUND(I145*H145,2)</f>
        <v>0</v>
      </c>
      <c r="BL145" s="19" t="s">
        <v>175</v>
      </c>
      <c r="BM145" s="156" t="s">
        <v>2964</v>
      </c>
    </row>
    <row r="146" spans="2:63" s="12" customFormat="1" ht="25.9" customHeight="1">
      <c r="B146" s="131"/>
      <c r="D146" s="132" t="s">
        <v>71</v>
      </c>
      <c r="E146" s="133" t="s">
        <v>906</v>
      </c>
      <c r="F146" s="133" t="s">
        <v>1921</v>
      </c>
      <c r="I146" s="134"/>
      <c r="J146" s="135">
        <f>BK146</f>
        <v>0</v>
      </c>
      <c r="L146" s="131"/>
      <c r="M146" s="136"/>
      <c r="N146" s="137"/>
      <c r="O146" s="137"/>
      <c r="P146" s="138">
        <f>SUM(P147:P151)</f>
        <v>0</v>
      </c>
      <c r="Q146" s="137"/>
      <c r="R146" s="138">
        <f>SUM(R147:R151)</f>
        <v>0</v>
      </c>
      <c r="S146" s="137"/>
      <c r="T146" s="139">
        <f>SUM(T147:T151)</f>
        <v>0</v>
      </c>
      <c r="AR146" s="132" t="s">
        <v>79</v>
      </c>
      <c r="AT146" s="140" t="s">
        <v>71</v>
      </c>
      <c r="AU146" s="140" t="s">
        <v>72</v>
      </c>
      <c r="AY146" s="132" t="s">
        <v>167</v>
      </c>
      <c r="BK146" s="141">
        <f>SUM(BK147:BK151)</f>
        <v>0</v>
      </c>
    </row>
    <row r="147" spans="1:65" s="2" customFormat="1" ht="16.5" customHeight="1">
      <c r="A147" s="34"/>
      <c r="B147" s="144"/>
      <c r="C147" s="145" t="s">
        <v>406</v>
      </c>
      <c r="D147" s="145" t="s">
        <v>170</v>
      </c>
      <c r="E147" s="146" t="s">
        <v>2965</v>
      </c>
      <c r="F147" s="147" t="s">
        <v>1923</v>
      </c>
      <c r="G147" s="148" t="s">
        <v>1088</v>
      </c>
      <c r="H147" s="149">
        <v>1</v>
      </c>
      <c r="I147" s="150"/>
      <c r="J147" s="151">
        <f>ROUND(I147*H147,2)</f>
        <v>0</v>
      </c>
      <c r="K147" s="147" t="s">
        <v>3</v>
      </c>
      <c r="L147" s="35"/>
      <c r="M147" s="152" t="s">
        <v>3</v>
      </c>
      <c r="N147" s="153" t="s">
        <v>43</v>
      </c>
      <c r="O147" s="55"/>
      <c r="P147" s="154">
        <f>O147*H147</f>
        <v>0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6" t="s">
        <v>175</v>
      </c>
      <c r="AT147" s="156" t="s">
        <v>170</v>
      </c>
      <c r="AU147" s="156" t="s">
        <v>79</v>
      </c>
      <c r="AY147" s="19" t="s">
        <v>167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9" t="s">
        <v>79</v>
      </c>
      <c r="BK147" s="157">
        <f>ROUND(I147*H147,2)</f>
        <v>0</v>
      </c>
      <c r="BL147" s="19" t="s">
        <v>175</v>
      </c>
      <c r="BM147" s="156" t="s">
        <v>2966</v>
      </c>
    </row>
    <row r="148" spans="1:65" s="2" customFormat="1" ht="16.5" customHeight="1">
      <c r="A148" s="34"/>
      <c r="B148" s="144"/>
      <c r="C148" s="145" t="s">
        <v>411</v>
      </c>
      <c r="D148" s="145" t="s">
        <v>170</v>
      </c>
      <c r="E148" s="146" t="s">
        <v>2967</v>
      </c>
      <c r="F148" s="147" t="s">
        <v>1925</v>
      </c>
      <c r="G148" s="148" t="s">
        <v>1088</v>
      </c>
      <c r="H148" s="149">
        <v>1</v>
      </c>
      <c r="I148" s="150"/>
      <c r="J148" s="151">
        <f>ROUND(I148*H148,2)</f>
        <v>0</v>
      </c>
      <c r="K148" s="147" t="s">
        <v>3</v>
      </c>
      <c r="L148" s="35"/>
      <c r="M148" s="152" t="s">
        <v>3</v>
      </c>
      <c r="N148" s="153" t="s">
        <v>43</v>
      </c>
      <c r="O148" s="55"/>
      <c r="P148" s="154">
        <f>O148*H148</f>
        <v>0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6" t="s">
        <v>175</v>
      </c>
      <c r="AT148" s="156" t="s">
        <v>170</v>
      </c>
      <c r="AU148" s="156" t="s">
        <v>79</v>
      </c>
      <c r="AY148" s="19" t="s">
        <v>167</v>
      </c>
      <c r="BE148" s="157">
        <f>IF(N148="základní",J148,0)</f>
        <v>0</v>
      </c>
      <c r="BF148" s="157">
        <f>IF(N148="snížená",J148,0)</f>
        <v>0</v>
      </c>
      <c r="BG148" s="157">
        <f>IF(N148="zákl. přenesená",J148,0)</f>
        <v>0</v>
      </c>
      <c r="BH148" s="157">
        <f>IF(N148="sníž. přenesená",J148,0)</f>
        <v>0</v>
      </c>
      <c r="BI148" s="157">
        <f>IF(N148="nulová",J148,0)</f>
        <v>0</v>
      </c>
      <c r="BJ148" s="19" t="s">
        <v>79</v>
      </c>
      <c r="BK148" s="157">
        <f>ROUND(I148*H148,2)</f>
        <v>0</v>
      </c>
      <c r="BL148" s="19" t="s">
        <v>175</v>
      </c>
      <c r="BM148" s="156" t="s">
        <v>2968</v>
      </c>
    </row>
    <row r="149" spans="1:65" s="2" customFormat="1" ht="16.5" customHeight="1">
      <c r="A149" s="34"/>
      <c r="B149" s="144"/>
      <c r="C149" s="145" t="s">
        <v>418</v>
      </c>
      <c r="D149" s="145" t="s">
        <v>170</v>
      </c>
      <c r="E149" s="146" t="s">
        <v>2969</v>
      </c>
      <c r="F149" s="147" t="s">
        <v>1927</v>
      </c>
      <c r="G149" s="148" t="s">
        <v>1088</v>
      </c>
      <c r="H149" s="149">
        <v>1</v>
      </c>
      <c r="I149" s="150"/>
      <c r="J149" s="151">
        <f>ROUND(I149*H149,2)</f>
        <v>0</v>
      </c>
      <c r="K149" s="147" t="s">
        <v>3</v>
      </c>
      <c r="L149" s="35"/>
      <c r="M149" s="152" t="s">
        <v>3</v>
      </c>
      <c r="N149" s="153" t="s">
        <v>43</v>
      </c>
      <c r="O149" s="55"/>
      <c r="P149" s="154">
        <f>O149*H149</f>
        <v>0</v>
      </c>
      <c r="Q149" s="154">
        <v>0</v>
      </c>
      <c r="R149" s="154">
        <f>Q149*H149</f>
        <v>0</v>
      </c>
      <c r="S149" s="154">
        <v>0</v>
      </c>
      <c r="T149" s="155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56" t="s">
        <v>175</v>
      </c>
      <c r="AT149" s="156" t="s">
        <v>170</v>
      </c>
      <c r="AU149" s="156" t="s">
        <v>79</v>
      </c>
      <c r="AY149" s="19" t="s">
        <v>167</v>
      </c>
      <c r="BE149" s="157">
        <f>IF(N149="základní",J149,0)</f>
        <v>0</v>
      </c>
      <c r="BF149" s="157">
        <f>IF(N149="snížená",J149,0)</f>
        <v>0</v>
      </c>
      <c r="BG149" s="157">
        <f>IF(N149="zákl. přenesená",J149,0)</f>
        <v>0</v>
      </c>
      <c r="BH149" s="157">
        <f>IF(N149="sníž. přenesená",J149,0)</f>
        <v>0</v>
      </c>
      <c r="BI149" s="157">
        <f>IF(N149="nulová",J149,0)</f>
        <v>0</v>
      </c>
      <c r="BJ149" s="19" t="s">
        <v>79</v>
      </c>
      <c r="BK149" s="157">
        <f>ROUND(I149*H149,2)</f>
        <v>0</v>
      </c>
      <c r="BL149" s="19" t="s">
        <v>175</v>
      </c>
      <c r="BM149" s="156" t="s">
        <v>2970</v>
      </c>
    </row>
    <row r="150" spans="1:65" s="2" customFormat="1" ht="16.5" customHeight="1">
      <c r="A150" s="34"/>
      <c r="B150" s="144"/>
      <c r="C150" s="145" t="s">
        <v>424</v>
      </c>
      <c r="D150" s="145" t="s">
        <v>170</v>
      </c>
      <c r="E150" s="146" t="s">
        <v>2971</v>
      </c>
      <c r="F150" s="147" t="s">
        <v>2972</v>
      </c>
      <c r="G150" s="148" t="s">
        <v>1088</v>
      </c>
      <c r="H150" s="149">
        <v>1</v>
      </c>
      <c r="I150" s="150"/>
      <c r="J150" s="151">
        <f>ROUND(I150*H150,2)</f>
        <v>0</v>
      </c>
      <c r="K150" s="147" t="s">
        <v>3</v>
      </c>
      <c r="L150" s="35"/>
      <c r="M150" s="152" t="s">
        <v>3</v>
      </c>
      <c r="N150" s="153" t="s">
        <v>43</v>
      </c>
      <c r="O150" s="55"/>
      <c r="P150" s="154">
        <f>O150*H150</f>
        <v>0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6" t="s">
        <v>175</v>
      </c>
      <c r="AT150" s="156" t="s">
        <v>170</v>
      </c>
      <c r="AU150" s="156" t="s">
        <v>79</v>
      </c>
      <c r="AY150" s="19" t="s">
        <v>167</v>
      </c>
      <c r="BE150" s="157">
        <f>IF(N150="základní",J150,0)</f>
        <v>0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9" t="s">
        <v>79</v>
      </c>
      <c r="BK150" s="157">
        <f>ROUND(I150*H150,2)</f>
        <v>0</v>
      </c>
      <c r="BL150" s="19" t="s">
        <v>175</v>
      </c>
      <c r="BM150" s="156" t="s">
        <v>2973</v>
      </c>
    </row>
    <row r="151" spans="1:65" s="2" customFormat="1" ht="16.5" customHeight="1">
      <c r="A151" s="34"/>
      <c r="B151" s="144"/>
      <c r="C151" s="145" t="s">
        <v>431</v>
      </c>
      <c r="D151" s="145" t="s">
        <v>170</v>
      </c>
      <c r="E151" s="146" t="s">
        <v>2974</v>
      </c>
      <c r="F151" s="147" t="s">
        <v>1931</v>
      </c>
      <c r="G151" s="148" t="s">
        <v>1088</v>
      </c>
      <c r="H151" s="149">
        <v>1</v>
      </c>
      <c r="I151" s="150"/>
      <c r="J151" s="151">
        <f>ROUND(I151*H151,2)</f>
        <v>0</v>
      </c>
      <c r="K151" s="147" t="s">
        <v>3</v>
      </c>
      <c r="L151" s="35"/>
      <c r="M151" s="152" t="s">
        <v>3</v>
      </c>
      <c r="N151" s="153" t="s">
        <v>43</v>
      </c>
      <c r="O151" s="55"/>
      <c r="P151" s="154">
        <f>O151*H151</f>
        <v>0</v>
      </c>
      <c r="Q151" s="154">
        <v>0</v>
      </c>
      <c r="R151" s="154">
        <f>Q151*H151</f>
        <v>0</v>
      </c>
      <c r="S151" s="154">
        <v>0</v>
      </c>
      <c r="T151" s="155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6" t="s">
        <v>175</v>
      </c>
      <c r="AT151" s="156" t="s">
        <v>170</v>
      </c>
      <c r="AU151" s="156" t="s">
        <v>79</v>
      </c>
      <c r="AY151" s="19" t="s">
        <v>167</v>
      </c>
      <c r="BE151" s="157">
        <f>IF(N151="základní",J151,0)</f>
        <v>0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19" t="s">
        <v>79</v>
      </c>
      <c r="BK151" s="157">
        <f>ROUND(I151*H151,2)</f>
        <v>0</v>
      </c>
      <c r="BL151" s="19" t="s">
        <v>175</v>
      </c>
      <c r="BM151" s="156" t="s">
        <v>2975</v>
      </c>
    </row>
    <row r="152" spans="2:63" s="12" customFormat="1" ht="25.9" customHeight="1">
      <c r="B152" s="131"/>
      <c r="D152" s="132" t="s">
        <v>71</v>
      </c>
      <c r="E152" s="133" t="s">
        <v>1932</v>
      </c>
      <c r="F152" s="133" t="s">
        <v>1933</v>
      </c>
      <c r="I152" s="134"/>
      <c r="J152" s="135">
        <f>BK152</f>
        <v>0</v>
      </c>
      <c r="L152" s="131"/>
      <c r="M152" s="136"/>
      <c r="N152" s="137"/>
      <c r="O152" s="137"/>
      <c r="P152" s="138">
        <f>SUM(P153:P160)</f>
        <v>0</v>
      </c>
      <c r="Q152" s="137"/>
      <c r="R152" s="138">
        <f>SUM(R153:R160)</f>
        <v>0</v>
      </c>
      <c r="S152" s="137"/>
      <c r="T152" s="139">
        <f>SUM(T153:T160)</f>
        <v>0</v>
      </c>
      <c r="AR152" s="132" t="s">
        <v>79</v>
      </c>
      <c r="AT152" s="140" t="s">
        <v>71</v>
      </c>
      <c r="AU152" s="140" t="s">
        <v>72</v>
      </c>
      <c r="AY152" s="132" t="s">
        <v>167</v>
      </c>
      <c r="BK152" s="141">
        <f>SUM(BK153:BK160)</f>
        <v>0</v>
      </c>
    </row>
    <row r="153" spans="1:65" s="2" customFormat="1" ht="16.5" customHeight="1">
      <c r="A153" s="34"/>
      <c r="B153" s="144"/>
      <c r="C153" s="145" t="s">
        <v>436</v>
      </c>
      <c r="D153" s="145" t="s">
        <v>170</v>
      </c>
      <c r="E153" s="146" t="s">
        <v>2976</v>
      </c>
      <c r="F153" s="147" t="s">
        <v>1935</v>
      </c>
      <c r="G153" s="148" t="s">
        <v>1936</v>
      </c>
      <c r="H153" s="149">
        <v>1600</v>
      </c>
      <c r="I153" s="150"/>
      <c r="J153" s="151">
        <f aca="true" t="shared" si="20" ref="J153:J160">ROUND(I153*H153,2)</f>
        <v>0</v>
      </c>
      <c r="K153" s="147" t="s">
        <v>3</v>
      </c>
      <c r="L153" s="35"/>
      <c r="M153" s="152" t="s">
        <v>3</v>
      </c>
      <c r="N153" s="153" t="s">
        <v>43</v>
      </c>
      <c r="O153" s="55"/>
      <c r="P153" s="154">
        <f aca="true" t="shared" si="21" ref="P153:P160">O153*H153</f>
        <v>0</v>
      </c>
      <c r="Q153" s="154">
        <v>0</v>
      </c>
      <c r="R153" s="154">
        <f aca="true" t="shared" si="22" ref="R153:R160">Q153*H153</f>
        <v>0</v>
      </c>
      <c r="S153" s="154">
        <v>0</v>
      </c>
      <c r="T153" s="155">
        <f aca="true" t="shared" si="23" ref="T153:T160"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6" t="s">
        <v>175</v>
      </c>
      <c r="AT153" s="156" t="s">
        <v>170</v>
      </c>
      <c r="AU153" s="156" t="s">
        <v>79</v>
      </c>
      <c r="AY153" s="19" t="s">
        <v>167</v>
      </c>
      <c r="BE153" s="157">
        <f aca="true" t="shared" si="24" ref="BE153:BE160">IF(N153="základní",J153,0)</f>
        <v>0</v>
      </c>
      <c r="BF153" s="157">
        <f aca="true" t="shared" si="25" ref="BF153:BF160">IF(N153="snížená",J153,0)</f>
        <v>0</v>
      </c>
      <c r="BG153" s="157">
        <f aca="true" t="shared" si="26" ref="BG153:BG160">IF(N153="zákl. přenesená",J153,0)</f>
        <v>0</v>
      </c>
      <c r="BH153" s="157">
        <f aca="true" t="shared" si="27" ref="BH153:BH160">IF(N153="sníž. přenesená",J153,0)</f>
        <v>0</v>
      </c>
      <c r="BI153" s="157">
        <f aca="true" t="shared" si="28" ref="BI153:BI160">IF(N153="nulová",J153,0)</f>
        <v>0</v>
      </c>
      <c r="BJ153" s="19" t="s">
        <v>79</v>
      </c>
      <c r="BK153" s="157">
        <f aca="true" t="shared" si="29" ref="BK153:BK160">ROUND(I153*H153,2)</f>
        <v>0</v>
      </c>
      <c r="BL153" s="19" t="s">
        <v>175</v>
      </c>
      <c r="BM153" s="156" t="s">
        <v>2977</v>
      </c>
    </row>
    <row r="154" spans="1:65" s="2" customFormat="1" ht="16.5" customHeight="1">
      <c r="A154" s="34"/>
      <c r="B154" s="144"/>
      <c r="C154" s="145" t="s">
        <v>441</v>
      </c>
      <c r="D154" s="145" t="s">
        <v>170</v>
      </c>
      <c r="E154" s="146" t="s">
        <v>2978</v>
      </c>
      <c r="F154" s="147" t="s">
        <v>1938</v>
      </c>
      <c r="G154" s="148" t="s">
        <v>183</v>
      </c>
      <c r="H154" s="149">
        <v>270</v>
      </c>
      <c r="I154" s="150"/>
      <c r="J154" s="151">
        <f t="shared" si="20"/>
        <v>0</v>
      </c>
      <c r="K154" s="147" t="s">
        <v>3</v>
      </c>
      <c r="L154" s="35"/>
      <c r="M154" s="152" t="s">
        <v>3</v>
      </c>
      <c r="N154" s="153" t="s">
        <v>43</v>
      </c>
      <c r="O154" s="55"/>
      <c r="P154" s="154">
        <f t="shared" si="21"/>
        <v>0</v>
      </c>
      <c r="Q154" s="154">
        <v>0</v>
      </c>
      <c r="R154" s="154">
        <f t="shared" si="22"/>
        <v>0</v>
      </c>
      <c r="S154" s="154">
        <v>0</v>
      </c>
      <c r="T154" s="155">
        <f t="shared" si="2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6" t="s">
        <v>175</v>
      </c>
      <c r="AT154" s="156" t="s">
        <v>170</v>
      </c>
      <c r="AU154" s="156" t="s">
        <v>79</v>
      </c>
      <c r="AY154" s="19" t="s">
        <v>167</v>
      </c>
      <c r="BE154" s="157">
        <f t="shared" si="24"/>
        <v>0</v>
      </c>
      <c r="BF154" s="157">
        <f t="shared" si="25"/>
        <v>0</v>
      </c>
      <c r="BG154" s="157">
        <f t="shared" si="26"/>
        <v>0</v>
      </c>
      <c r="BH154" s="157">
        <f t="shared" si="27"/>
        <v>0</v>
      </c>
      <c r="BI154" s="157">
        <f t="shared" si="28"/>
        <v>0</v>
      </c>
      <c r="BJ154" s="19" t="s">
        <v>79</v>
      </c>
      <c r="BK154" s="157">
        <f t="shared" si="29"/>
        <v>0</v>
      </c>
      <c r="BL154" s="19" t="s">
        <v>175</v>
      </c>
      <c r="BM154" s="156" t="s">
        <v>2979</v>
      </c>
    </row>
    <row r="155" spans="1:65" s="2" customFormat="1" ht="16.5" customHeight="1">
      <c r="A155" s="34"/>
      <c r="B155" s="144"/>
      <c r="C155" s="145" t="s">
        <v>446</v>
      </c>
      <c r="D155" s="145" t="s">
        <v>170</v>
      </c>
      <c r="E155" s="146" t="s">
        <v>2980</v>
      </c>
      <c r="F155" s="147" t="s">
        <v>1940</v>
      </c>
      <c r="G155" s="148" t="s">
        <v>1936</v>
      </c>
      <c r="H155" s="149">
        <v>320</v>
      </c>
      <c r="I155" s="150"/>
      <c r="J155" s="151">
        <f t="shared" si="20"/>
        <v>0</v>
      </c>
      <c r="K155" s="147" t="s">
        <v>3</v>
      </c>
      <c r="L155" s="35"/>
      <c r="M155" s="152" t="s">
        <v>3</v>
      </c>
      <c r="N155" s="153" t="s">
        <v>43</v>
      </c>
      <c r="O155" s="55"/>
      <c r="P155" s="154">
        <f t="shared" si="21"/>
        <v>0</v>
      </c>
      <c r="Q155" s="154">
        <v>0</v>
      </c>
      <c r="R155" s="154">
        <f t="shared" si="22"/>
        <v>0</v>
      </c>
      <c r="S155" s="154">
        <v>0</v>
      </c>
      <c r="T155" s="155">
        <f t="shared" si="2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6" t="s">
        <v>175</v>
      </c>
      <c r="AT155" s="156" t="s">
        <v>170</v>
      </c>
      <c r="AU155" s="156" t="s">
        <v>79</v>
      </c>
      <c r="AY155" s="19" t="s">
        <v>167</v>
      </c>
      <c r="BE155" s="157">
        <f t="shared" si="24"/>
        <v>0</v>
      </c>
      <c r="BF155" s="157">
        <f t="shared" si="25"/>
        <v>0</v>
      </c>
      <c r="BG155" s="157">
        <f t="shared" si="26"/>
        <v>0</v>
      </c>
      <c r="BH155" s="157">
        <f t="shared" si="27"/>
        <v>0</v>
      </c>
      <c r="BI155" s="157">
        <f t="shared" si="28"/>
        <v>0</v>
      </c>
      <c r="BJ155" s="19" t="s">
        <v>79</v>
      </c>
      <c r="BK155" s="157">
        <f t="shared" si="29"/>
        <v>0</v>
      </c>
      <c r="BL155" s="19" t="s">
        <v>175</v>
      </c>
      <c r="BM155" s="156" t="s">
        <v>2981</v>
      </c>
    </row>
    <row r="156" spans="1:65" s="2" customFormat="1" ht="16.5" customHeight="1">
      <c r="A156" s="34"/>
      <c r="B156" s="144"/>
      <c r="C156" s="145" t="s">
        <v>451</v>
      </c>
      <c r="D156" s="145" t="s">
        <v>170</v>
      </c>
      <c r="E156" s="146" t="s">
        <v>2982</v>
      </c>
      <c r="F156" s="147" t="s">
        <v>1944</v>
      </c>
      <c r="G156" s="148" t="s">
        <v>1945</v>
      </c>
      <c r="H156" s="149">
        <v>440</v>
      </c>
      <c r="I156" s="150"/>
      <c r="J156" s="151">
        <f t="shared" si="20"/>
        <v>0</v>
      </c>
      <c r="K156" s="147" t="s">
        <v>3</v>
      </c>
      <c r="L156" s="35"/>
      <c r="M156" s="152" t="s">
        <v>3</v>
      </c>
      <c r="N156" s="153" t="s">
        <v>43</v>
      </c>
      <c r="O156" s="55"/>
      <c r="P156" s="154">
        <f t="shared" si="21"/>
        <v>0</v>
      </c>
      <c r="Q156" s="154">
        <v>0</v>
      </c>
      <c r="R156" s="154">
        <f t="shared" si="22"/>
        <v>0</v>
      </c>
      <c r="S156" s="154">
        <v>0</v>
      </c>
      <c r="T156" s="155">
        <f t="shared" si="2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6" t="s">
        <v>175</v>
      </c>
      <c r="AT156" s="156" t="s">
        <v>170</v>
      </c>
      <c r="AU156" s="156" t="s">
        <v>79</v>
      </c>
      <c r="AY156" s="19" t="s">
        <v>167</v>
      </c>
      <c r="BE156" s="157">
        <f t="shared" si="24"/>
        <v>0</v>
      </c>
      <c r="BF156" s="157">
        <f t="shared" si="25"/>
        <v>0</v>
      </c>
      <c r="BG156" s="157">
        <f t="shared" si="26"/>
        <v>0</v>
      </c>
      <c r="BH156" s="157">
        <f t="shared" si="27"/>
        <v>0</v>
      </c>
      <c r="BI156" s="157">
        <f t="shared" si="28"/>
        <v>0</v>
      </c>
      <c r="BJ156" s="19" t="s">
        <v>79</v>
      </c>
      <c r="BK156" s="157">
        <f t="shared" si="29"/>
        <v>0</v>
      </c>
      <c r="BL156" s="19" t="s">
        <v>175</v>
      </c>
      <c r="BM156" s="156" t="s">
        <v>2983</v>
      </c>
    </row>
    <row r="157" spans="1:65" s="2" customFormat="1" ht="16.5" customHeight="1">
      <c r="A157" s="34"/>
      <c r="B157" s="144"/>
      <c r="C157" s="145" t="s">
        <v>458</v>
      </c>
      <c r="D157" s="145" t="s">
        <v>170</v>
      </c>
      <c r="E157" s="146" t="s">
        <v>2984</v>
      </c>
      <c r="F157" s="147" t="s">
        <v>1947</v>
      </c>
      <c r="G157" s="148" t="s">
        <v>1945</v>
      </c>
      <c r="H157" s="149">
        <v>150</v>
      </c>
      <c r="I157" s="150"/>
      <c r="J157" s="151">
        <f t="shared" si="20"/>
        <v>0</v>
      </c>
      <c r="K157" s="147" t="s">
        <v>3</v>
      </c>
      <c r="L157" s="35"/>
      <c r="M157" s="152" t="s">
        <v>3</v>
      </c>
      <c r="N157" s="153" t="s">
        <v>43</v>
      </c>
      <c r="O157" s="55"/>
      <c r="P157" s="154">
        <f t="shared" si="21"/>
        <v>0</v>
      </c>
      <c r="Q157" s="154">
        <v>0</v>
      </c>
      <c r="R157" s="154">
        <f t="shared" si="22"/>
        <v>0</v>
      </c>
      <c r="S157" s="154">
        <v>0</v>
      </c>
      <c r="T157" s="155">
        <f t="shared" si="2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6" t="s">
        <v>175</v>
      </c>
      <c r="AT157" s="156" t="s">
        <v>170</v>
      </c>
      <c r="AU157" s="156" t="s">
        <v>79</v>
      </c>
      <c r="AY157" s="19" t="s">
        <v>167</v>
      </c>
      <c r="BE157" s="157">
        <f t="shared" si="24"/>
        <v>0</v>
      </c>
      <c r="BF157" s="157">
        <f t="shared" si="25"/>
        <v>0</v>
      </c>
      <c r="BG157" s="157">
        <f t="shared" si="26"/>
        <v>0</v>
      </c>
      <c r="BH157" s="157">
        <f t="shared" si="27"/>
        <v>0</v>
      </c>
      <c r="BI157" s="157">
        <f t="shared" si="28"/>
        <v>0</v>
      </c>
      <c r="BJ157" s="19" t="s">
        <v>79</v>
      </c>
      <c r="BK157" s="157">
        <f t="shared" si="29"/>
        <v>0</v>
      </c>
      <c r="BL157" s="19" t="s">
        <v>175</v>
      </c>
      <c r="BM157" s="156" t="s">
        <v>2985</v>
      </c>
    </row>
    <row r="158" spans="1:65" s="2" customFormat="1" ht="16.5" customHeight="1">
      <c r="A158" s="34"/>
      <c r="B158" s="144"/>
      <c r="C158" s="145" t="s">
        <v>463</v>
      </c>
      <c r="D158" s="145" t="s">
        <v>170</v>
      </c>
      <c r="E158" s="146" t="s">
        <v>2986</v>
      </c>
      <c r="F158" s="147" t="s">
        <v>1949</v>
      </c>
      <c r="G158" s="148" t="s">
        <v>1088</v>
      </c>
      <c r="H158" s="149">
        <v>1</v>
      </c>
      <c r="I158" s="150"/>
      <c r="J158" s="151">
        <f t="shared" si="20"/>
        <v>0</v>
      </c>
      <c r="K158" s="147" t="s">
        <v>3</v>
      </c>
      <c r="L158" s="35"/>
      <c r="M158" s="152" t="s">
        <v>3</v>
      </c>
      <c r="N158" s="153" t="s">
        <v>43</v>
      </c>
      <c r="O158" s="55"/>
      <c r="P158" s="154">
        <f t="shared" si="21"/>
        <v>0</v>
      </c>
      <c r="Q158" s="154">
        <v>0</v>
      </c>
      <c r="R158" s="154">
        <f t="shared" si="22"/>
        <v>0</v>
      </c>
      <c r="S158" s="154">
        <v>0</v>
      </c>
      <c r="T158" s="155">
        <f t="shared" si="2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6" t="s">
        <v>175</v>
      </c>
      <c r="AT158" s="156" t="s">
        <v>170</v>
      </c>
      <c r="AU158" s="156" t="s">
        <v>79</v>
      </c>
      <c r="AY158" s="19" t="s">
        <v>167</v>
      </c>
      <c r="BE158" s="157">
        <f t="shared" si="24"/>
        <v>0</v>
      </c>
      <c r="BF158" s="157">
        <f t="shared" si="25"/>
        <v>0</v>
      </c>
      <c r="BG158" s="157">
        <f t="shared" si="26"/>
        <v>0</v>
      </c>
      <c r="BH158" s="157">
        <f t="shared" si="27"/>
        <v>0</v>
      </c>
      <c r="BI158" s="157">
        <f t="shared" si="28"/>
        <v>0</v>
      </c>
      <c r="BJ158" s="19" t="s">
        <v>79</v>
      </c>
      <c r="BK158" s="157">
        <f t="shared" si="29"/>
        <v>0</v>
      </c>
      <c r="BL158" s="19" t="s">
        <v>175</v>
      </c>
      <c r="BM158" s="156" t="s">
        <v>2987</v>
      </c>
    </row>
    <row r="159" spans="1:65" s="2" customFormat="1" ht="16.5" customHeight="1">
      <c r="A159" s="34"/>
      <c r="B159" s="144"/>
      <c r="C159" s="145" t="s">
        <v>469</v>
      </c>
      <c r="D159" s="145" t="s">
        <v>170</v>
      </c>
      <c r="E159" s="146" t="s">
        <v>2988</v>
      </c>
      <c r="F159" s="147" t="s">
        <v>1951</v>
      </c>
      <c r="G159" s="148" t="s">
        <v>1088</v>
      </c>
      <c r="H159" s="149">
        <v>1</v>
      </c>
      <c r="I159" s="150"/>
      <c r="J159" s="151">
        <f t="shared" si="20"/>
        <v>0</v>
      </c>
      <c r="K159" s="147" t="s">
        <v>3</v>
      </c>
      <c r="L159" s="35"/>
      <c r="M159" s="152" t="s">
        <v>3</v>
      </c>
      <c r="N159" s="153" t="s">
        <v>43</v>
      </c>
      <c r="O159" s="55"/>
      <c r="P159" s="154">
        <f t="shared" si="21"/>
        <v>0</v>
      </c>
      <c r="Q159" s="154">
        <v>0</v>
      </c>
      <c r="R159" s="154">
        <f t="shared" si="22"/>
        <v>0</v>
      </c>
      <c r="S159" s="154">
        <v>0</v>
      </c>
      <c r="T159" s="155">
        <f t="shared" si="2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6" t="s">
        <v>175</v>
      </c>
      <c r="AT159" s="156" t="s">
        <v>170</v>
      </c>
      <c r="AU159" s="156" t="s">
        <v>79</v>
      </c>
      <c r="AY159" s="19" t="s">
        <v>167</v>
      </c>
      <c r="BE159" s="157">
        <f t="shared" si="24"/>
        <v>0</v>
      </c>
      <c r="BF159" s="157">
        <f t="shared" si="25"/>
        <v>0</v>
      </c>
      <c r="BG159" s="157">
        <f t="shared" si="26"/>
        <v>0</v>
      </c>
      <c r="BH159" s="157">
        <f t="shared" si="27"/>
        <v>0</v>
      </c>
      <c r="BI159" s="157">
        <f t="shared" si="28"/>
        <v>0</v>
      </c>
      <c r="BJ159" s="19" t="s">
        <v>79</v>
      </c>
      <c r="BK159" s="157">
        <f t="shared" si="29"/>
        <v>0</v>
      </c>
      <c r="BL159" s="19" t="s">
        <v>175</v>
      </c>
      <c r="BM159" s="156" t="s">
        <v>2989</v>
      </c>
    </row>
    <row r="160" spans="1:65" s="2" customFormat="1" ht="16.5" customHeight="1">
      <c r="A160" s="34"/>
      <c r="B160" s="144"/>
      <c r="C160" s="145" t="s">
        <v>474</v>
      </c>
      <c r="D160" s="145" t="s">
        <v>170</v>
      </c>
      <c r="E160" s="146" t="s">
        <v>2990</v>
      </c>
      <c r="F160" s="147" t="s">
        <v>1953</v>
      </c>
      <c r="G160" s="148" t="s">
        <v>1088</v>
      </c>
      <c r="H160" s="149">
        <v>1</v>
      </c>
      <c r="I160" s="150"/>
      <c r="J160" s="151">
        <f t="shared" si="20"/>
        <v>0</v>
      </c>
      <c r="K160" s="147" t="s">
        <v>3</v>
      </c>
      <c r="L160" s="35"/>
      <c r="M160" s="203" t="s">
        <v>3</v>
      </c>
      <c r="N160" s="204" t="s">
        <v>43</v>
      </c>
      <c r="O160" s="205"/>
      <c r="P160" s="206">
        <f t="shared" si="21"/>
        <v>0</v>
      </c>
      <c r="Q160" s="206">
        <v>0</v>
      </c>
      <c r="R160" s="206">
        <f t="shared" si="22"/>
        <v>0</v>
      </c>
      <c r="S160" s="206">
        <v>0</v>
      </c>
      <c r="T160" s="207">
        <f t="shared" si="2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6" t="s">
        <v>175</v>
      </c>
      <c r="AT160" s="156" t="s">
        <v>170</v>
      </c>
      <c r="AU160" s="156" t="s">
        <v>79</v>
      </c>
      <c r="AY160" s="19" t="s">
        <v>167</v>
      </c>
      <c r="BE160" s="157">
        <f t="shared" si="24"/>
        <v>0</v>
      </c>
      <c r="BF160" s="157">
        <f t="shared" si="25"/>
        <v>0</v>
      </c>
      <c r="BG160" s="157">
        <f t="shared" si="26"/>
        <v>0</v>
      </c>
      <c r="BH160" s="157">
        <f t="shared" si="27"/>
        <v>0</v>
      </c>
      <c r="BI160" s="157">
        <f t="shared" si="28"/>
        <v>0</v>
      </c>
      <c r="BJ160" s="19" t="s">
        <v>79</v>
      </c>
      <c r="BK160" s="157">
        <f t="shared" si="29"/>
        <v>0</v>
      </c>
      <c r="BL160" s="19" t="s">
        <v>175</v>
      </c>
      <c r="BM160" s="156" t="s">
        <v>2991</v>
      </c>
    </row>
    <row r="161" spans="1:31" s="2" customFormat="1" ht="6.95" customHeight="1">
      <c r="A161" s="34"/>
      <c r="B161" s="44"/>
      <c r="C161" s="45"/>
      <c r="D161" s="45"/>
      <c r="E161" s="45"/>
      <c r="F161" s="45"/>
      <c r="G161" s="45"/>
      <c r="H161" s="45"/>
      <c r="I161" s="45"/>
      <c r="J161" s="45"/>
      <c r="K161" s="45"/>
      <c r="L161" s="35"/>
      <c r="M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</row>
  </sheetData>
  <autoFilter ref="C90:K160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1" t="s">
        <v>6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121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5" customHeight="1">
      <c r="B4" s="22"/>
      <c r="D4" s="23" t="s">
        <v>123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6" t="str">
        <f>'Rekapitulace stavby'!K6</f>
        <v>Pavilon E - Izolační boxy ARO - 2.NP a JIP - 3.NP</v>
      </c>
      <c r="F7" s="347"/>
      <c r="G7" s="347"/>
      <c r="H7" s="347"/>
      <c r="L7" s="22"/>
    </row>
    <row r="8" spans="2:12" s="1" customFormat="1" ht="12" customHeight="1">
      <c r="B8" s="22"/>
      <c r="D8" s="29" t="s">
        <v>124</v>
      </c>
      <c r="L8" s="22"/>
    </row>
    <row r="9" spans="1:31" s="2" customFormat="1" ht="16.5" customHeight="1">
      <c r="A9" s="34"/>
      <c r="B9" s="35"/>
      <c r="C9" s="34"/>
      <c r="D9" s="34"/>
      <c r="E9" s="346" t="s">
        <v>2134</v>
      </c>
      <c r="F9" s="348"/>
      <c r="G9" s="348"/>
      <c r="H9" s="348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126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9" t="s">
        <v>1956</v>
      </c>
      <c r="F11" s="348"/>
      <c r="G11" s="348"/>
      <c r="H11" s="348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20</v>
      </c>
      <c r="G13" s="34"/>
      <c r="H13" s="34"/>
      <c r="I13" s="29" t="s">
        <v>21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22</v>
      </c>
      <c r="E14" s="34"/>
      <c r="F14" s="27" t="s">
        <v>23</v>
      </c>
      <c r="G14" s="34"/>
      <c r="H14" s="34"/>
      <c r="I14" s="29" t="s">
        <v>24</v>
      </c>
      <c r="J14" s="52" t="str">
        <f>'Rekapitulace stavby'!AN8</f>
        <v>17. 2. 2021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26</v>
      </c>
      <c r="E16" s="34"/>
      <c r="F16" s="34"/>
      <c r="G16" s="34"/>
      <c r="H16" s="34"/>
      <c r="I16" s="29" t="s">
        <v>27</v>
      </c>
      <c r="J16" s="27" t="str">
        <f>IF('Rekapitulace stavby'!AN10="","",'Rekapitulace stavby'!AN10)</f>
        <v/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tr">
        <f>IF('Rekapitulace stavby'!E11="","",'Rekapitulace stavby'!E11)</f>
        <v xml:space="preserve"> </v>
      </c>
      <c r="F17" s="34"/>
      <c r="G17" s="34"/>
      <c r="H17" s="34"/>
      <c r="I17" s="29" t="s">
        <v>29</v>
      </c>
      <c r="J17" s="27" t="str">
        <f>IF('Rekapitulace stavby'!AN11="","",'Rekapitulace stavby'!AN11)</f>
        <v/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30</v>
      </c>
      <c r="E19" s="34"/>
      <c r="F19" s="34"/>
      <c r="G19" s="34"/>
      <c r="H19" s="34"/>
      <c r="I19" s="29" t="s">
        <v>27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9" t="str">
        <f>'Rekapitulace stavby'!E14</f>
        <v>Vyplň údaj</v>
      </c>
      <c r="F20" s="315"/>
      <c r="G20" s="315"/>
      <c r="H20" s="315"/>
      <c r="I20" s="29" t="s">
        <v>29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32</v>
      </c>
      <c r="E22" s="34"/>
      <c r="F22" s="34"/>
      <c r="G22" s="34"/>
      <c r="H22" s="34"/>
      <c r="I22" s="29" t="s">
        <v>27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33</v>
      </c>
      <c r="F23" s="34"/>
      <c r="G23" s="34"/>
      <c r="H23" s="34"/>
      <c r="I23" s="29" t="s">
        <v>29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35</v>
      </c>
      <c r="E25" s="34"/>
      <c r="F25" s="34"/>
      <c r="G25" s="34"/>
      <c r="H25" s="34"/>
      <c r="I25" s="29" t="s">
        <v>27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29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36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71.25" customHeight="1">
      <c r="A29" s="97"/>
      <c r="B29" s="98"/>
      <c r="C29" s="97"/>
      <c r="D29" s="97"/>
      <c r="E29" s="320" t="s">
        <v>37</v>
      </c>
      <c r="F29" s="320"/>
      <c r="G29" s="320"/>
      <c r="H29" s="3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38</v>
      </c>
      <c r="E32" s="34"/>
      <c r="F32" s="34"/>
      <c r="G32" s="34"/>
      <c r="H32" s="34"/>
      <c r="I32" s="34"/>
      <c r="J32" s="68">
        <f>ROUND(J92,2)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40</v>
      </c>
      <c r="G34" s="34"/>
      <c r="H34" s="34"/>
      <c r="I34" s="38" t="s">
        <v>39</v>
      </c>
      <c r="J34" s="38" t="s">
        <v>41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42</v>
      </c>
      <c r="E35" s="29" t="s">
        <v>43</v>
      </c>
      <c r="F35" s="102">
        <f>ROUND((SUM(BE92:BE167)),2)</f>
        <v>0</v>
      </c>
      <c r="G35" s="34"/>
      <c r="H35" s="34"/>
      <c r="I35" s="103">
        <v>0.21</v>
      </c>
      <c r="J35" s="102">
        <f>ROUND(((SUM(BE92:BE167))*I35),2)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44</v>
      </c>
      <c r="F36" s="102">
        <f>ROUND((SUM(BF92:BF167)),2)</f>
        <v>0</v>
      </c>
      <c r="G36" s="34"/>
      <c r="H36" s="34"/>
      <c r="I36" s="103">
        <v>0.15</v>
      </c>
      <c r="J36" s="102">
        <f>ROUND(((SUM(BF92:BF167))*I36),2)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45</v>
      </c>
      <c r="F37" s="102">
        <f>ROUND((SUM(BG92:BG167)),2)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46</v>
      </c>
      <c r="F38" s="102">
        <f>ROUND((SUM(BH92:BH167)),2)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47</v>
      </c>
      <c r="F39" s="102">
        <f>ROUND((SUM(BI92:BI167)),2)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48</v>
      </c>
      <c r="E41" s="57"/>
      <c r="F41" s="57"/>
      <c r="G41" s="106" t="s">
        <v>49</v>
      </c>
      <c r="H41" s="107" t="s">
        <v>50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128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6" t="str">
        <f>E7</f>
        <v>Pavilon E - Izolační boxy ARO - 2.NP a JIP - 3.NP</v>
      </c>
      <c r="F50" s="347"/>
      <c r="G50" s="347"/>
      <c r="H50" s="347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124</v>
      </c>
      <c r="L51" s="22"/>
    </row>
    <row r="52" spans="1:31" s="2" customFormat="1" ht="16.5" customHeight="1">
      <c r="A52" s="34"/>
      <c r="B52" s="35"/>
      <c r="C52" s="34"/>
      <c r="D52" s="34"/>
      <c r="E52" s="346" t="s">
        <v>2134</v>
      </c>
      <c r="F52" s="348"/>
      <c r="G52" s="348"/>
      <c r="H52" s="348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126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9" t="str">
        <f>E11</f>
        <v>08 - napojení VZT</v>
      </c>
      <c r="F54" s="348"/>
      <c r="G54" s="348"/>
      <c r="H54" s="348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22</v>
      </c>
      <c r="D56" s="34"/>
      <c r="E56" s="34"/>
      <c r="F56" s="27" t="str">
        <f>F14</f>
        <v>Jindřichův Hradec</v>
      </c>
      <c r="G56" s="34"/>
      <c r="H56" s="34"/>
      <c r="I56" s="29" t="s">
        <v>24</v>
      </c>
      <c r="J56" s="52" t="str">
        <f>IF(J14="","",J14)</f>
        <v>17. 2. 2021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25.7" customHeight="1">
      <c r="A58" s="34"/>
      <c r="B58" s="35"/>
      <c r="C58" s="29" t="s">
        <v>26</v>
      </c>
      <c r="D58" s="34"/>
      <c r="E58" s="34"/>
      <c r="F58" s="27" t="str">
        <f>E17</f>
        <v xml:space="preserve"> </v>
      </c>
      <c r="G58" s="34"/>
      <c r="H58" s="34"/>
      <c r="I58" s="29" t="s">
        <v>32</v>
      </c>
      <c r="J58" s="32" t="str">
        <f>E23</f>
        <v>ATELIER G+G s.r.o., Jindřichův Hradec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30</v>
      </c>
      <c r="D59" s="34"/>
      <c r="E59" s="34"/>
      <c r="F59" s="27" t="str">
        <f>IF(E20="","",E20)</f>
        <v>Vyplň údaj</v>
      </c>
      <c r="G59" s="34"/>
      <c r="H59" s="34"/>
      <c r="I59" s="29" t="s">
        <v>35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129</v>
      </c>
      <c r="D61" s="104"/>
      <c r="E61" s="104"/>
      <c r="F61" s="104"/>
      <c r="G61" s="104"/>
      <c r="H61" s="104"/>
      <c r="I61" s="104"/>
      <c r="J61" s="111" t="s">
        <v>130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70</v>
      </c>
      <c r="D63" s="34"/>
      <c r="E63" s="34"/>
      <c r="F63" s="34"/>
      <c r="G63" s="34"/>
      <c r="H63" s="34"/>
      <c r="I63" s="34"/>
      <c r="J63" s="68">
        <f>J92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131</v>
      </c>
    </row>
    <row r="64" spans="2:12" s="9" customFormat="1" ht="24.95" customHeight="1">
      <c r="B64" s="113"/>
      <c r="D64" s="114" t="s">
        <v>1957</v>
      </c>
      <c r="E64" s="115"/>
      <c r="F64" s="115"/>
      <c r="G64" s="115"/>
      <c r="H64" s="115"/>
      <c r="I64" s="115"/>
      <c r="J64" s="116">
        <f>J93</f>
        <v>0</v>
      </c>
      <c r="L64" s="113"/>
    </row>
    <row r="65" spans="2:12" s="9" customFormat="1" ht="24.95" customHeight="1">
      <c r="B65" s="113"/>
      <c r="D65" s="114" t="s">
        <v>1958</v>
      </c>
      <c r="E65" s="115"/>
      <c r="F65" s="115"/>
      <c r="G65" s="115"/>
      <c r="H65" s="115"/>
      <c r="I65" s="115"/>
      <c r="J65" s="116">
        <f>J104</f>
        <v>0</v>
      </c>
      <c r="L65" s="113"/>
    </row>
    <row r="66" spans="2:12" s="9" customFormat="1" ht="24.95" customHeight="1">
      <c r="B66" s="113"/>
      <c r="D66" s="114" t="s">
        <v>1959</v>
      </c>
      <c r="E66" s="115"/>
      <c r="F66" s="115"/>
      <c r="G66" s="115"/>
      <c r="H66" s="115"/>
      <c r="I66" s="115"/>
      <c r="J66" s="116">
        <f>J113</f>
        <v>0</v>
      </c>
      <c r="L66" s="113"/>
    </row>
    <row r="67" spans="2:12" s="9" customFormat="1" ht="24.95" customHeight="1">
      <c r="B67" s="113"/>
      <c r="D67" s="114" t="s">
        <v>1960</v>
      </c>
      <c r="E67" s="115"/>
      <c r="F67" s="115"/>
      <c r="G67" s="115"/>
      <c r="H67" s="115"/>
      <c r="I67" s="115"/>
      <c r="J67" s="116">
        <f>J122</f>
        <v>0</v>
      </c>
      <c r="L67" s="113"/>
    </row>
    <row r="68" spans="2:12" s="9" customFormat="1" ht="24.95" customHeight="1">
      <c r="B68" s="113"/>
      <c r="D68" s="114" t="s">
        <v>1961</v>
      </c>
      <c r="E68" s="115"/>
      <c r="F68" s="115"/>
      <c r="G68" s="115"/>
      <c r="H68" s="115"/>
      <c r="I68" s="115"/>
      <c r="J68" s="116">
        <f>J162</f>
        <v>0</v>
      </c>
      <c r="L68" s="113"/>
    </row>
    <row r="69" spans="2:12" s="9" customFormat="1" ht="24.95" customHeight="1">
      <c r="B69" s="113"/>
      <c r="D69" s="114" t="s">
        <v>1962</v>
      </c>
      <c r="E69" s="115"/>
      <c r="F69" s="115"/>
      <c r="G69" s="115"/>
      <c r="H69" s="115"/>
      <c r="I69" s="115"/>
      <c r="J69" s="116">
        <f>J164</f>
        <v>0</v>
      </c>
      <c r="L69" s="113"/>
    </row>
    <row r="70" spans="2:12" s="9" customFormat="1" ht="24.95" customHeight="1">
      <c r="B70" s="113"/>
      <c r="D70" s="114" t="s">
        <v>1963</v>
      </c>
      <c r="E70" s="115"/>
      <c r="F70" s="115"/>
      <c r="G70" s="115"/>
      <c r="H70" s="115"/>
      <c r="I70" s="115"/>
      <c r="J70" s="116">
        <f>J166</f>
        <v>0</v>
      </c>
      <c r="L70" s="113"/>
    </row>
    <row r="71" spans="1:31" s="2" customFormat="1" ht="21.75" customHeight="1">
      <c r="A71" s="34"/>
      <c r="B71" s="35"/>
      <c r="C71" s="34"/>
      <c r="D71" s="34"/>
      <c r="E71" s="34"/>
      <c r="F71" s="34"/>
      <c r="G71" s="34"/>
      <c r="H71" s="34"/>
      <c r="I71" s="34"/>
      <c r="J71" s="34"/>
      <c r="K71" s="34"/>
      <c r="L71" s="9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9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6" spans="1:31" s="2" customFormat="1" ht="6.95" customHeight="1">
      <c r="A76" s="34"/>
      <c r="B76" s="46"/>
      <c r="C76" s="47"/>
      <c r="D76" s="47"/>
      <c r="E76" s="47"/>
      <c r="F76" s="47"/>
      <c r="G76" s="47"/>
      <c r="H76" s="47"/>
      <c r="I76" s="47"/>
      <c r="J76" s="47"/>
      <c r="K76" s="47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4.95" customHeight="1">
      <c r="A77" s="34"/>
      <c r="B77" s="35"/>
      <c r="C77" s="23" t="s">
        <v>152</v>
      </c>
      <c r="D77" s="34"/>
      <c r="E77" s="34"/>
      <c r="F77" s="34"/>
      <c r="G77" s="34"/>
      <c r="H77" s="34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17</v>
      </c>
      <c r="D79" s="34"/>
      <c r="E79" s="34"/>
      <c r="F79" s="34"/>
      <c r="G79" s="34"/>
      <c r="H79" s="34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4"/>
      <c r="D80" s="34"/>
      <c r="E80" s="346" t="str">
        <f>E7</f>
        <v>Pavilon E - Izolační boxy ARO - 2.NP a JIP - 3.NP</v>
      </c>
      <c r="F80" s="347"/>
      <c r="G80" s="347"/>
      <c r="H80" s="347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2:12" s="1" customFormat="1" ht="12" customHeight="1">
      <c r="B81" s="22"/>
      <c r="C81" s="29" t="s">
        <v>124</v>
      </c>
      <c r="L81" s="22"/>
    </row>
    <row r="82" spans="1:31" s="2" customFormat="1" ht="16.5" customHeight="1">
      <c r="A82" s="34"/>
      <c r="B82" s="35"/>
      <c r="C82" s="34"/>
      <c r="D82" s="34"/>
      <c r="E82" s="346" t="s">
        <v>2134</v>
      </c>
      <c r="F82" s="348"/>
      <c r="G82" s="348"/>
      <c r="H82" s="348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126</v>
      </c>
      <c r="D83" s="34"/>
      <c r="E83" s="34"/>
      <c r="F83" s="34"/>
      <c r="G83" s="34"/>
      <c r="H83" s="34"/>
      <c r="I83" s="34"/>
      <c r="J83" s="34"/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6.5" customHeight="1">
      <c r="A84" s="34"/>
      <c r="B84" s="35"/>
      <c r="C84" s="34"/>
      <c r="D84" s="34"/>
      <c r="E84" s="309" t="str">
        <f>E11</f>
        <v>08 - napojení VZT</v>
      </c>
      <c r="F84" s="348"/>
      <c r="G84" s="348"/>
      <c r="H84" s="348"/>
      <c r="I84" s="34"/>
      <c r="J84" s="34"/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6.95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22</v>
      </c>
      <c r="D86" s="34"/>
      <c r="E86" s="34"/>
      <c r="F86" s="27" t="str">
        <f>F14</f>
        <v>Jindřichův Hradec</v>
      </c>
      <c r="G86" s="34"/>
      <c r="H86" s="34"/>
      <c r="I86" s="29" t="s">
        <v>24</v>
      </c>
      <c r="J86" s="52" t="str">
        <f>IF(J14="","",J14)</f>
        <v>17. 2. 2021</v>
      </c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6.95" customHeight="1">
      <c r="A87" s="34"/>
      <c r="B87" s="35"/>
      <c r="C87" s="34"/>
      <c r="D87" s="34"/>
      <c r="E87" s="34"/>
      <c r="F87" s="34"/>
      <c r="G87" s="34"/>
      <c r="H87" s="34"/>
      <c r="I87" s="34"/>
      <c r="J87" s="34"/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25.7" customHeight="1">
      <c r="A88" s="34"/>
      <c r="B88" s="35"/>
      <c r="C88" s="29" t="s">
        <v>26</v>
      </c>
      <c r="D88" s="34"/>
      <c r="E88" s="34"/>
      <c r="F88" s="27" t="str">
        <f>E17</f>
        <v xml:space="preserve"> </v>
      </c>
      <c r="G88" s="34"/>
      <c r="H88" s="34"/>
      <c r="I88" s="29" t="s">
        <v>32</v>
      </c>
      <c r="J88" s="32" t="str">
        <f>E23</f>
        <v>ATELIER G+G s.r.o., Jindřichův Hradec</v>
      </c>
      <c r="K88" s="34"/>
      <c r="L88" s="9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2" customHeight="1">
      <c r="A89" s="34"/>
      <c r="B89" s="35"/>
      <c r="C89" s="29" t="s">
        <v>30</v>
      </c>
      <c r="D89" s="34"/>
      <c r="E89" s="34"/>
      <c r="F89" s="27" t="str">
        <f>IF(E20="","",E20)</f>
        <v>Vyplň údaj</v>
      </c>
      <c r="G89" s="34"/>
      <c r="H89" s="34"/>
      <c r="I89" s="29" t="s">
        <v>35</v>
      </c>
      <c r="J89" s="32" t="str">
        <f>E26</f>
        <v xml:space="preserve"> </v>
      </c>
      <c r="K89" s="34"/>
      <c r="L89" s="9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0.3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9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11" customFormat="1" ht="29.25" customHeight="1">
      <c r="A91" s="121"/>
      <c r="B91" s="122"/>
      <c r="C91" s="123" t="s">
        <v>153</v>
      </c>
      <c r="D91" s="124" t="s">
        <v>57</v>
      </c>
      <c r="E91" s="124" t="s">
        <v>53</v>
      </c>
      <c r="F91" s="124" t="s">
        <v>54</v>
      </c>
      <c r="G91" s="124" t="s">
        <v>154</v>
      </c>
      <c r="H91" s="124" t="s">
        <v>155</v>
      </c>
      <c r="I91" s="124" t="s">
        <v>156</v>
      </c>
      <c r="J91" s="124" t="s">
        <v>130</v>
      </c>
      <c r="K91" s="125" t="s">
        <v>157</v>
      </c>
      <c r="L91" s="126"/>
      <c r="M91" s="59" t="s">
        <v>3</v>
      </c>
      <c r="N91" s="60" t="s">
        <v>42</v>
      </c>
      <c r="O91" s="60" t="s">
        <v>158</v>
      </c>
      <c r="P91" s="60" t="s">
        <v>159</v>
      </c>
      <c r="Q91" s="60" t="s">
        <v>160</v>
      </c>
      <c r="R91" s="60" t="s">
        <v>161</v>
      </c>
      <c r="S91" s="60" t="s">
        <v>162</v>
      </c>
      <c r="T91" s="61" t="s">
        <v>163</v>
      </c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</row>
    <row r="92" spans="1:63" s="2" customFormat="1" ht="22.9" customHeight="1">
      <c r="A92" s="34"/>
      <c r="B92" s="35"/>
      <c r="C92" s="66" t="s">
        <v>164</v>
      </c>
      <c r="D92" s="34"/>
      <c r="E92" s="34"/>
      <c r="F92" s="34"/>
      <c r="G92" s="34"/>
      <c r="H92" s="34"/>
      <c r="I92" s="34"/>
      <c r="J92" s="127">
        <f>BK92</f>
        <v>0</v>
      </c>
      <c r="K92" s="34"/>
      <c r="L92" s="35"/>
      <c r="M92" s="62"/>
      <c r="N92" s="53"/>
      <c r="O92" s="63"/>
      <c r="P92" s="128">
        <f>P93+P104+P113+P122+P162+P164+P166</f>
        <v>0</v>
      </c>
      <c r="Q92" s="63"/>
      <c r="R92" s="128">
        <f>R93+R104+R113+R122+R162+R164+R166</f>
        <v>0</v>
      </c>
      <c r="S92" s="63"/>
      <c r="T92" s="129">
        <f>T93+T104+T113+T122+T162+T164+T166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9" t="s">
        <v>71</v>
      </c>
      <c r="AU92" s="19" t="s">
        <v>131</v>
      </c>
      <c r="BK92" s="130">
        <f>BK93+BK104+BK113+BK122+BK162+BK164+BK166</f>
        <v>0</v>
      </c>
    </row>
    <row r="93" spans="2:63" s="12" customFormat="1" ht="25.9" customHeight="1">
      <c r="B93" s="131"/>
      <c r="D93" s="132" t="s">
        <v>71</v>
      </c>
      <c r="E93" s="133" t="s">
        <v>811</v>
      </c>
      <c r="F93" s="133" t="s">
        <v>1964</v>
      </c>
      <c r="I93" s="134"/>
      <c r="J93" s="135">
        <f>BK93</f>
        <v>0</v>
      </c>
      <c r="L93" s="131"/>
      <c r="M93" s="136"/>
      <c r="N93" s="137"/>
      <c r="O93" s="137"/>
      <c r="P93" s="138">
        <f>SUM(P94:P103)</f>
        <v>0</v>
      </c>
      <c r="Q93" s="137"/>
      <c r="R93" s="138">
        <f>SUM(R94:R103)</f>
        <v>0</v>
      </c>
      <c r="S93" s="137"/>
      <c r="T93" s="139">
        <f>SUM(T94:T103)</f>
        <v>0</v>
      </c>
      <c r="AR93" s="132" t="s">
        <v>79</v>
      </c>
      <c r="AT93" s="140" t="s">
        <v>71</v>
      </c>
      <c r="AU93" s="140" t="s">
        <v>72</v>
      </c>
      <c r="AY93" s="132" t="s">
        <v>167</v>
      </c>
      <c r="BK93" s="141">
        <f>SUM(BK94:BK103)</f>
        <v>0</v>
      </c>
    </row>
    <row r="94" spans="1:65" s="2" customFormat="1" ht="49.15" customHeight="1">
      <c r="A94" s="34"/>
      <c r="B94" s="144"/>
      <c r="C94" s="145" t="s">
        <v>79</v>
      </c>
      <c r="D94" s="145" t="s">
        <v>170</v>
      </c>
      <c r="E94" s="146" t="s">
        <v>1965</v>
      </c>
      <c r="F94" s="147" t="s">
        <v>1966</v>
      </c>
      <c r="G94" s="148" t="s">
        <v>226</v>
      </c>
      <c r="H94" s="149">
        <v>16</v>
      </c>
      <c r="I94" s="150"/>
      <c r="J94" s="151">
        <f aca="true" t="shared" si="0" ref="J94:J103">ROUND(I94*H94,2)</f>
        <v>0</v>
      </c>
      <c r="K94" s="147" t="s">
        <v>3</v>
      </c>
      <c r="L94" s="35"/>
      <c r="M94" s="152" t="s">
        <v>3</v>
      </c>
      <c r="N94" s="153" t="s">
        <v>43</v>
      </c>
      <c r="O94" s="55"/>
      <c r="P94" s="154">
        <f aca="true" t="shared" si="1" ref="P94:P103">O94*H94</f>
        <v>0</v>
      </c>
      <c r="Q94" s="154">
        <v>0</v>
      </c>
      <c r="R94" s="154">
        <f aca="true" t="shared" si="2" ref="R94:R103">Q94*H94</f>
        <v>0</v>
      </c>
      <c r="S94" s="154">
        <v>0</v>
      </c>
      <c r="T94" s="155">
        <f aca="true" t="shared" si="3" ref="T94:T103"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6" t="s">
        <v>175</v>
      </c>
      <c r="AT94" s="156" t="s">
        <v>170</v>
      </c>
      <c r="AU94" s="156" t="s">
        <v>79</v>
      </c>
      <c r="AY94" s="19" t="s">
        <v>167</v>
      </c>
      <c r="BE94" s="157">
        <f aca="true" t="shared" si="4" ref="BE94:BE103">IF(N94="základní",J94,0)</f>
        <v>0</v>
      </c>
      <c r="BF94" s="157">
        <f aca="true" t="shared" si="5" ref="BF94:BF103">IF(N94="snížená",J94,0)</f>
        <v>0</v>
      </c>
      <c r="BG94" s="157">
        <f aca="true" t="shared" si="6" ref="BG94:BG103">IF(N94="zákl. přenesená",J94,0)</f>
        <v>0</v>
      </c>
      <c r="BH94" s="157">
        <f aca="true" t="shared" si="7" ref="BH94:BH103">IF(N94="sníž. přenesená",J94,0)</f>
        <v>0</v>
      </c>
      <c r="BI94" s="157">
        <f aca="true" t="shared" si="8" ref="BI94:BI103">IF(N94="nulová",J94,0)</f>
        <v>0</v>
      </c>
      <c r="BJ94" s="19" t="s">
        <v>79</v>
      </c>
      <c r="BK94" s="157">
        <f aca="true" t="shared" si="9" ref="BK94:BK103">ROUND(I94*H94,2)</f>
        <v>0</v>
      </c>
      <c r="BL94" s="19" t="s">
        <v>175</v>
      </c>
      <c r="BM94" s="156" t="s">
        <v>2992</v>
      </c>
    </row>
    <row r="95" spans="1:65" s="2" customFormat="1" ht="33" customHeight="1">
      <c r="A95" s="34"/>
      <c r="B95" s="144"/>
      <c r="C95" s="145" t="s">
        <v>81</v>
      </c>
      <c r="D95" s="145" t="s">
        <v>170</v>
      </c>
      <c r="E95" s="146" t="s">
        <v>1968</v>
      </c>
      <c r="F95" s="147" t="s">
        <v>1969</v>
      </c>
      <c r="G95" s="148" t="s">
        <v>226</v>
      </c>
      <c r="H95" s="149">
        <v>8</v>
      </c>
      <c r="I95" s="150"/>
      <c r="J95" s="151">
        <f t="shared" si="0"/>
        <v>0</v>
      </c>
      <c r="K95" s="147" t="s">
        <v>3</v>
      </c>
      <c r="L95" s="35"/>
      <c r="M95" s="152" t="s">
        <v>3</v>
      </c>
      <c r="N95" s="153" t="s">
        <v>43</v>
      </c>
      <c r="O95" s="55"/>
      <c r="P95" s="154">
        <f t="shared" si="1"/>
        <v>0</v>
      </c>
      <c r="Q95" s="154">
        <v>0</v>
      </c>
      <c r="R95" s="154">
        <f t="shared" si="2"/>
        <v>0</v>
      </c>
      <c r="S95" s="154">
        <v>0</v>
      </c>
      <c r="T95" s="155">
        <f t="shared" si="3"/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6" t="s">
        <v>175</v>
      </c>
      <c r="AT95" s="156" t="s">
        <v>170</v>
      </c>
      <c r="AU95" s="156" t="s">
        <v>79</v>
      </c>
      <c r="AY95" s="19" t="s">
        <v>167</v>
      </c>
      <c r="BE95" s="157">
        <f t="shared" si="4"/>
        <v>0</v>
      </c>
      <c r="BF95" s="157">
        <f t="shared" si="5"/>
        <v>0</v>
      </c>
      <c r="BG95" s="157">
        <f t="shared" si="6"/>
        <v>0</v>
      </c>
      <c r="BH95" s="157">
        <f t="shared" si="7"/>
        <v>0</v>
      </c>
      <c r="BI95" s="157">
        <f t="shared" si="8"/>
        <v>0</v>
      </c>
      <c r="BJ95" s="19" t="s">
        <v>79</v>
      </c>
      <c r="BK95" s="157">
        <f t="shared" si="9"/>
        <v>0</v>
      </c>
      <c r="BL95" s="19" t="s">
        <v>175</v>
      </c>
      <c r="BM95" s="156" t="s">
        <v>2993</v>
      </c>
    </row>
    <row r="96" spans="1:65" s="2" customFormat="1" ht="33" customHeight="1">
      <c r="A96" s="34"/>
      <c r="B96" s="144"/>
      <c r="C96" s="145" t="s">
        <v>168</v>
      </c>
      <c r="D96" s="145" t="s">
        <v>170</v>
      </c>
      <c r="E96" s="146" t="s">
        <v>1970</v>
      </c>
      <c r="F96" s="147" t="s">
        <v>1971</v>
      </c>
      <c r="G96" s="148" t="s">
        <v>226</v>
      </c>
      <c r="H96" s="149">
        <v>4</v>
      </c>
      <c r="I96" s="150"/>
      <c r="J96" s="151">
        <f t="shared" si="0"/>
        <v>0</v>
      </c>
      <c r="K96" s="147" t="s">
        <v>3</v>
      </c>
      <c r="L96" s="35"/>
      <c r="M96" s="152" t="s">
        <v>3</v>
      </c>
      <c r="N96" s="153" t="s">
        <v>43</v>
      </c>
      <c r="O96" s="55"/>
      <c r="P96" s="154">
        <f t="shared" si="1"/>
        <v>0</v>
      </c>
      <c r="Q96" s="154">
        <v>0</v>
      </c>
      <c r="R96" s="154">
        <f t="shared" si="2"/>
        <v>0</v>
      </c>
      <c r="S96" s="154">
        <v>0</v>
      </c>
      <c r="T96" s="155">
        <f t="shared" si="3"/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175</v>
      </c>
      <c r="AT96" s="156" t="s">
        <v>170</v>
      </c>
      <c r="AU96" s="156" t="s">
        <v>79</v>
      </c>
      <c r="AY96" s="19" t="s">
        <v>167</v>
      </c>
      <c r="BE96" s="157">
        <f t="shared" si="4"/>
        <v>0</v>
      </c>
      <c r="BF96" s="157">
        <f t="shared" si="5"/>
        <v>0</v>
      </c>
      <c r="BG96" s="157">
        <f t="shared" si="6"/>
        <v>0</v>
      </c>
      <c r="BH96" s="157">
        <f t="shared" si="7"/>
        <v>0</v>
      </c>
      <c r="BI96" s="157">
        <f t="shared" si="8"/>
        <v>0</v>
      </c>
      <c r="BJ96" s="19" t="s">
        <v>79</v>
      </c>
      <c r="BK96" s="157">
        <f t="shared" si="9"/>
        <v>0</v>
      </c>
      <c r="BL96" s="19" t="s">
        <v>175</v>
      </c>
      <c r="BM96" s="156" t="s">
        <v>2994</v>
      </c>
    </row>
    <row r="97" spans="1:65" s="2" customFormat="1" ht="33" customHeight="1">
      <c r="A97" s="34"/>
      <c r="B97" s="144"/>
      <c r="C97" s="145" t="s">
        <v>175</v>
      </c>
      <c r="D97" s="145" t="s">
        <v>170</v>
      </c>
      <c r="E97" s="146" t="s">
        <v>2995</v>
      </c>
      <c r="F97" s="147" t="s">
        <v>1973</v>
      </c>
      <c r="G97" s="148" t="s">
        <v>226</v>
      </c>
      <c r="H97" s="149">
        <v>1</v>
      </c>
      <c r="I97" s="150"/>
      <c r="J97" s="151">
        <f t="shared" si="0"/>
        <v>0</v>
      </c>
      <c r="K97" s="147" t="s">
        <v>3</v>
      </c>
      <c r="L97" s="35"/>
      <c r="M97" s="152" t="s">
        <v>3</v>
      </c>
      <c r="N97" s="153" t="s">
        <v>43</v>
      </c>
      <c r="O97" s="55"/>
      <c r="P97" s="154">
        <f t="shared" si="1"/>
        <v>0</v>
      </c>
      <c r="Q97" s="154">
        <v>0</v>
      </c>
      <c r="R97" s="154">
        <f t="shared" si="2"/>
        <v>0</v>
      </c>
      <c r="S97" s="154">
        <v>0</v>
      </c>
      <c r="T97" s="155">
        <f t="shared" si="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6" t="s">
        <v>175</v>
      </c>
      <c r="AT97" s="156" t="s">
        <v>170</v>
      </c>
      <c r="AU97" s="156" t="s">
        <v>79</v>
      </c>
      <c r="AY97" s="19" t="s">
        <v>167</v>
      </c>
      <c r="BE97" s="157">
        <f t="shared" si="4"/>
        <v>0</v>
      </c>
      <c r="BF97" s="157">
        <f t="shared" si="5"/>
        <v>0</v>
      </c>
      <c r="BG97" s="157">
        <f t="shared" si="6"/>
        <v>0</v>
      </c>
      <c r="BH97" s="157">
        <f t="shared" si="7"/>
        <v>0</v>
      </c>
      <c r="BI97" s="157">
        <f t="shared" si="8"/>
        <v>0</v>
      </c>
      <c r="BJ97" s="19" t="s">
        <v>79</v>
      </c>
      <c r="BK97" s="157">
        <f t="shared" si="9"/>
        <v>0</v>
      </c>
      <c r="BL97" s="19" t="s">
        <v>175</v>
      </c>
      <c r="BM97" s="156" t="s">
        <v>2996</v>
      </c>
    </row>
    <row r="98" spans="1:65" s="2" customFormat="1" ht="33" customHeight="1">
      <c r="A98" s="34"/>
      <c r="B98" s="144"/>
      <c r="C98" s="145" t="s">
        <v>197</v>
      </c>
      <c r="D98" s="145" t="s">
        <v>170</v>
      </c>
      <c r="E98" s="146" t="s">
        <v>2997</v>
      </c>
      <c r="F98" s="147" t="s">
        <v>1976</v>
      </c>
      <c r="G98" s="148" t="s">
        <v>226</v>
      </c>
      <c r="H98" s="149">
        <v>11</v>
      </c>
      <c r="I98" s="150"/>
      <c r="J98" s="151">
        <f t="shared" si="0"/>
        <v>0</v>
      </c>
      <c r="K98" s="147" t="s">
        <v>3</v>
      </c>
      <c r="L98" s="35"/>
      <c r="M98" s="152" t="s">
        <v>3</v>
      </c>
      <c r="N98" s="153" t="s">
        <v>43</v>
      </c>
      <c r="O98" s="55"/>
      <c r="P98" s="154">
        <f t="shared" si="1"/>
        <v>0</v>
      </c>
      <c r="Q98" s="154">
        <v>0</v>
      </c>
      <c r="R98" s="154">
        <f t="shared" si="2"/>
        <v>0</v>
      </c>
      <c r="S98" s="154">
        <v>0</v>
      </c>
      <c r="T98" s="155">
        <f t="shared" si="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6" t="s">
        <v>175</v>
      </c>
      <c r="AT98" s="156" t="s">
        <v>170</v>
      </c>
      <c r="AU98" s="156" t="s">
        <v>79</v>
      </c>
      <c r="AY98" s="19" t="s">
        <v>167</v>
      </c>
      <c r="BE98" s="157">
        <f t="shared" si="4"/>
        <v>0</v>
      </c>
      <c r="BF98" s="157">
        <f t="shared" si="5"/>
        <v>0</v>
      </c>
      <c r="BG98" s="157">
        <f t="shared" si="6"/>
        <v>0</v>
      </c>
      <c r="BH98" s="157">
        <f t="shared" si="7"/>
        <v>0</v>
      </c>
      <c r="BI98" s="157">
        <f t="shared" si="8"/>
        <v>0</v>
      </c>
      <c r="BJ98" s="19" t="s">
        <v>79</v>
      </c>
      <c r="BK98" s="157">
        <f t="shared" si="9"/>
        <v>0</v>
      </c>
      <c r="BL98" s="19" t="s">
        <v>175</v>
      </c>
      <c r="BM98" s="156" t="s">
        <v>2998</v>
      </c>
    </row>
    <row r="99" spans="1:65" s="2" customFormat="1" ht="37.9" customHeight="1">
      <c r="A99" s="34"/>
      <c r="B99" s="144"/>
      <c r="C99" s="145" t="s">
        <v>187</v>
      </c>
      <c r="D99" s="145" t="s">
        <v>170</v>
      </c>
      <c r="E99" s="146" t="s">
        <v>1977</v>
      </c>
      <c r="F99" s="147" t="s">
        <v>1978</v>
      </c>
      <c r="G99" s="148" t="s">
        <v>226</v>
      </c>
      <c r="H99" s="149">
        <v>8</v>
      </c>
      <c r="I99" s="150"/>
      <c r="J99" s="151">
        <f t="shared" si="0"/>
        <v>0</v>
      </c>
      <c r="K99" s="147" t="s">
        <v>3</v>
      </c>
      <c r="L99" s="35"/>
      <c r="M99" s="152" t="s">
        <v>3</v>
      </c>
      <c r="N99" s="153" t="s">
        <v>43</v>
      </c>
      <c r="O99" s="55"/>
      <c r="P99" s="154">
        <f t="shared" si="1"/>
        <v>0</v>
      </c>
      <c r="Q99" s="154">
        <v>0</v>
      </c>
      <c r="R99" s="154">
        <f t="shared" si="2"/>
        <v>0</v>
      </c>
      <c r="S99" s="154">
        <v>0</v>
      </c>
      <c r="T99" s="155">
        <f t="shared" si="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175</v>
      </c>
      <c r="AT99" s="156" t="s">
        <v>170</v>
      </c>
      <c r="AU99" s="156" t="s">
        <v>79</v>
      </c>
      <c r="AY99" s="19" t="s">
        <v>167</v>
      </c>
      <c r="BE99" s="157">
        <f t="shared" si="4"/>
        <v>0</v>
      </c>
      <c r="BF99" s="157">
        <f t="shared" si="5"/>
        <v>0</v>
      </c>
      <c r="BG99" s="157">
        <f t="shared" si="6"/>
        <v>0</v>
      </c>
      <c r="BH99" s="157">
        <f t="shared" si="7"/>
        <v>0</v>
      </c>
      <c r="BI99" s="157">
        <f t="shared" si="8"/>
        <v>0</v>
      </c>
      <c r="BJ99" s="19" t="s">
        <v>79</v>
      </c>
      <c r="BK99" s="157">
        <f t="shared" si="9"/>
        <v>0</v>
      </c>
      <c r="BL99" s="19" t="s">
        <v>175</v>
      </c>
      <c r="BM99" s="156" t="s">
        <v>2999</v>
      </c>
    </row>
    <row r="100" spans="1:65" s="2" customFormat="1" ht="37.9" customHeight="1">
      <c r="A100" s="34"/>
      <c r="B100" s="144"/>
      <c r="C100" s="145" t="s">
        <v>208</v>
      </c>
      <c r="D100" s="145" t="s">
        <v>170</v>
      </c>
      <c r="E100" s="146" t="s">
        <v>1979</v>
      </c>
      <c r="F100" s="147" t="s">
        <v>1980</v>
      </c>
      <c r="G100" s="148" t="s">
        <v>226</v>
      </c>
      <c r="H100" s="149">
        <v>4</v>
      </c>
      <c r="I100" s="150"/>
      <c r="J100" s="151">
        <f t="shared" si="0"/>
        <v>0</v>
      </c>
      <c r="K100" s="147" t="s">
        <v>3</v>
      </c>
      <c r="L100" s="35"/>
      <c r="M100" s="152" t="s">
        <v>3</v>
      </c>
      <c r="N100" s="153" t="s">
        <v>43</v>
      </c>
      <c r="O100" s="55"/>
      <c r="P100" s="154">
        <f t="shared" si="1"/>
        <v>0</v>
      </c>
      <c r="Q100" s="154">
        <v>0</v>
      </c>
      <c r="R100" s="154">
        <f t="shared" si="2"/>
        <v>0</v>
      </c>
      <c r="S100" s="154">
        <v>0</v>
      </c>
      <c r="T100" s="155">
        <f t="shared" si="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6" t="s">
        <v>175</v>
      </c>
      <c r="AT100" s="156" t="s">
        <v>170</v>
      </c>
      <c r="AU100" s="156" t="s">
        <v>79</v>
      </c>
      <c r="AY100" s="19" t="s">
        <v>167</v>
      </c>
      <c r="BE100" s="157">
        <f t="shared" si="4"/>
        <v>0</v>
      </c>
      <c r="BF100" s="157">
        <f t="shared" si="5"/>
        <v>0</v>
      </c>
      <c r="BG100" s="157">
        <f t="shared" si="6"/>
        <v>0</v>
      </c>
      <c r="BH100" s="157">
        <f t="shared" si="7"/>
        <v>0</v>
      </c>
      <c r="BI100" s="157">
        <f t="shared" si="8"/>
        <v>0</v>
      </c>
      <c r="BJ100" s="19" t="s">
        <v>79</v>
      </c>
      <c r="BK100" s="157">
        <f t="shared" si="9"/>
        <v>0</v>
      </c>
      <c r="BL100" s="19" t="s">
        <v>175</v>
      </c>
      <c r="BM100" s="156" t="s">
        <v>3000</v>
      </c>
    </row>
    <row r="101" spans="1:65" s="2" customFormat="1" ht="55.5" customHeight="1">
      <c r="A101" s="34"/>
      <c r="B101" s="144"/>
      <c r="C101" s="145" t="s">
        <v>218</v>
      </c>
      <c r="D101" s="145" t="s">
        <v>170</v>
      </c>
      <c r="E101" s="146" t="s">
        <v>3001</v>
      </c>
      <c r="F101" s="147" t="s">
        <v>1982</v>
      </c>
      <c r="G101" s="148" t="s">
        <v>226</v>
      </c>
      <c r="H101" s="149">
        <v>1</v>
      </c>
      <c r="I101" s="150"/>
      <c r="J101" s="151">
        <f t="shared" si="0"/>
        <v>0</v>
      </c>
      <c r="K101" s="147" t="s">
        <v>3</v>
      </c>
      <c r="L101" s="35"/>
      <c r="M101" s="152" t="s">
        <v>3</v>
      </c>
      <c r="N101" s="153" t="s">
        <v>43</v>
      </c>
      <c r="O101" s="55"/>
      <c r="P101" s="154">
        <f t="shared" si="1"/>
        <v>0</v>
      </c>
      <c r="Q101" s="154">
        <v>0</v>
      </c>
      <c r="R101" s="154">
        <f t="shared" si="2"/>
        <v>0</v>
      </c>
      <c r="S101" s="154">
        <v>0</v>
      </c>
      <c r="T101" s="155">
        <f t="shared" si="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6" t="s">
        <v>175</v>
      </c>
      <c r="AT101" s="156" t="s">
        <v>170</v>
      </c>
      <c r="AU101" s="156" t="s">
        <v>79</v>
      </c>
      <c r="AY101" s="19" t="s">
        <v>167</v>
      </c>
      <c r="BE101" s="157">
        <f t="shared" si="4"/>
        <v>0</v>
      </c>
      <c r="BF101" s="157">
        <f t="shared" si="5"/>
        <v>0</v>
      </c>
      <c r="BG101" s="157">
        <f t="shared" si="6"/>
        <v>0</v>
      </c>
      <c r="BH101" s="157">
        <f t="shared" si="7"/>
        <v>0</v>
      </c>
      <c r="BI101" s="157">
        <f t="shared" si="8"/>
        <v>0</v>
      </c>
      <c r="BJ101" s="19" t="s">
        <v>79</v>
      </c>
      <c r="BK101" s="157">
        <f t="shared" si="9"/>
        <v>0</v>
      </c>
      <c r="BL101" s="19" t="s">
        <v>175</v>
      </c>
      <c r="BM101" s="156" t="s">
        <v>3002</v>
      </c>
    </row>
    <row r="102" spans="1:65" s="2" customFormat="1" ht="44.25" customHeight="1">
      <c r="A102" s="34"/>
      <c r="B102" s="144"/>
      <c r="C102" s="145" t="s">
        <v>223</v>
      </c>
      <c r="D102" s="145" t="s">
        <v>170</v>
      </c>
      <c r="E102" s="146" t="s">
        <v>3003</v>
      </c>
      <c r="F102" s="147" t="s">
        <v>1984</v>
      </c>
      <c r="G102" s="148" t="s">
        <v>226</v>
      </c>
      <c r="H102" s="149">
        <v>11</v>
      </c>
      <c r="I102" s="150"/>
      <c r="J102" s="151">
        <f t="shared" si="0"/>
        <v>0</v>
      </c>
      <c r="K102" s="147" t="s">
        <v>3</v>
      </c>
      <c r="L102" s="35"/>
      <c r="M102" s="152" t="s">
        <v>3</v>
      </c>
      <c r="N102" s="153" t="s">
        <v>43</v>
      </c>
      <c r="O102" s="55"/>
      <c r="P102" s="154">
        <f t="shared" si="1"/>
        <v>0</v>
      </c>
      <c r="Q102" s="154">
        <v>0</v>
      </c>
      <c r="R102" s="154">
        <f t="shared" si="2"/>
        <v>0</v>
      </c>
      <c r="S102" s="154">
        <v>0</v>
      </c>
      <c r="T102" s="155">
        <f t="shared" si="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175</v>
      </c>
      <c r="AT102" s="156" t="s">
        <v>170</v>
      </c>
      <c r="AU102" s="156" t="s">
        <v>79</v>
      </c>
      <c r="AY102" s="19" t="s">
        <v>167</v>
      </c>
      <c r="BE102" s="157">
        <f t="shared" si="4"/>
        <v>0</v>
      </c>
      <c r="BF102" s="157">
        <f t="shared" si="5"/>
        <v>0</v>
      </c>
      <c r="BG102" s="157">
        <f t="shared" si="6"/>
        <v>0</v>
      </c>
      <c r="BH102" s="157">
        <f t="shared" si="7"/>
        <v>0</v>
      </c>
      <c r="BI102" s="157">
        <f t="shared" si="8"/>
        <v>0</v>
      </c>
      <c r="BJ102" s="19" t="s">
        <v>79</v>
      </c>
      <c r="BK102" s="157">
        <f t="shared" si="9"/>
        <v>0</v>
      </c>
      <c r="BL102" s="19" t="s">
        <v>175</v>
      </c>
      <c r="BM102" s="156" t="s">
        <v>3004</v>
      </c>
    </row>
    <row r="103" spans="1:65" s="2" customFormat="1" ht="21.75" customHeight="1">
      <c r="A103" s="34"/>
      <c r="B103" s="144"/>
      <c r="C103" s="145" t="s">
        <v>231</v>
      </c>
      <c r="D103" s="145" t="s">
        <v>170</v>
      </c>
      <c r="E103" s="146" t="s">
        <v>1985</v>
      </c>
      <c r="F103" s="147" t="s">
        <v>1986</v>
      </c>
      <c r="G103" s="148" t="s">
        <v>614</v>
      </c>
      <c r="H103" s="191"/>
      <c r="I103" s="150"/>
      <c r="J103" s="151">
        <f t="shared" si="0"/>
        <v>0</v>
      </c>
      <c r="K103" s="147" t="s">
        <v>3</v>
      </c>
      <c r="L103" s="35"/>
      <c r="M103" s="152" t="s">
        <v>3</v>
      </c>
      <c r="N103" s="153" t="s">
        <v>43</v>
      </c>
      <c r="O103" s="55"/>
      <c r="P103" s="154">
        <f t="shared" si="1"/>
        <v>0</v>
      </c>
      <c r="Q103" s="154">
        <v>0</v>
      </c>
      <c r="R103" s="154">
        <f t="shared" si="2"/>
        <v>0</v>
      </c>
      <c r="S103" s="154">
        <v>0</v>
      </c>
      <c r="T103" s="155">
        <f t="shared" si="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6" t="s">
        <v>175</v>
      </c>
      <c r="AT103" s="156" t="s">
        <v>170</v>
      </c>
      <c r="AU103" s="156" t="s">
        <v>79</v>
      </c>
      <c r="AY103" s="19" t="s">
        <v>167</v>
      </c>
      <c r="BE103" s="157">
        <f t="shared" si="4"/>
        <v>0</v>
      </c>
      <c r="BF103" s="157">
        <f t="shared" si="5"/>
        <v>0</v>
      </c>
      <c r="BG103" s="157">
        <f t="shared" si="6"/>
        <v>0</v>
      </c>
      <c r="BH103" s="157">
        <f t="shared" si="7"/>
        <v>0</v>
      </c>
      <c r="BI103" s="157">
        <f t="shared" si="8"/>
        <v>0</v>
      </c>
      <c r="BJ103" s="19" t="s">
        <v>79</v>
      </c>
      <c r="BK103" s="157">
        <f t="shared" si="9"/>
        <v>0</v>
      </c>
      <c r="BL103" s="19" t="s">
        <v>175</v>
      </c>
      <c r="BM103" s="156" t="s">
        <v>3005</v>
      </c>
    </row>
    <row r="104" spans="2:63" s="12" customFormat="1" ht="25.9" customHeight="1">
      <c r="B104" s="131"/>
      <c r="D104" s="132" t="s">
        <v>71</v>
      </c>
      <c r="E104" s="133" t="s">
        <v>872</v>
      </c>
      <c r="F104" s="133" t="s">
        <v>1987</v>
      </c>
      <c r="I104" s="134"/>
      <c r="J104" s="135">
        <f>BK104</f>
        <v>0</v>
      </c>
      <c r="L104" s="131"/>
      <c r="M104" s="136"/>
      <c r="N104" s="137"/>
      <c r="O104" s="137"/>
      <c r="P104" s="138">
        <f>SUM(P105:P112)</f>
        <v>0</v>
      </c>
      <c r="Q104" s="137"/>
      <c r="R104" s="138">
        <f>SUM(R105:R112)</f>
        <v>0</v>
      </c>
      <c r="S104" s="137"/>
      <c r="T104" s="139">
        <f>SUM(T105:T112)</f>
        <v>0</v>
      </c>
      <c r="AR104" s="132" t="s">
        <v>79</v>
      </c>
      <c r="AT104" s="140" t="s">
        <v>71</v>
      </c>
      <c r="AU104" s="140" t="s">
        <v>72</v>
      </c>
      <c r="AY104" s="132" t="s">
        <v>167</v>
      </c>
      <c r="BK104" s="141">
        <f>SUM(BK105:BK112)</f>
        <v>0</v>
      </c>
    </row>
    <row r="105" spans="1:65" s="2" customFormat="1" ht="16.5" customHeight="1">
      <c r="A105" s="34"/>
      <c r="B105" s="144"/>
      <c r="C105" s="145" t="s">
        <v>238</v>
      </c>
      <c r="D105" s="145" t="s">
        <v>170</v>
      </c>
      <c r="E105" s="146" t="s">
        <v>1988</v>
      </c>
      <c r="F105" s="147" t="s">
        <v>1989</v>
      </c>
      <c r="G105" s="148" t="s">
        <v>1990</v>
      </c>
      <c r="H105" s="149">
        <v>2</v>
      </c>
      <c r="I105" s="150"/>
      <c r="J105" s="151">
        <f aca="true" t="shared" si="10" ref="J105:J112">ROUND(I105*H105,2)</f>
        <v>0</v>
      </c>
      <c r="K105" s="147" t="s">
        <v>3</v>
      </c>
      <c r="L105" s="35"/>
      <c r="M105" s="152" t="s">
        <v>3</v>
      </c>
      <c r="N105" s="153" t="s">
        <v>43</v>
      </c>
      <c r="O105" s="55"/>
      <c r="P105" s="154">
        <f aca="true" t="shared" si="11" ref="P105:P112">O105*H105</f>
        <v>0</v>
      </c>
      <c r="Q105" s="154">
        <v>0</v>
      </c>
      <c r="R105" s="154">
        <f aca="true" t="shared" si="12" ref="R105:R112">Q105*H105</f>
        <v>0</v>
      </c>
      <c r="S105" s="154">
        <v>0</v>
      </c>
      <c r="T105" s="155">
        <f aca="true" t="shared" si="13" ref="T105:T112"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175</v>
      </c>
      <c r="AT105" s="156" t="s">
        <v>170</v>
      </c>
      <c r="AU105" s="156" t="s">
        <v>79</v>
      </c>
      <c r="AY105" s="19" t="s">
        <v>167</v>
      </c>
      <c r="BE105" s="157">
        <f aca="true" t="shared" si="14" ref="BE105:BE112">IF(N105="základní",J105,0)</f>
        <v>0</v>
      </c>
      <c r="BF105" s="157">
        <f aca="true" t="shared" si="15" ref="BF105:BF112">IF(N105="snížená",J105,0)</f>
        <v>0</v>
      </c>
      <c r="BG105" s="157">
        <f aca="true" t="shared" si="16" ref="BG105:BG112">IF(N105="zákl. přenesená",J105,0)</f>
        <v>0</v>
      </c>
      <c r="BH105" s="157">
        <f aca="true" t="shared" si="17" ref="BH105:BH112">IF(N105="sníž. přenesená",J105,0)</f>
        <v>0</v>
      </c>
      <c r="BI105" s="157">
        <f aca="true" t="shared" si="18" ref="BI105:BI112">IF(N105="nulová",J105,0)</f>
        <v>0</v>
      </c>
      <c r="BJ105" s="19" t="s">
        <v>79</v>
      </c>
      <c r="BK105" s="157">
        <f aca="true" t="shared" si="19" ref="BK105:BK112">ROUND(I105*H105,2)</f>
        <v>0</v>
      </c>
      <c r="BL105" s="19" t="s">
        <v>175</v>
      </c>
      <c r="BM105" s="156" t="s">
        <v>3006</v>
      </c>
    </row>
    <row r="106" spans="1:65" s="2" customFormat="1" ht="49.15" customHeight="1">
      <c r="A106" s="34"/>
      <c r="B106" s="144"/>
      <c r="C106" s="145" t="s">
        <v>243</v>
      </c>
      <c r="D106" s="145" t="s">
        <v>170</v>
      </c>
      <c r="E106" s="146" t="s">
        <v>3007</v>
      </c>
      <c r="F106" s="147" t="s">
        <v>1992</v>
      </c>
      <c r="G106" s="148" t="s">
        <v>847</v>
      </c>
      <c r="H106" s="149">
        <v>1</v>
      </c>
      <c r="I106" s="150"/>
      <c r="J106" s="151">
        <f t="shared" si="10"/>
        <v>0</v>
      </c>
      <c r="K106" s="147" t="s">
        <v>3</v>
      </c>
      <c r="L106" s="35"/>
      <c r="M106" s="152" t="s">
        <v>3</v>
      </c>
      <c r="N106" s="153" t="s">
        <v>43</v>
      </c>
      <c r="O106" s="55"/>
      <c r="P106" s="154">
        <f t="shared" si="11"/>
        <v>0</v>
      </c>
      <c r="Q106" s="154">
        <v>0</v>
      </c>
      <c r="R106" s="154">
        <f t="shared" si="12"/>
        <v>0</v>
      </c>
      <c r="S106" s="154">
        <v>0</v>
      </c>
      <c r="T106" s="155">
        <f t="shared" si="1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6" t="s">
        <v>175</v>
      </c>
      <c r="AT106" s="156" t="s">
        <v>170</v>
      </c>
      <c r="AU106" s="156" t="s">
        <v>79</v>
      </c>
      <c r="AY106" s="19" t="s">
        <v>167</v>
      </c>
      <c r="BE106" s="157">
        <f t="shared" si="14"/>
        <v>0</v>
      </c>
      <c r="BF106" s="157">
        <f t="shared" si="15"/>
        <v>0</v>
      </c>
      <c r="BG106" s="157">
        <f t="shared" si="16"/>
        <v>0</v>
      </c>
      <c r="BH106" s="157">
        <f t="shared" si="17"/>
        <v>0</v>
      </c>
      <c r="BI106" s="157">
        <f t="shared" si="18"/>
        <v>0</v>
      </c>
      <c r="BJ106" s="19" t="s">
        <v>79</v>
      </c>
      <c r="BK106" s="157">
        <f t="shared" si="19"/>
        <v>0</v>
      </c>
      <c r="BL106" s="19" t="s">
        <v>175</v>
      </c>
      <c r="BM106" s="156" t="s">
        <v>3008</v>
      </c>
    </row>
    <row r="107" spans="1:65" s="2" customFormat="1" ht="49.15" customHeight="1">
      <c r="A107" s="34"/>
      <c r="B107" s="144"/>
      <c r="C107" s="145" t="s">
        <v>249</v>
      </c>
      <c r="D107" s="145" t="s">
        <v>170</v>
      </c>
      <c r="E107" s="146" t="s">
        <v>3009</v>
      </c>
      <c r="F107" s="147" t="s">
        <v>1994</v>
      </c>
      <c r="G107" s="148" t="s">
        <v>847</v>
      </c>
      <c r="H107" s="149">
        <v>1</v>
      </c>
      <c r="I107" s="150"/>
      <c r="J107" s="151">
        <f t="shared" si="10"/>
        <v>0</v>
      </c>
      <c r="K107" s="147" t="s">
        <v>3</v>
      </c>
      <c r="L107" s="35"/>
      <c r="M107" s="152" t="s">
        <v>3</v>
      </c>
      <c r="N107" s="153" t="s">
        <v>43</v>
      </c>
      <c r="O107" s="55"/>
      <c r="P107" s="154">
        <f t="shared" si="11"/>
        <v>0</v>
      </c>
      <c r="Q107" s="154">
        <v>0</v>
      </c>
      <c r="R107" s="154">
        <f t="shared" si="12"/>
        <v>0</v>
      </c>
      <c r="S107" s="154">
        <v>0</v>
      </c>
      <c r="T107" s="155">
        <f t="shared" si="1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6" t="s">
        <v>175</v>
      </c>
      <c r="AT107" s="156" t="s">
        <v>170</v>
      </c>
      <c r="AU107" s="156" t="s">
        <v>79</v>
      </c>
      <c r="AY107" s="19" t="s">
        <v>167</v>
      </c>
      <c r="BE107" s="157">
        <f t="shared" si="14"/>
        <v>0</v>
      </c>
      <c r="BF107" s="157">
        <f t="shared" si="15"/>
        <v>0</v>
      </c>
      <c r="BG107" s="157">
        <f t="shared" si="16"/>
        <v>0</v>
      </c>
      <c r="BH107" s="157">
        <f t="shared" si="17"/>
        <v>0</v>
      </c>
      <c r="BI107" s="157">
        <f t="shared" si="18"/>
        <v>0</v>
      </c>
      <c r="BJ107" s="19" t="s">
        <v>79</v>
      </c>
      <c r="BK107" s="157">
        <f t="shared" si="19"/>
        <v>0</v>
      </c>
      <c r="BL107" s="19" t="s">
        <v>175</v>
      </c>
      <c r="BM107" s="156" t="s">
        <v>3010</v>
      </c>
    </row>
    <row r="108" spans="1:65" s="2" customFormat="1" ht="24.2" customHeight="1">
      <c r="A108" s="34"/>
      <c r="B108" s="144"/>
      <c r="C108" s="145" t="s">
        <v>255</v>
      </c>
      <c r="D108" s="145" t="s">
        <v>170</v>
      </c>
      <c r="E108" s="146" t="s">
        <v>1995</v>
      </c>
      <c r="F108" s="147" t="s">
        <v>1996</v>
      </c>
      <c r="G108" s="148" t="s">
        <v>200</v>
      </c>
      <c r="H108" s="149">
        <v>1</v>
      </c>
      <c r="I108" s="150"/>
      <c r="J108" s="151">
        <f t="shared" si="10"/>
        <v>0</v>
      </c>
      <c r="K108" s="147" t="s">
        <v>3</v>
      </c>
      <c r="L108" s="35"/>
      <c r="M108" s="152" t="s">
        <v>3</v>
      </c>
      <c r="N108" s="153" t="s">
        <v>43</v>
      </c>
      <c r="O108" s="55"/>
      <c r="P108" s="154">
        <f t="shared" si="11"/>
        <v>0</v>
      </c>
      <c r="Q108" s="154">
        <v>0</v>
      </c>
      <c r="R108" s="154">
        <f t="shared" si="12"/>
        <v>0</v>
      </c>
      <c r="S108" s="154">
        <v>0</v>
      </c>
      <c r="T108" s="155">
        <f t="shared" si="1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6" t="s">
        <v>175</v>
      </c>
      <c r="AT108" s="156" t="s">
        <v>170</v>
      </c>
      <c r="AU108" s="156" t="s">
        <v>79</v>
      </c>
      <c r="AY108" s="19" t="s">
        <v>167</v>
      </c>
      <c r="BE108" s="157">
        <f t="shared" si="14"/>
        <v>0</v>
      </c>
      <c r="BF108" s="157">
        <f t="shared" si="15"/>
        <v>0</v>
      </c>
      <c r="BG108" s="157">
        <f t="shared" si="16"/>
        <v>0</v>
      </c>
      <c r="BH108" s="157">
        <f t="shared" si="17"/>
        <v>0</v>
      </c>
      <c r="BI108" s="157">
        <f t="shared" si="18"/>
        <v>0</v>
      </c>
      <c r="BJ108" s="19" t="s">
        <v>79</v>
      </c>
      <c r="BK108" s="157">
        <f t="shared" si="19"/>
        <v>0</v>
      </c>
      <c r="BL108" s="19" t="s">
        <v>175</v>
      </c>
      <c r="BM108" s="156" t="s">
        <v>3011</v>
      </c>
    </row>
    <row r="109" spans="1:65" s="2" customFormat="1" ht="24.2" customHeight="1">
      <c r="A109" s="34"/>
      <c r="B109" s="144"/>
      <c r="C109" s="145" t="s">
        <v>9</v>
      </c>
      <c r="D109" s="145" t="s">
        <v>170</v>
      </c>
      <c r="E109" s="146" t="s">
        <v>1997</v>
      </c>
      <c r="F109" s="147" t="s">
        <v>1998</v>
      </c>
      <c r="G109" s="148" t="s">
        <v>200</v>
      </c>
      <c r="H109" s="149">
        <v>1</v>
      </c>
      <c r="I109" s="150"/>
      <c r="J109" s="151">
        <f t="shared" si="10"/>
        <v>0</v>
      </c>
      <c r="K109" s="147" t="s">
        <v>3</v>
      </c>
      <c r="L109" s="35"/>
      <c r="M109" s="152" t="s">
        <v>3</v>
      </c>
      <c r="N109" s="153" t="s">
        <v>43</v>
      </c>
      <c r="O109" s="55"/>
      <c r="P109" s="154">
        <f t="shared" si="11"/>
        <v>0</v>
      </c>
      <c r="Q109" s="154">
        <v>0</v>
      </c>
      <c r="R109" s="154">
        <f t="shared" si="12"/>
        <v>0</v>
      </c>
      <c r="S109" s="154">
        <v>0</v>
      </c>
      <c r="T109" s="155">
        <f t="shared" si="1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6" t="s">
        <v>175</v>
      </c>
      <c r="AT109" s="156" t="s">
        <v>170</v>
      </c>
      <c r="AU109" s="156" t="s">
        <v>79</v>
      </c>
      <c r="AY109" s="19" t="s">
        <v>167</v>
      </c>
      <c r="BE109" s="157">
        <f t="shared" si="14"/>
        <v>0</v>
      </c>
      <c r="BF109" s="157">
        <f t="shared" si="15"/>
        <v>0</v>
      </c>
      <c r="BG109" s="157">
        <f t="shared" si="16"/>
        <v>0</v>
      </c>
      <c r="BH109" s="157">
        <f t="shared" si="17"/>
        <v>0</v>
      </c>
      <c r="BI109" s="157">
        <f t="shared" si="18"/>
        <v>0</v>
      </c>
      <c r="BJ109" s="19" t="s">
        <v>79</v>
      </c>
      <c r="BK109" s="157">
        <f t="shared" si="19"/>
        <v>0</v>
      </c>
      <c r="BL109" s="19" t="s">
        <v>175</v>
      </c>
      <c r="BM109" s="156" t="s">
        <v>3012</v>
      </c>
    </row>
    <row r="110" spans="1:65" s="2" customFormat="1" ht="33" customHeight="1">
      <c r="A110" s="34"/>
      <c r="B110" s="144"/>
      <c r="C110" s="145" t="s">
        <v>227</v>
      </c>
      <c r="D110" s="145" t="s">
        <v>170</v>
      </c>
      <c r="E110" s="146" t="s">
        <v>1999</v>
      </c>
      <c r="F110" s="147" t="s">
        <v>2000</v>
      </c>
      <c r="G110" s="148" t="s">
        <v>1990</v>
      </c>
      <c r="H110" s="149">
        <v>1</v>
      </c>
      <c r="I110" s="150"/>
      <c r="J110" s="151">
        <f t="shared" si="10"/>
        <v>0</v>
      </c>
      <c r="K110" s="147" t="s">
        <v>3</v>
      </c>
      <c r="L110" s="35"/>
      <c r="M110" s="152" t="s">
        <v>3</v>
      </c>
      <c r="N110" s="153" t="s">
        <v>43</v>
      </c>
      <c r="O110" s="55"/>
      <c r="P110" s="154">
        <f t="shared" si="11"/>
        <v>0</v>
      </c>
      <c r="Q110" s="154">
        <v>0</v>
      </c>
      <c r="R110" s="154">
        <f t="shared" si="12"/>
        <v>0</v>
      </c>
      <c r="S110" s="154">
        <v>0</v>
      </c>
      <c r="T110" s="155">
        <f t="shared" si="1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6" t="s">
        <v>175</v>
      </c>
      <c r="AT110" s="156" t="s">
        <v>170</v>
      </c>
      <c r="AU110" s="156" t="s">
        <v>79</v>
      </c>
      <c r="AY110" s="19" t="s">
        <v>167</v>
      </c>
      <c r="BE110" s="157">
        <f t="shared" si="14"/>
        <v>0</v>
      </c>
      <c r="BF110" s="157">
        <f t="shared" si="15"/>
        <v>0</v>
      </c>
      <c r="BG110" s="157">
        <f t="shared" si="16"/>
        <v>0</v>
      </c>
      <c r="BH110" s="157">
        <f t="shared" si="17"/>
        <v>0</v>
      </c>
      <c r="BI110" s="157">
        <f t="shared" si="18"/>
        <v>0</v>
      </c>
      <c r="BJ110" s="19" t="s">
        <v>79</v>
      </c>
      <c r="BK110" s="157">
        <f t="shared" si="19"/>
        <v>0</v>
      </c>
      <c r="BL110" s="19" t="s">
        <v>175</v>
      </c>
      <c r="BM110" s="156" t="s">
        <v>3013</v>
      </c>
    </row>
    <row r="111" spans="1:65" s="2" customFormat="1" ht="33" customHeight="1">
      <c r="A111" s="34"/>
      <c r="B111" s="144"/>
      <c r="C111" s="145" t="s">
        <v>271</v>
      </c>
      <c r="D111" s="145" t="s">
        <v>170</v>
      </c>
      <c r="E111" s="146" t="s">
        <v>2001</v>
      </c>
      <c r="F111" s="147" t="s">
        <v>2002</v>
      </c>
      <c r="G111" s="148" t="s">
        <v>1990</v>
      </c>
      <c r="H111" s="149">
        <v>1</v>
      </c>
      <c r="I111" s="150"/>
      <c r="J111" s="151">
        <f t="shared" si="10"/>
        <v>0</v>
      </c>
      <c r="K111" s="147" t="s">
        <v>3</v>
      </c>
      <c r="L111" s="35"/>
      <c r="M111" s="152" t="s">
        <v>3</v>
      </c>
      <c r="N111" s="153" t="s">
        <v>43</v>
      </c>
      <c r="O111" s="55"/>
      <c r="P111" s="154">
        <f t="shared" si="11"/>
        <v>0</v>
      </c>
      <c r="Q111" s="154">
        <v>0</v>
      </c>
      <c r="R111" s="154">
        <f t="shared" si="12"/>
        <v>0</v>
      </c>
      <c r="S111" s="154">
        <v>0</v>
      </c>
      <c r="T111" s="155">
        <f t="shared" si="1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175</v>
      </c>
      <c r="AT111" s="156" t="s">
        <v>170</v>
      </c>
      <c r="AU111" s="156" t="s">
        <v>79</v>
      </c>
      <c r="AY111" s="19" t="s">
        <v>167</v>
      </c>
      <c r="BE111" s="157">
        <f t="shared" si="14"/>
        <v>0</v>
      </c>
      <c r="BF111" s="157">
        <f t="shared" si="15"/>
        <v>0</v>
      </c>
      <c r="BG111" s="157">
        <f t="shared" si="16"/>
        <v>0</v>
      </c>
      <c r="BH111" s="157">
        <f t="shared" si="17"/>
        <v>0</v>
      </c>
      <c r="BI111" s="157">
        <f t="shared" si="18"/>
        <v>0</v>
      </c>
      <c r="BJ111" s="19" t="s">
        <v>79</v>
      </c>
      <c r="BK111" s="157">
        <f t="shared" si="19"/>
        <v>0</v>
      </c>
      <c r="BL111" s="19" t="s">
        <v>175</v>
      </c>
      <c r="BM111" s="156" t="s">
        <v>3014</v>
      </c>
    </row>
    <row r="112" spans="1:65" s="2" customFormat="1" ht="21.75" customHeight="1">
      <c r="A112" s="34"/>
      <c r="B112" s="144"/>
      <c r="C112" s="145" t="s">
        <v>277</v>
      </c>
      <c r="D112" s="145" t="s">
        <v>170</v>
      </c>
      <c r="E112" s="146" t="s">
        <v>2003</v>
      </c>
      <c r="F112" s="147" t="s">
        <v>2004</v>
      </c>
      <c r="G112" s="148" t="s">
        <v>614</v>
      </c>
      <c r="H112" s="191"/>
      <c r="I112" s="150"/>
      <c r="J112" s="151">
        <f t="shared" si="10"/>
        <v>0</v>
      </c>
      <c r="K112" s="147" t="s">
        <v>3</v>
      </c>
      <c r="L112" s="35"/>
      <c r="M112" s="152" t="s">
        <v>3</v>
      </c>
      <c r="N112" s="153" t="s">
        <v>43</v>
      </c>
      <c r="O112" s="55"/>
      <c r="P112" s="154">
        <f t="shared" si="11"/>
        <v>0</v>
      </c>
      <c r="Q112" s="154">
        <v>0</v>
      </c>
      <c r="R112" s="154">
        <f t="shared" si="12"/>
        <v>0</v>
      </c>
      <c r="S112" s="154">
        <v>0</v>
      </c>
      <c r="T112" s="155">
        <f t="shared" si="1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6" t="s">
        <v>175</v>
      </c>
      <c r="AT112" s="156" t="s">
        <v>170</v>
      </c>
      <c r="AU112" s="156" t="s">
        <v>79</v>
      </c>
      <c r="AY112" s="19" t="s">
        <v>167</v>
      </c>
      <c r="BE112" s="157">
        <f t="shared" si="14"/>
        <v>0</v>
      </c>
      <c r="BF112" s="157">
        <f t="shared" si="15"/>
        <v>0</v>
      </c>
      <c r="BG112" s="157">
        <f t="shared" si="16"/>
        <v>0</v>
      </c>
      <c r="BH112" s="157">
        <f t="shared" si="17"/>
        <v>0</v>
      </c>
      <c r="BI112" s="157">
        <f t="shared" si="18"/>
        <v>0</v>
      </c>
      <c r="BJ112" s="19" t="s">
        <v>79</v>
      </c>
      <c r="BK112" s="157">
        <f t="shared" si="19"/>
        <v>0</v>
      </c>
      <c r="BL112" s="19" t="s">
        <v>175</v>
      </c>
      <c r="BM112" s="156" t="s">
        <v>3015</v>
      </c>
    </row>
    <row r="113" spans="2:63" s="12" customFormat="1" ht="25.9" customHeight="1">
      <c r="B113" s="131"/>
      <c r="D113" s="132" t="s">
        <v>71</v>
      </c>
      <c r="E113" s="133" t="s">
        <v>876</v>
      </c>
      <c r="F113" s="133" t="s">
        <v>2005</v>
      </c>
      <c r="I113" s="134"/>
      <c r="J113" s="135">
        <f>BK113</f>
        <v>0</v>
      </c>
      <c r="L113" s="131"/>
      <c r="M113" s="136"/>
      <c r="N113" s="137"/>
      <c r="O113" s="137"/>
      <c r="P113" s="138">
        <f>SUM(P114:P121)</f>
        <v>0</v>
      </c>
      <c r="Q113" s="137"/>
      <c r="R113" s="138">
        <f>SUM(R114:R121)</f>
        <v>0</v>
      </c>
      <c r="S113" s="137"/>
      <c r="T113" s="139">
        <f>SUM(T114:T121)</f>
        <v>0</v>
      </c>
      <c r="AR113" s="132" t="s">
        <v>79</v>
      </c>
      <c r="AT113" s="140" t="s">
        <v>71</v>
      </c>
      <c r="AU113" s="140" t="s">
        <v>72</v>
      </c>
      <c r="AY113" s="132" t="s">
        <v>167</v>
      </c>
      <c r="BK113" s="141">
        <f>SUM(BK114:BK121)</f>
        <v>0</v>
      </c>
    </row>
    <row r="114" spans="1:65" s="2" customFormat="1" ht="24.2" customHeight="1">
      <c r="A114" s="34"/>
      <c r="B114" s="144"/>
      <c r="C114" s="145" t="s">
        <v>285</v>
      </c>
      <c r="D114" s="145" t="s">
        <v>170</v>
      </c>
      <c r="E114" s="146" t="s">
        <v>2006</v>
      </c>
      <c r="F114" s="147" t="s">
        <v>2007</v>
      </c>
      <c r="G114" s="148" t="s">
        <v>226</v>
      </c>
      <c r="H114" s="149">
        <v>2</v>
      </c>
      <c r="I114" s="150"/>
      <c r="J114" s="151">
        <f aca="true" t="shared" si="20" ref="J114:J121">ROUND(I114*H114,2)</f>
        <v>0</v>
      </c>
      <c r="K114" s="147" t="s">
        <v>3</v>
      </c>
      <c r="L114" s="35"/>
      <c r="M114" s="152" t="s">
        <v>3</v>
      </c>
      <c r="N114" s="153" t="s">
        <v>43</v>
      </c>
      <c r="O114" s="55"/>
      <c r="P114" s="154">
        <f aca="true" t="shared" si="21" ref="P114:P121">O114*H114</f>
        <v>0</v>
      </c>
      <c r="Q114" s="154">
        <v>0</v>
      </c>
      <c r="R114" s="154">
        <f aca="true" t="shared" si="22" ref="R114:R121">Q114*H114</f>
        <v>0</v>
      </c>
      <c r="S114" s="154">
        <v>0</v>
      </c>
      <c r="T114" s="155">
        <f aca="true" t="shared" si="23" ref="T114:T121"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6" t="s">
        <v>175</v>
      </c>
      <c r="AT114" s="156" t="s">
        <v>170</v>
      </c>
      <c r="AU114" s="156" t="s">
        <v>79</v>
      </c>
      <c r="AY114" s="19" t="s">
        <v>167</v>
      </c>
      <c r="BE114" s="157">
        <f aca="true" t="shared" si="24" ref="BE114:BE121">IF(N114="základní",J114,0)</f>
        <v>0</v>
      </c>
      <c r="BF114" s="157">
        <f aca="true" t="shared" si="25" ref="BF114:BF121">IF(N114="snížená",J114,0)</f>
        <v>0</v>
      </c>
      <c r="BG114" s="157">
        <f aca="true" t="shared" si="26" ref="BG114:BG121">IF(N114="zákl. přenesená",J114,0)</f>
        <v>0</v>
      </c>
      <c r="BH114" s="157">
        <f aca="true" t="shared" si="27" ref="BH114:BH121">IF(N114="sníž. přenesená",J114,0)</f>
        <v>0</v>
      </c>
      <c r="BI114" s="157">
        <f aca="true" t="shared" si="28" ref="BI114:BI121">IF(N114="nulová",J114,0)</f>
        <v>0</v>
      </c>
      <c r="BJ114" s="19" t="s">
        <v>79</v>
      </c>
      <c r="BK114" s="157">
        <f aca="true" t="shared" si="29" ref="BK114:BK121">ROUND(I114*H114,2)</f>
        <v>0</v>
      </c>
      <c r="BL114" s="19" t="s">
        <v>175</v>
      </c>
      <c r="BM114" s="156" t="s">
        <v>3016</v>
      </c>
    </row>
    <row r="115" spans="1:65" s="2" customFormat="1" ht="24.2" customHeight="1">
      <c r="A115" s="34"/>
      <c r="B115" s="144"/>
      <c r="C115" s="145" t="s">
        <v>290</v>
      </c>
      <c r="D115" s="145" t="s">
        <v>170</v>
      </c>
      <c r="E115" s="146" t="s">
        <v>2008</v>
      </c>
      <c r="F115" s="147" t="s">
        <v>2009</v>
      </c>
      <c r="G115" s="148" t="s">
        <v>226</v>
      </c>
      <c r="H115" s="149">
        <v>14</v>
      </c>
      <c r="I115" s="150"/>
      <c r="J115" s="151">
        <f t="shared" si="20"/>
        <v>0</v>
      </c>
      <c r="K115" s="147" t="s">
        <v>3</v>
      </c>
      <c r="L115" s="35"/>
      <c r="M115" s="152" t="s">
        <v>3</v>
      </c>
      <c r="N115" s="153" t="s">
        <v>43</v>
      </c>
      <c r="O115" s="55"/>
      <c r="P115" s="154">
        <f t="shared" si="21"/>
        <v>0</v>
      </c>
      <c r="Q115" s="154">
        <v>0</v>
      </c>
      <c r="R115" s="154">
        <f t="shared" si="22"/>
        <v>0</v>
      </c>
      <c r="S115" s="154">
        <v>0</v>
      </c>
      <c r="T115" s="155">
        <f t="shared" si="2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6" t="s">
        <v>175</v>
      </c>
      <c r="AT115" s="156" t="s">
        <v>170</v>
      </c>
      <c r="AU115" s="156" t="s">
        <v>79</v>
      </c>
      <c r="AY115" s="19" t="s">
        <v>167</v>
      </c>
      <c r="BE115" s="157">
        <f t="shared" si="24"/>
        <v>0</v>
      </c>
      <c r="BF115" s="157">
        <f t="shared" si="25"/>
        <v>0</v>
      </c>
      <c r="BG115" s="157">
        <f t="shared" si="26"/>
        <v>0</v>
      </c>
      <c r="BH115" s="157">
        <f t="shared" si="27"/>
        <v>0</v>
      </c>
      <c r="BI115" s="157">
        <f t="shared" si="28"/>
        <v>0</v>
      </c>
      <c r="BJ115" s="19" t="s">
        <v>79</v>
      </c>
      <c r="BK115" s="157">
        <f t="shared" si="29"/>
        <v>0</v>
      </c>
      <c r="BL115" s="19" t="s">
        <v>175</v>
      </c>
      <c r="BM115" s="156" t="s">
        <v>3017</v>
      </c>
    </row>
    <row r="116" spans="1:65" s="2" customFormat="1" ht="33" customHeight="1">
      <c r="A116" s="34"/>
      <c r="B116" s="144"/>
      <c r="C116" s="145" t="s">
        <v>8</v>
      </c>
      <c r="D116" s="145" t="s">
        <v>170</v>
      </c>
      <c r="E116" s="146" t="s">
        <v>2010</v>
      </c>
      <c r="F116" s="147" t="s">
        <v>2011</v>
      </c>
      <c r="G116" s="148" t="s">
        <v>226</v>
      </c>
      <c r="H116" s="149">
        <v>1</v>
      </c>
      <c r="I116" s="150"/>
      <c r="J116" s="151">
        <f t="shared" si="20"/>
        <v>0</v>
      </c>
      <c r="K116" s="147" t="s">
        <v>3</v>
      </c>
      <c r="L116" s="35"/>
      <c r="M116" s="152" t="s">
        <v>3</v>
      </c>
      <c r="N116" s="153" t="s">
        <v>43</v>
      </c>
      <c r="O116" s="55"/>
      <c r="P116" s="154">
        <f t="shared" si="21"/>
        <v>0</v>
      </c>
      <c r="Q116" s="154">
        <v>0</v>
      </c>
      <c r="R116" s="154">
        <f t="shared" si="22"/>
        <v>0</v>
      </c>
      <c r="S116" s="154">
        <v>0</v>
      </c>
      <c r="T116" s="155">
        <f t="shared" si="23"/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6" t="s">
        <v>175</v>
      </c>
      <c r="AT116" s="156" t="s">
        <v>170</v>
      </c>
      <c r="AU116" s="156" t="s">
        <v>79</v>
      </c>
      <c r="AY116" s="19" t="s">
        <v>167</v>
      </c>
      <c r="BE116" s="157">
        <f t="shared" si="24"/>
        <v>0</v>
      </c>
      <c r="BF116" s="157">
        <f t="shared" si="25"/>
        <v>0</v>
      </c>
      <c r="BG116" s="157">
        <f t="shared" si="26"/>
        <v>0</v>
      </c>
      <c r="BH116" s="157">
        <f t="shared" si="27"/>
        <v>0</v>
      </c>
      <c r="BI116" s="157">
        <f t="shared" si="28"/>
        <v>0</v>
      </c>
      <c r="BJ116" s="19" t="s">
        <v>79</v>
      </c>
      <c r="BK116" s="157">
        <f t="shared" si="29"/>
        <v>0</v>
      </c>
      <c r="BL116" s="19" t="s">
        <v>175</v>
      </c>
      <c r="BM116" s="156" t="s">
        <v>3018</v>
      </c>
    </row>
    <row r="117" spans="1:65" s="2" customFormat="1" ht="33" customHeight="1">
      <c r="A117" s="34"/>
      <c r="B117" s="144"/>
      <c r="C117" s="145" t="s">
        <v>300</v>
      </c>
      <c r="D117" s="145" t="s">
        <v>170</v>
      </c>
      <c r="E117" s="146" t="s">
        <v>2012</v>
      </c>
      <c r="F117" s="147" t="s">
        <v>2013</v>
      </c>
      <c r="G117" s="148" t="s">
        <v>226</v>
      </c>
      <c r="H117" s="149">
        <v>11</v>
      </c>
      <c r="I117" s="150"/>
      <c r="J117" s="151">
        <f t="shared" si="20"/>
        <v>0</v>
      </c>
      <c r="K117" s="147" t="s">
        <v>3</v>
      </c>
      <c r="L117" s="35"/>
      <c r="M117" s="152" t="s">
        <v>3</v>
      </c>
      <c r="N117" s="153" t="s">
        <v>43</v>
      </c>
      <c r="O117" s="55"/>
      <c r="P117" s="154">
        <f t="shared" si="21"/>
        <v>0</v>
      </c>
      <c r="Q117" s="154">
        <v>0</v>
      </c>
      <c r="R117" s="154">
        <f t="shared" si="22"/>
        <v>0</v>
      </c>
      <c r="S117" s="154">
        <v>0</v>
      </c>
      <c r="T117" s="155">
        <f t="shared" si="23"/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6" t="s">
        <v>175</v>
      </c>
      <c r="AT117" s="156" t="s">
        <v>170</v>
      </c>
      <c r="AU117" s="156" t="s">
        <v>79</v>
      </c>
      <c r="AY117" s="19" t="s">
        <v>167</v>
      </c>
      <c r="BE117" s="157">
        <f t="shared" si="24"/>
        <v>0</v>
      </c>
      <c r="BF117" s="157">
        <f t="shared" si="25"/>
        <v>0</v>
      </c>
      <c r="BG117" s="157">
        <f t="shared" si="26"/>
        <v>0</v>
      </c>
      <c r="BH117" s="157">
        <f t="shared" si="27"/>
        <v>0</v>
      </c>
      <c r="BI117" s="157">
        <f t="shared" si="28"/>
        <v>0</v>
      </c>
      <c r="BJ117" s="19" t="s">
        <v>79</v>
      </c>
      <c r="BK117" s="157">
        <f t="shared" si="29"/>
        <v>0</v>
      </c>
      <c r="BL117" s="19" t="s">
        <v>175</v>
      </c>
      <c r="BM117" s="156" t="s">
        <v>3019</v>
      </c>
    </row>
    <row r="118" spans="1:65" s="2" customFormat="1" ht="33" customHeight="1">
      <c r="A118" s="34"/>
      <c r="B118" s="144"/>
      <c r="C118" s="145" t="s">
        <v>306</v>
      </c>
      <c r="D118" s="145" t="s">
        <v>170</v>
      </c>
      <c r="E118" s="146" t="s">
        <v>2014</v>
      </c>
      <c r="F118" s="147" t="s">
        <v>2015</v>
      </c>
      <c r="G118" s="148" t="s">
        <v>226</v>
      </c>
      <c r="H118" s="149">
        <v>1</v>
      </c>
      <c r="I118" s="150"/>
      <c r="J118" s="151">
        <f t="shared" si="20"/>
        <v>0</v>
      </c>
      <c r="K118" s="147" t="s">
        <v>3</v>
      </c>
      <c r="L118" s="35"/>
      <c r="M118" s="152" t="s">
        <v>3</v>
      </c>
      <c r="N118" s="153" t="s">
        <v>43</v>
      </c>
      <c r="O118" s="55"/>
      <c r="P118" s="154">
        <f t="shared" si="21"/>
        <v>0</v>
      </c>
      <c r="Q118" s="154">
        <v>0</v>
      </c>
      <c r="R118" s="154">
        <f t="shared" si="22"/>
        <v>0</v>
      </c>
      <c r="S118" s="154">
        <v>0</v>
      </c>
      <c r="T118" s="155">
        <f t="shared" si="23"/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6" t="s">
        <v>175</v>
      </c>
      <c r="AT118" s="156" t="s">
        <v>170</v>
      </c>
      <c r="AU118" s="156" t="s">
        <v>79</v>
      </c>
      <c r="AY118" s="19" t="s">
        <v>167</v>
      </c>
      <c r="BE118" s="157">
        <f t="shared" si="24"/>
        <v>0</v>
      </c>
      <c r="BF118" s="157">
        <f t="shared" si="25"/>
        <v>0</v>
      </c>
      <c r="BG118" s="157">
        <f t="shared" si="26"/>
        <v>0</v>
      </c>
      <c r="BH118" s="157">
        <f t="shared" si="27"/>
        <v>0</v>
      </c>
      <c r="BI118" s="157">
        <f t="shared" si="28"/>
        <v>0</v>
      </c>
      <c r="BJ118" s="19" t="s">
        <v>79</v>
      </c>
      <c r="BK118" s="157">
        <f t="shared" si="29"/>
        <v>0</v>
      </c>
      <c r="BL118" s="19" t="s">
        <v>175</v>
      </c>
      <c r="BM118" s="156" t="s">
        <v>3020</v>
      </c>
    </row>
    <row r="119" spans="1:65" s="2" customFormat="1" ht="33" customHeight="1">
      <c r="A119" s="34"/>
      <c r="B119" s="144"/>
      <c r="C119" s="145" t="s">
        <v>312</v>
      </c>
      <c r="D119" s="145" t="s">
        <v>170</v>
      </c>
      <c r="E119" s="146" t="s">
        <v>2016</v>
      </c>
      <c r="F119" s="147" t="s">
        <v>2017</v>
      </c>
      <c r="G119" s="148" t="s">
        <v>226</v>
      </c>
      <c r="H119" s="149">
        <v>11</v>
      </c>
      <c r="I119" s="150"/>
      <c r="J119" s="151">
        <f t="shared" si="20"/>
        <v>0</v>
      </c>
      <c r="K119" s="147" t="s">
        <v>3</v>
      </c>
      <c r="L119" s="35"/>
      <c r="M119" s="152" t="s">
        <v>3</v>
      </c>
      <c r="N119" s="153" t="s">
        <v>43</v>
      </c>
      <c r="O119" s="55"/>
      <c r="P119" s="154">
        <f t="shared" si="21"/>
        <v>0</v>
      </c>
      <c r="Q119" s="154">
        <v>0</v>
      </c>
      <c r="R119" s="154">
        <f t="shared" si="22"/>
        <v>0</v>
      </c>
      <c r="S119" s="154">
        <v>0</v>
      </c>
      <c r="T119" s="155">
        <f t="shared" si="23"/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6" t="s">
        <v>175</v>
      </c>
      <c r="AT119" s="156" t="s">
        <v>170</v>
      </c>
      <c r="AU119" s="156" t="s">
        <v>79</v>
      </c>
      <c r="AY119" s="19" t="s">
        <v>167</v>
      </c>
      <c r="BE119" s="157">
        <f t="shared" si="24"/>
        <v>0</v>
      </c>
      <c r="BF119" s="157">
        <f t="shared" si="25"/>
        <v>0</v>
      </c>
      <c r="BG119" s="157">
        <f t="shared" si="26"/>
        <v>0</v>
      </c>
      <c r="BH119" s="157">
        <f t="shared" si="27"/>
        <v>0</v>
      </c>
      <c r="BI119" s="157">
        <f t="shared" si="28"/>
        <v>0</v>
      </c>
      <c r="BJ119" s="19" t="s">
        <v>79</v>
      </c>
      <c r="BK119" s="157">
        <f t="shared" si="29"/>
        <v>0</v>
      </c>
      <c r="BL119" s="19" t="s">
        <v>175</v>
      </c>
      <c r="BM119" s="156" t="s">
        <v>3021</v>
      </c>
    </row>
    <row r="120" spans="1:65" s="2" customFormat="1" ht="16.5" customHeight="1">
      <c r="A120" s="34"/>
      <c r="B120" s="144"/>
      <c r="C120" s="145" t="s">
        <v>318</v>
      </c>
      <c r="D120" s="145" t="s">
        <v>170</v>
      </c>
      <c r="E120" s="146" t="s">
        <v>2018</v>
      </c>
      <c r="F120" s="147" t="s">
        <v>2019</v>
      </c>
      <c r="G120" s="148" t="s">
        <v>226</v>
      </c>
      <c r="H120" s="149">
        <v>24</v>
      </c>
      <c r="I120" s="150"/>
      <c r="J120" s="151">
        <f t="shared" si="20"/>
        <v>0</v>
      </c>
      <c r="K120" s="147" t="s">
        <v>3</v>
      </c>
      <c r="L120" s="35"/>
      <c r="M120" s="152" t="s">
        <v>3</v>
      </c>
      <c r="N120" s="153" t="s">
        <v>43</v>
      </c>
      <c r="O120" s="55"/>
      <c r="P120" s="154">
        <f t="shared" si="21"/>
        <v>0</v>
      </c>
      <c r="Q120" s="154">
        <v>0</v>
      </c>
      <c r="R120" s="154">
        <f t="shared" si="22"/>
        <v>0</v>
      </c>
      <c r="S120" s="154">
        <v>0</v>
      </c>
      <c r="T120" s="155">
        <f t="shared" si="23"/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6" t="s">
        <v>175</v>
      </c>
      <c r="AT120" s="156" t="s">
        <v>170</v>
      </c>
      <c r="AU120" s="156" t="s">
        <v>79</v>
      </c>
      <c r="AY120" s="19" t="s">
        <v>167</v>
      </c>
      <c r="BE120" s="157">
        <f t="shared" si="24"/>
        <v>0</v>
      </c>
      <c r="BF120" s="157">
        <f t="shared" si="25"/>
        <v>0</v>
      </c>
      <c r="BG120" s="157">
        <f t="shared" si="26"/>
        <v>0</v>
      </c>
      <c r="BH120" s="157">
        <f t="shared" si="27"/>
        <v>0</v>
      </c>
      <c r="BI120" s="157">
        <f t="shared" si="28"/>
        <v>0</v>
      </c>
      <c r="BJ120" s="19" t="s">
        <v>79</v>
      </c>
      <c r="BK120" s="157">
        <f t="shared" si="29"/>
        <v>0</v>
      </c>
      <c r="BL120" s="19" t="s">
        <v>175</v>
      </c>
      <c r="BM120" s="156" t="s">
        <v>3022</v>
      </c>
    </row>
    <row r="121" spans="1:65" s="2" customFormat="1" ht="24.2" customHeight="1">
      <c r="A121" s="34"/>
      <c r="B121" s="144"/>
      <c r="C121" s="145" t="s">
        <v>323</v>
      </c>
      <c r="D121" s="145" t="s">
        <v>170</v>
      </c>
      <c r="E121" s="146" t="s">
        <v>2020</v>
      </c>
      <c r="F121" s="147" t="s">
        <v>2021</v>
      </c>
      <c r="G121" s="148" t="s">
        <v>614</v>
      </c>
      <c r="H121" s="191"/>
      <c r="I121" s="150"/>
      <c r="J121" s="151">
        <f t="shared" si="20"/>
        <v>0</v>
      </c>
      <c r="K121" s="147" t="s">
        <v>3</v>
      </c>
      <c r="L121" s="35"/>
      <c r="M121" s="152" t="s">
        <v>3</v>
      </c>
      <c r="N121" s="153" t="s">
        <v>43</v>
      </c>
      <c r="O121" s="55"/>
      <c r="P121" s="154">
        <f t="shared" si="21"/>
        <v>0</v>
      </c>
      <c r="Q121" s="154">
        <v>0</v>
      </c>
      <c r="R121" s="154">
        <f t="shared" si="22"/>
        <v>0</v>
      </c>
      <c r="S121" s="154">
        <v>0</v>
      </c>
      <c r="T121" s="155">
        <f t="shared" si="23"/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6" t="s">
        <v>175</v>
      </c>
      <c r="AT121" s="156" t="s">
        <v>170</v>
      </c>
      <c r="AU121" s="156" t="s">
        <v>79</v>
      </c>
      <c r="AY121" s="19" t="s">
        <v>167</v>
      </c>
      <c r="BE121" s="157">
        <f t="shared" si="24"/>
        <v>0</v>
      </c>
      <c r="BF121" s="157">
        <f t="shared" si="25"/>
        <v>0</v>
      </c>
      <c r="BG121" s="157">
        <f t="shared" si="26"/>
        <v>0</v>
      </c>
      <c r="BH121" s="157">
        <f t="shared" si="27"/>
        <v>0</v>
      </c>
      <c r="BI121" s="157">
        <f t="shared" si="28"/>
        <v>0</v>
      </c>
      <c r="BJ121" s="19" t="s">
        <v>79</v>
      </c>
      <c r="BK121" s="157">
        <f t="shared" si="29"/>
        <v>0</v>
      </c>
      <c r="BL121" s="19" t="s">
        <v>175</v>
      </c>
      <c r="BM121" s="156" t="s">
        <v>3023</v>
      </c>
    </row>
    <row r="122" spans="2:63" s="12" customFormat="1" ht="25.9" customHeight="1">
      <c r="B122" s="131"/>
      <c r="D122" s="132" t="s">
        <v>71</v>
      </c>
      <c r="E122" s="133" t="s">
        <v>886</v>
      </c>
      <c r="F122" s="133" t="s">
        <v>2022</v>
      </c>
      <c r="I122" s="134"/>
      <c r="J122" s="135">
        <f>BK122</f>
        <v>0</v>
      </c>
      <c r="L122" s="131"/>
      <c r="M122" s="136"/>
      <c r="N122" s="137"/>
      <c r="O122" s="137"/>
      <c r="P122" s="138">
        <f>SUM(P123:P161)</f>
        <v>0</v>
      </c>
      <c r="Q122" s="137"/>
      <c r="R122" s="138">
        <f>SUM(R123:R161)</f>
        <v>0</v>
      </c>
      <c r="S122" s="137"/>
      <c r="T122" s="139">
        <f>SUM(T123:T161)</f>
        <v>0</v>
      </c>
      <c r="AR122" s="132" t="s">
        <v>79</v>
      </c>
      <c r="AT122" s="140" t="s">
        <v>71</v>
      </c>
      <c r="AU122" s="140" t="s">
        <v>72</v>
      </c>
      <c r="AY122" s="132" t="s">
        <v>167</v>
      </c>
      <c r="BK122" s="141">
        <f>SUM(BK123:BK161)</f>
        <v>0</v>
      </c>
    </row>
    <row r="123" spans="1:65" s="2" customFormat="1" ht="21.75" customHeight="1">
      <c r="A123" s="34"/>
      <c r="B123" s="144"/>
      <c r="C123" s="145" t="s">
        <v>330</v>
      </c>
      <c r="D123" s="145" t="s">
        <v>170</v>
      </c>
      <c r="E123" s="146" t="s">
        <v>2023</v>
      </c>
      <c r="F123" s="147" t="s">
        <v>2024</v>
      </c>
      <c r="G123" s="148" t="s">
        <v>200</v>
      </c>
      <c r="H123" s="149">
        <v>4</v>
      </c>
      <c r="I123" s="150"/>
      <c r="J123" s="151">
        <f aca="true" t="shared" si="30" ref="J123:J161">ROUND(I123*H123,2)</f>
        <v>0</v>
      </c>
      <c r="K123" s="147" t="s">
        <v>3</v>
      </c>
      <c r="L123" s="35"/>
      <c r="M123" s="152" t="s">
        <v>3</v>
      </c>
      <c r="N123" s="153" t="s">
        <v>43</v>
      </c>
      <c r="O123" s="55"/>
      <c r="P123" s="154">
        <f aca="true" t="shared" si="31" ref="P123:P161">O123*H123</f>
        <v>0</v>
      </c>
      <c r="Q123" s="154">
        <v>0</v>
      </c>
      <c r="R123" s="154">
        <f aca="true" t="shared" si="32" ref="R123:R161">Q123*H123</f>
        <v>0</v>
      </c>
      <c r="S123" s="154">
        <v>0</v>
      </c>
      <c r="T123" s="155">
        <f aca="true" t="shared" si="33" ref="T123:T161"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6" t="s">
        <v>175</v>
      </c>
      <c r="AT123" s="156" t="s">
        <v>170</v>
      </c>
      <c r="AU123" s="156" t="s">
        <v>79</v>
      </c>
      <c r="AY123" s="19" t="s">
        <v>167</v>
      </c>
      <c r="BE123" s="157">
        <f aca="true" t="shared" si="34" ref="BE123:BE161">IF(N123="základní",J123,0)</f>
        <v>0</v>
      </c>
      <c r="BF123" s="157">
        <f aca="true" t="shared" si="35" ref="BF123:BF161">IF(N123="snížená",J123,0)</f>
        <v>0</v>
      </c>
      <c r="BG123" s="157">
        <f aca="true" t="shared" si="36" ref="BG123:BG161">IF(N123="zákl. přenesená",J123,0)</f>
        <v>0</v>
      </c>
      <c r="BH123" s="157">
        <f aca="true" t="shared" si="37" ref="BH123:BH161">IF(N123="sníž. přenesená",J123,0)</f>
        <v>0</v>
      </c>
      <c r="BI123" s="157">
        <f aca="true" t="shared" si="38" ref="BI123:BI161">IF(N123="nulová",J123,0)</f>
        <v>0</v>
      </c>
      <c r="BJ123" s="19" t="s">
        <v>79</v>
      </c>
      <c r="BK123" s="157">
        <f aca="true" t="shared" si="39" ref="BK123:BK161">ROUND(I123*H123,2)</f>
        <v>0</v>
      </c>
      <c r="BL123" s="19" t="s">
        <v>175</v>
      </c>
      <c r="BM123" s="156" t="s">
        <v>3024</v>
      </c>
    </row>
    <row r="124" spans="1:65" s="2" customFormat="1" ht="24.2" customHeight="1">
      <c r="A124" s="34"/>
      <c r="B124" s="144"/>
      <c r="C124" s="145" t="s">
        <v>339</v>
      </c>
      <c r="D124" s="145" t="s">
        <v>170</v>
      </c>
      <c r="E124" s="146" t="s">
        <v>2025</v>
      </c>
      <c r="F124" s="147" t="s">
        <v>2026</v>
      </c>
      <c r="G124" s="148" t="s">
        <v>200</v>
      </c>
      <c r="H124" s="149">
        <v>6</v>
      </c>
      <c r="I124" s="150"/>
      <c r="J124" s="151">
        <f t="shared" si="30"/>
        <v>0</v>
      </c>
      <c r="K124" s="147" t="s">
        <v>3</v>
      </c>
      <c r="L124" s="35"/>
      <c r="M124" s="152" t="s">
        <v>3</v>
      </c>
      <c r="N124" s="153" t="s">
        <v>43</v>
      </c>
      <c r="O124" s="55"/>
      <c r="P124" s="154">
        <f t="shared" si="31"/>
        <v>0</v>
      </c>
      <c r="Q124" s="154">
        <v>0</v>
      </c>
      <c r="R124" s="154">
        <f t="shared" si="32"/>
        <v>0</v>
      </c>
      <c r="S124" s="154">
        <v>0</v>
      </c>
      <c r="T124" s="155">
        <f t="shared" si="3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6" t="s">
        <v>175</v>
      </c>
      <c r="AT124" s="156" t="s">
        <v>170</v>
      </c>
      <c r="AU124" s="156" t="s">
        <v>79</v>
      </c>
      <c r="AY124" s="19" t="s">
        <v>167</v>
      </c>
      <c r="BE124" s="157">
        <f t="shared" si="34"/>
        <v>0</v>
      </c>
      <c r="BF124" s="157">
        <f t="shared" si="35"/>
        <v>0</v>
      </c>
      <c r="BG124" s="157">
        <f t="shared" si="36"/>
        <v>0</v>
      </c>
      <c r="BH124" s="157">
        <f t="shared" si="37"/>
        <v>0</v>
      </c>
      <c r="BI124" s="157">
        <f t="shared" si="38"/>
        <v>0</v>
      </c>
      <c r="BJ124" s="19" t="s">
        <v>79</v>
      </c>
      <c r="BK124" s="157">
        <f t="shared" si="39"/>
        <v>0</v>
      </c>
      <c r="BL124" s="19" t="s">
        <v>175</v>
      </c>
      <c r="BM124" s="156" t="s">
        <v>3025</v>
      </c>
    </row>
    <row r="125" spans="1:65" s="2" customFormat="1" ht="24.2" customHeight="1">
      <c r="A125" s="34"/>
      <c r="B125" s="144"/>
      <c r="C125" s="145" t="s">
        <v>345</v>
      </c>
      <c r="D125" s="145" t="s">
        <v>170</v>
      </c>
      <c r="E125" s="146" t="s">
        <v>2027</v>
      </c>
      <c r="F125" s="147" t="s">
        <v>2028</v>
      </c>
      <c r="G125" s="148" t="s">
        <v>200</v>
      </c>
      <c r="H125" s="149">
        <v>12</v>
      </c>
      <c r="I125" s="150"/>
      <c r="J125" s="151">
        <f t="shared" si="30"/>
        <v>0</v>
      </c>
      <c r="K125" s="147" t="s">
        <v>3</v>
      </c>
      <c r="L125" s="35"/>
      <c r="M125" s="152" t="s">
        <v>3</v>
      </c>
      <c r="N125" s="153" t="s">
        <v>43</v>
      </c>
      <c r="O125" s="55"/>
      <c r="P125" s="154">
        <f t="shared" si="31"/>
        <v>0</v>
      </c>
      <c r="Q125" s="154">
        <v>0</v>
      </c>
      <c r="R125" s="154">
        <f t="shared" si="32"/>
        <v>0</v>
      </c>
      <c r="S125" s="154">
        <v>0</v>
      </c>
      <c r="T125" s="155">
        <f t="shared" si="3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6" t="s">
        <v>175</v>
      </c>
      <c r="AT125" s="156" t="s">
        <v>170</v>
      </c>
      <c r="AU125" s="156" t="s">
        <v>79</v>
      </c>
      <c r="AY125" s="19" t="s">
        <v>167</v>
      </c>
      <c r="BE125" s="157">
        <f t="shared" si="34"/>
        <v>0</v>
      </c>
      <c r="BF125" s="157">
        <f t="shared" si="35"/>
        <v>0</v>
      </c>
      <c r="BG125" s="157">
        <f t="shared" si="36"/>
        <v>0</v>
      </c>
      <c r="BH125" s="157">
        <f t="shared" si="37"/>
        <v>0</v>
      </c>
      <c r="BI125" s="157">
        <f t="shared" si="38"/>
        <v>0</v>
      </c>
      <c r="BJ125" s="19" t="s">
        <v>79</v>
      </c>
      <c r="BK125" s="157">
        <f t="shared" si="39"/>
        <v>0</v>
      </c>
      <c r="BL125" s="19" t="s">
        <v>175</v>
      </c>
      <c r="BM125" s="156" t="s">
        <v>3026</v>
      </c>
    </row>
    <row r="126" spans="1:65" s="2" customFormat="1" ht="24.2" customHeight="1">
      <c r="A126" s="34"/>
      <c r="B126" s="144"/>
      <c r="C126" s="145" t="s">
        <v>350</v>
      </c>
      <c r="D126" s="145" t="s">
        <v>170</v>
      </c>
      <c r="E126" s="146" t="s">
        <v>3027</v>
      </c>
      <c r="F126" s="147" t="s">
        <v>3028</v>
      </c>
      <c r="G126" s="148" t="s">
        <v>200</v>
      </c>
      <c r="H126" s="149">
        <v>6</v>
      </c>
      <c r="I126" s="150"/>
      <c r="J126" s="151">
        <f t="shared" si="30"/>
        <v>0</v>
      </c>
      <c r="K126" s="147" t="s">
        <v>3</v>
      </c>
      <c r="L126" s="35"/>
      <c r="M126" s="152" t="s">
        <v>3</v>
      </c>
      <c r="N126" s="153" t="s">
        <v>43</v>
      </c>
      <c r="O126" s="55"/>
      <c r="P126" s="154">
        <f t="shared" si="31"/>
        <v>0</v>
      </c>
      <c r="Q126" s="154">
        <v>0</v>
      </c>
      <c r="R126" s="154">
        <f t="shared" si="32"/>
        <v>0</v>
      </c>
      <c r="S126" s="154">
        <v>0</v>
      </c>
      <c r="T126" s="155">
        <f t="shared" si="3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6" t="s">
        <v>175</v>
      </c>
      <c r="AT126" s="156" t="s">
        <v>170</v>
      </c>
      <c r="AU126" s="156" t="s">
        <v>79</v>
      </c>
      <c r="AY126" s="19" t="s">
        <v>167</v>
      </c>
      <c r="BE126" s="157">
        <f t="shared" si="34"/>
        <v>0</v>
      </c>
      <c r="BF126" s="157">
        <f t="shared" si="35"/>
        <v>0</v>
      </c>
      <c r="BG126" s="157">
        <f t="shared" si="36"/>
        <v>0</v>
      </c>
      <c r="BH126" s="157">
        <f t="shared" si="37"/>
        <v>0</v>
      </c>
      <c r="BI126" s="157">
        <f t="shared" si="38"/>
        <v>0</v>
      </c>
      <c r="BJ126" s="19" t="s">
        <v>79</v>
      </c>
      <c r="BK126" s="157">
        <f t="shared" si="39"/>
        <v>0</v>
      </c>
      <c r="BL126" s="19" t="s">
        <v>175</v>
      </c>
      <c r="BM126" s="156" t="s">
        <v>3029</v>
      </c>
    </row>
    <row r="127" spans="1:65" s="2" customFormat="1" ht="16.5" customHeight="1">
      <c r="A127" s="34"/>
      <c r="B127" s="144"/>
      <c r="C127" s="145" t="s">
        <v>354</v>
      </c>
      <c r="D127" s="145" t="s">
        <v>170</v>
      </c>
      <c r="E127" s="146" t="s">
        <v>2029</v>
      </c>
      <c r="F127" s="147" t="s">
        <v>2030</v>
      </c>
      <c r="G127" s="148" t="s">
        <v>847</v>
      </c>
      <c r="H127" s="149">
        <v>8</v>
      </c>
      <c r="I127" s="150"/>
      <c r="J127" s="151">
        <f t="shared" si="30"/>
        <v>0</v>
      </c>
      <c r="K127" s="147" t="s">
        <v>3</v>
      </c>
      <c r="L127" s="35"/>
      <c r="M127" s="152" t="s">
        <v>3</v>
      </c>
      <c r="N127" s="153" t="s">
        <v>43</v>
      </c>
      <c r="O127" s="55"/>
      <c r="P127" s="154">
        <f t="shared" si="31"/>
        <v>0</v>
      </c>
      <c r="Q127" s="154">
        <v>0</v>
      </c>
      <c r="R127" s="154">
        <f t="shared" si="32"/>
        <v>0</v>
      </c>
      <c r="S127" s="154">
        <v>0</v>
      </c>
      <c r="T127" s="155">
        <f t="shared" si="3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6" t="s">
        <v>175</v>
      </c>
      <c r="AT127" s="156" t="s">
        <v>170</v>
      </c>
      <c r="AU127" s="156" t="s">
        <v>79</v>
      </c>
      <c r="AY127" s="19" t="s">
        <v>167</v>
      </c>
      <c r="BE127" s="157">
        <f t="shared" si="34"/>
        <v>0</v>
      </c>
      <c r="BF127" s="157">
        <f t="shared" si="35"/>
        <v>0</v>
      </c>
      <c r="BG127" s="157">
        <f t="shared" si="36"/>
        <v>0</v>
      </c>
      <c r="BH127" s="157">
        <f t="shared" si="37"/>
        <v>0</v>
      </c>
      <c r="BI127" s="157">
        <f t="shared" si="38"/>
        <v>0</v>
      </c>
      <c r="BJ127" s="19" t="s">
        <v>79</v>
      </c>
      <c r="BK127" s="157">
        <f t="shared" si="39"/>
        <v>0</v>
      </c>
      <c r="BL127" s="19" t="s">
        <v>175</v>
      </c>
      <c r="BM127" s="156" t="s">
        <v>3030</v>
      </c>
    </row>
    <row r="128" spans="1:65" s="2" customFormat="1" ht="16.5" customHeight="1">
      <c r="A128" s="34"/>
      <c r="B128" s="144"/>
      <c r="C128" s="145" t="s">
        <v>360</v>
      </c>
      <c r="D128" s="145" t="s">
        <v>170</v>
      </c>
      <c r="E128" s="146" t="s">
        <v>2031</v>
      </c>
      <c r="F128" s="147" t="s">
        <v>2032</v>
      </c>
      <c r="G128" s="148" t="s">
        <v>847</v>
      </c>
      <c r="H128" s="149">
        <v>4</v>
      </c>
      <c r="I128" s="150"/>
      <c r="J128" s="151">
        <f t="shared" si="30"/>
        <v>0</v>
      </c>
      <c r="K128" s="147" t="s">
        <v>3</v>
      </c>
      <c r="L128" s="35"/>
      <c r="M128" s="152" t="s">
        <v>3</v>
      </c>
      <c r="N128" s="153" t="s">
        <v>43</v>
      </c>
      <c r="O128" s="55"/>
      <c r="P128" s="154">
        <f t="shared" si="31"/>
        <v>0</v>
      </c>
      <c r="Q128" s="154">
        <v>0</v>
      </c>
      <c r="R128" s="154">
        <f t="shared" si="32"/>
        <v>0</v>
      </c>
      <c r="S128" s="154">
        <v>0</v>
      </c>
      <c r="T128" s="155">
        <f t="shared" si="3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6" t="s">
        <v>175</v>
      </c>
      <c r="AT128" s="156" t="s">
        <v>170</v>
      </c>
      <c r="AU128" s="156" t="s">
        <v>79</v>
      </c>
      <c r="AY128" s="19" t="s">
        <v>167</v>
      </c>
      <c r="BE128" s="157">
        <f t="shared" si="34"/>
        <v>0</v>
      </c>
      <c r="BF128" s="157">
        <f t="shared" si="35"/>
        <v>0</v>
      </c>
      <c r="BG128" s="157">
        <f t="shared" si="36"/>
        <v>0</v>
      </c>
      <c r="BH128" s="157">
        <f t="shared" si="37"/>
        <v>0</v>
      </c>
      <c r="BI128" s="157">
        <f t="shared" si="38"/>
        <v>0</v>
      </c>
      <c r="BJ128" s="19" t="s">
        <v>79</v>
      </c>
      <c r="BK128" s="157">
        <f t="shared" si="39"/>
        <v>0</v>
      </c>
      <c r="BL128" s="19" t="s">
        <v>175</v>
      </c>
      <c r="BM128" s="156" t="s">
        <v>3031</v>
      </c>
    </row>
    <row r="129" spans="1:65" s="2" customFormat="1" ht="16.5" customHeight="1">
      <c r="A129" s="34"/>
      <c r="B129" s="144"/>
      <c r="C129" s="145" t="s">
        <v>365</v>
      </c>
      <c r="D129" s="145" t="s">
        <v>170</v>
      </c>
      <c r="E129" s="146" t="s">
        <v>2033</v>
      </c>
      <c r="F129" s="147" t="s">
        <v>2034</v>
      </c>
      <c r="G129" s="148" t="s">
        <v>847</v>
      </c>
      <c r="H129" s="149">
        <v>1</v>
      </c>
      <c r="I129" s="150"/>
      <c r="J129" s="151">
        <f t="shared" si="30"/>
        <v>0</v>
      </c>
      <c r="K129" s="147" t="s">
        <v>3</v>
      </c>
      <c r="L129" s="35"/>
      <c r="M129" s="152" t="s">
        <v>3</v>
      </c>
      <c r="N129" s="153" t="s">
        <v>43</v>
      </c>
      <c r="O129" s="55"/>
      <c r="P129" s="154">
        <f t="shared" si="31"/>
        <v>0</v>
      </c>
      <c r="Q129" s="154">
        <v>0</v>
      </c>
      <c r="R129" s="154">
        <f t="shared" si="32"/>
        <v>0</v>
      </c>
      <c r="S129" s="154">
        <v>0</v>
      </c>
      <c r="T129" s="155">
        <f t="shared" si="3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6" t="s">
        <v>175</v>
      </c>
      <c r="AT129" s="156" t="s">
        <v>170</v>
      </c>
      <c r="AU129" s="156" t="s">
        <v>79</v>
      </c>
      <c r="AY129" s="19" t="s">
        <v>167</v>
      </c>
      <c r="BE129" s="157">
        <f t="shared" si="34"/>
        <v>0</v>
      </c>
      <c r="BF129" s="157">
        <f t="shared" si="35"/>
        <v>0</v>
      </c>
      <c r="BG129" s="157">
        <f t="shared" si="36"/>
        <v>0</v>
      </c>
      <c r="BH129" s="157">
        <f t="shared" si="37"/>
        <v>0</v>
      </c>
      <c r="BI129" s="157">
        <f t="shared" si="38"/>
        <v>0</v>
      </c>
      <c r="BJ129" s="19" t="s">
        <v>79</v>
      </c>
      <c r="BK129" s="157">
        <f t="shared" si="39"/>
        <v>0</v>
      </c>
      <c r="BL129" s="19" t="s">
        <v>175</v>
      </c>
      <c r="BM129" s="156" t="s">
        <v>3032</v>
      </c>
    </row>
    <row r="130" spans="1:65" s="2" customFormat="1" ht="16.5" customHeight="1">
      <c r="A130" s="34"/>
      <c r="B130" s="144"/>
      <c r="C130" s="145" t="s">
        <v>370</v>
      </c>
      <c r="D130" s="145" t="s">
        <v>170</v>
      </c>
      <c r="E130" s="146" t="s">
        <v>2035</v>
      </c>
      <c r="F130" s="147" t="s">
        <v>2036</v>
      </c>
      <c r="G130" s="148" t="s">
        <v>847</v>
      </c>
      <c r="H130" s="149">
        <v>11</v>
      </c>
      <c r="I130" s="150"/>
      <c r="J130" s="151">
        <f t="shared" si="30"/>
        <v>0</v>
      </c>
      <c r="K130" s="147" t="s">
        <v>3</v>
      </c>
      <c r="L130" s="35"/>
      <c r="M130" s="152" t="s">
        <v>3</v>
      </c>
      <c r="N130" s="153" t="s">
        <v>43</v>
      </c>
      <c r="O130" s="55"/>
      <c r="P130" s="154">
        <f t="shared" si="31"/>
        <v>0</v>
      </c>
      <c r="Q130" s="154">
        <v>0</v>
      </c>
      <c r="R130" s="154">
        <f t="shared" si="32"/>
        <v>0</v>
      </c>
      <c r="S130" s="154">
        <v>0</v>
      </c>
      <c r="T130" s="155">
        <f t="shared" si="3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6" t="s">
        <v>175</v>
      </c>
      <c r="AT130" s="156" t="s">
        <v>170</v>
      </c>
      <c r="AU130" s="156" t="s">
        <v>79</v>
      </c>
      <c r="AY130" s="19" t="s">
        <v>167</v>
      </c>
      <c r="BE130" s="157">
        <f t="shared" si="34"/>
        <v>0</v>
      </c>
      <c r="BF130" s="157">
        <f t="shared" si="35"/>
        <v>0</v>
      </c>
      <c r="BG130" s="157">
        <f t="shared" si="36"/>
        <v>0</v>
      </c>
      <c r="BH130" s="157">
        <f t="shared" si="37"/>
        <v>0</v>
      </c>
      <c r="BI130" s="157">
        <f t="shared" si="38"/>
        <v>0</v>
      </c>
      <c r="BJ130" s="19" t="s">
        <v>79</v>
      </c>
      <c r="BK130" s="157">
        <f t="shared" si="39"/>
        <v>0</v>
      </c>
      <c r="BL130" s="19" t="s">
        <v>175</v>
      </c>
      <c r="BM130" s="156" t="s">
        <v>3033</v>
      </c>
    </row>
    <row r="131" spans="1:65" s="2" customFormat="1" ht="16.5" customHeight="1">
      <c r="A131" s="34"/>
      <c r="B131" s="144"/>
      <c r="C131" s="145" t="s">
        <v>377</v>
      </c>
      <c r="D131" s="145" t="s">
        <v>170</v>
      </c>
      <c r="E131" s="146" t="s">
        <v>2037</v>
      </c>
      <c r="F131" s="147" t="s">
        <v>2038</v>
      </c>
      <c r="G131" s="148" t="s">
        <v>847</v>
      </c>
      <c r="H131" s="149">
        <v>3</v>
      </c>
      <c r="I131" s="150"/>
      <c r="J131" s="151">
        <f t="shared" si="30"/>
        <v>0</v>
      </c>
      <c r="K131" s="147" t="s">
        <v>3</v>
      </c>
      <c r="L131" s="35"/>
      <c r="M131" s="152" t="s">
        <v>3</v>
      </c>
      <c r="N131" s="153" t="s">
        <v>43</v>
      </c>
      <c r="O131" s="55"/>
      <c r="P131" s="154">
        <f t="shared" si="31"/>
        <v>0</v>
      </c>
      <c r="Q131" s="154">
        <v>0</v>
      </c>
      <c r="R131" s="154">
        <f t="shared" si="32"/>
        <v>0</v>
      </c>
      <c r="S131" s="154">
        <v>0</v>
      </c>
      <c r="T131" s="155">
        <f t="shared" si="3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6" t="s">
        <v>175</v>
      </c>
      <c r="AT131" s="156" t="s">
        <v>170</v>
      </c>
      <c r="AU131" s="156" t="s">
        <v>79</v>
      </c>
      <c r="AY131" s="19" t="s">
        <v>167</v>
      </c>
      <c r="BE131" s="157">
        <f t="shared" si="34"/>
        <v>0</v>
      </c>
      <c r="BF131" s="157">
        <f t="shared" si="35"/>
        <v>0</v>
      </c>
      <c r="BG131" s="157">
        <f t="shared" si="36"/>
        <v>0</v>
      </c>
      <c r="BH131" s="157">
        <f t="shared" si="37"/>
        <v>0</v>
      </c>
      <c r="BI131" s="157">
        <f t="shared" si="38"/>
        <v>0</v>
      </c>
      <c r="BJ131" s="19" t="s">
        <v>79</v>
      </c>
      <c r="BK131" s="157">
        <f t="shared" si="39"/>
        <v>0</v>
      </c>
      <c r="BL131" s="19" t="s">
        <v>175</v>
      </c>
      <c r="BM131" s="156" t="s">
        <v>3034</v>
      </c>
    </row>
    <row r="132" spans="1:65" s="2" customFormat="1" ht="16.5" customHeight="1">
      <c r="A132" s="34"/>
      <c r="B132" s="144"/>
      <c r="C132" s="145" t="s">
        <v>383</v>
      </c>
      <c r="D132" s="145" t="s">
        <v>170</v>
      </c>
      <c r="E132" s="146" t="s">
        <v>2039</v>
      </c>
      <c r="F132" s="147" t="s">
        <v>2040</v>
      </c>
      <c r="G132" s="148" t="s">
        <v>847</v>
      </c>
      <c r="H132" s="149">
        <v>9</v>
      </c>
      <c r="I132" s="150"/>
      <c r="J132" s="151">
        <f t="shared" si="30"/>
        <v>0</v>
      </c>
      <c r="K132" s="147" t="s">
        <v>3</v>
      </c>
      <c r="L132" s="35"/>
      <c r="M132" s="152" t="s">
        <v>3</v>
      </c>
      <c r="N132" s="153" t="s">
        <v>43</v>
      </c>
      <c r="O132" s="55"/>
      <c r="P132" s="154">
        <f t="shared" si="31"/>
        <v>0</v>
      </c>
      <c r="Q132" s="154">
        <v>0</v>
      </c>
      <c r="R132" s="154">
        <f t="shared" si="32"/>
        <v>0</v>
      </c>
      <c r="S132" s="154">
        <v>0</v>
      </c>
      <c r="T132" s="155">
        <f t="shared" si="3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6" t="s">
        <v>175</v>
      </c>
      <c r="AT132" s="156" t="s">
        <v>170</v>
      </c>
      <c r="AU132" s="156" t="s">
        <v>79</v>
      </c>
      <c r="AY132" s="19" t="s">
        <v>167</v>
      </c>
      <c r="BE132" s="157">
        <f t="shared" si="34"/>
        <v>0</v>
      </c>
      <c r="BF132" s="157">
        <f t="shared" si="35"/>
        <v>0</v>
      </c>
      <c r="BG132" s="157">
        <f t="shared" si="36"/>
        <v>0</v>
      </c>
      <c r="BH132" s="157">
        <f t="shared" si="37"/>
        <v>0</v>
      </c>
      <c r="BI132" s="157">
        <f t="shared" si="38"/>
        <v>0</v>
      </c>
      <c r="BJ132" s="19" t="s">
        <v>79</v>
      </c>
      <c r="BK132" s="157">
        <f t="shared" si="39"/>
        <v>0</v>
      </c>
      <c r="BL132" s="19" t="s">
        <v>175</v>
      </c>
      <c r="BM132" s="156" t="s">
        <v>3035</v>
      </c>
    </row>
    <row r="133" spans="1:65" s="2" customFormat="1" ht="16.5" customHeight="1">
      <c r="A133" s="34"/>
      <c r="B133" s="144"/>
      <c r="C133" s="145" t="s">
        <v>388</v>
      </c>
      <c r="D133" s="145" t="s">
        <v>170</v>
      </c>
      <c r="E133" s="146" t="s">
        <v>2041</v>
      </c>
      <c r="F133" s="147" t="s">
        <v>2042</v>
      </c>
      <c r="G133" s="148" t="s">
        <v>847</v>
      </c>
      <c r="H133" s="149">
        <v>1</v>
      </c>
      <c r="I133" s="150"/>
      <c r="J133" s="151">
        <f t="shared" si="30"/>
        <v>0</v>
      </c>
      <c r="K133" s="147" t="s">
        <v>3</v>
      </c>
      <c r="L133" s="35"/>
      <c r="M133" s="152" t="s">
        <v>3</v>
      </c>
      <c r="N133" s="153" t="s">
        <v>43</v>
      </c>
      <c r="O133" s="55"/>
      <c r="P133" s="154">
        <f t="shared" si="31"/>
        <v>0</v>
      </c>
      <c r="Q133" s="154">
        <v>0</v>
      </c>
      <c r="R133" s="154">
        <f t="shared" si="32"/>
        <v>0</v>
      </c>
      <c r="S133" s="154">
        <v>0</v>
      </c>
      <c r="T133" s="155">
        <f t="shared" si="3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6" t="s">
        <v>175</v>
      </c>
      <c r="AT133" s="156" t="s">
        <v>170</v>
      </c>
      <c r="AU133" s="156" t="s">
        <v>79</v>
      </c>
      <c r="AY133" s="19" t="s">
        <v>167</v>
      </c>
      <c r="BE133" s="157">
        <f t="shared" si="34"/>
        <v>0</v>
      </c>
      <c r="BF133" s="157">
        <f t="shared" si="35"/>
        <v>0</v>
      </c>
      <c r="BG133" s="157">
        <f t="shared" si="36"/>
        <v>0</v>
      </c>
      <c r="BH133" s="157">
        <f t="shared" si="37"/>
        <v>0</v>
      </c>
      <c r="BI133" s="157">
        <f t="shared" si="38"/>
        <v>0</v>
      </c>
      <c r="BJ133" s="19" t="s">
        <v>79</v>
      </c>
      <c r="BK133" s="157">
        <f t="shared" si="39"/>
        <v>0</v>
      </c>
      <c r="BL133" s="19" t="s">
        <v>175</v>
      </c>
      <c r="BM133" s="156" t="s">
        <v>3036</v>
      </c>
    </row>
    <row r="134" spans="1:65" s="2" customFormat="1" ht="16.5" customHeight="1">
      <c r="A134" s="34"/>
      <c r="B134" s="144"/>
      <c r="C134" s="145" t="s">
        <v>395</v>
      </c>
      <c r="D134" s="145" t="s">
        <v>170</v>
      </c>
      <c r="E134" s="146" t="s">
        <v>2043</v>
      </c>
      <c r="F134" s="147" t="s">
        <v>2044</v>
      </c>
      <c r="G134" s="148" t="s">
        <v>847</v>
      </c>
      <c r="H134" s="149">
        <v>1</v>
      </c>
      <c r="I134" s="150"/>
      <c r="J134" s="151">
        <f t="shared" si="30"/>
        <v>0</v>
      </c>
      <c r="K134" s="147" t="s">
        <v>3</v>
      </c>
      <c r="L134" s="35"/>
      <c r="M134" s="152" t="s">
        <v>3</v>
      </c>
      <c r="N134" s="153" t="s">
        <v>43</v>
      </c>
      <c r="O134" s="55"/>
      <c r="P134" s="154">
        <f t="shared" si="31"/>
        <v>0</v>
      </c>
      <c r="Q134" s="154">
        <v>0</v>
      </c>
      <c r="R134" s="154">
        <f t="shared" si="32"/>
        <v>0</v>
      </c>
      <c r="S134" s="154">
        <v>0</v>
      </c>
      <c r="T134" s="155">
        <f t="shared" si="3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6" t="s">
        <v>175</v>
      </c>
      <c r="AT134" s="156" t="s">
        <v>170</v>
      </c>
      <c r="AU134" s="156" t="s">
        <v>79</v>
      </c>
      <c r="AY134" s="19" t="s">
        <v>167</v>
      </c>
      <c r="BE134" s="157">
        <f t="shared" si="34"/>
        <v>0</v>
      </c>
      <c r="BF134" s="157">
        <f t="shared" si="35"/>
        <v>0</v>
      </c>
      <c r="BG134" s="157">
        <f t="shared" si="36"/>
        <v>0</v>
      </c>
      <c r="BH134" s="157">
        <f t="shared" si="37"/>
        <v>0</v>
      </c>
      <c r="BI134" s="157">
        <f t="shared" si="38"/>
        <v>0</v>
      </c>
      <c r="BJ134" s="19" t="s">
        <v>79</v>
      </c>
      <c r="BK134" s="157">
        <f t="shared" si="39"/>
        <v>0</v>
      </c>
      <c r="BL134" s="19" t="s">
        <v>175</v>
      </c>
      <c r="BM134" s="156" t="s">
        <v>3037</v>
      </c>
    </row>
    <row r="135" spans="1:65" s="2" customFormat="1" ht="21.75" customHeight="1">
      <c r="A135" s="34"/>
      <c r="B135" s="144"/>
      <c r="C135" s="145" t="s">
        <v>543</v>
      </c>
      <c r="D135" s="145" t="s">
        <v>170</v>
      </c>
      <c r="E135" s="146" t="s">
        <v>2097</v>
      </c>
      <c r="F135" s="147" t="s">
        <v>2098</v>
      </c>
      <c r="G135" s="148" t="s">
        <v>614</v>
      </c>
      <c r="H135" s="191"/>
      <c r="I135" s="150"/>
      <c r="J135" s="151">
        <f t="shared" si="30"/>
        <v>0</v>
      </c>
      <c r="K135" s="147" t="s">
        <v>3</v>
      </c>
      <c r="L135" s="35"/>
      <c r="M135" s="152" t="s">
        <v>3</v>
      </c>
      <c r="N135" s="153" t="s">
        <v>43</v>
      </c>
      <c r="O135" s="55"/>
      <c r="P135" s="154">
        <f t="shared" si="31"/>
        <v>0</v>
      </c>
      <c r="Q135" s="154">
        <v>0</v>
      </c>
      <c r="R135" s="154">
        <f t="shared" si="32"/>
        <v>0</v>
      </c>
      <c r="S135" s="154">
        <v>0</v>
      </c>
      <c r="T135" s="155">
        <f t="shared" si="3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6" t="s">
        <v>175</v>
      </c>
      <c r="AT135" s="156" t="s">
        <v>170</v>
      </c>
      <c r="AU135" s="156" t="s">
        <v>79</v>
      </c>
      <c r="AY135" s="19" t="s">
        <v>167</v>
      </c>
      <c r="BE135" s="157">
        <f t="shared" si="34"/>
        <v>0</v>
      </c>
      <c r="BF135" s="157">
        <f t="shared" si="35"/>
        <v>0</v>
      </c>
      <c r="BG135" s="157">
        <f t="shared" si="36"/>
        <v>0</v>
      </c>
      <c r="BH135" s="157">
        <f t="shared" si="37"/>
        <v>0</v>
      </c>
      <c r="BI135" s="157">
        <f t="shared" si="38"/>
        <v>0</v>
      </c>
      <c r="BJ135" s="19" t="s">
        <v>79</v>
      </c>
      <c r="BK135" s="157">
        <f t="shared" si="39"/>
        <v>0</v>
      </c>
      <c r="BL135" s="19" t="s">
        <v>175</v>
      </c>
      <c r="BM135" s="156" t="s">
        <v>3038</v>
      </c>
    </row>
    <row r="136" spans="1:65" s="2" customFormat="1" ht="16.5" customHeight="1">
      <c r="A136" s="34"/>
      <c r="B136" s="144"/>
      <c r="C136" s="145" t="s">
        <v>401</v>
      </c>
      <c r="D136" s="145" t="s">
        <v>170</v>
      </c>
      <c r="E136" s="146" t="s">
        <v>3039</v>
      </c>
      <c r="F136" s="147" t="s">
        <v>2046</v>
      </c>
      <c r="G136" s="148" t="s">
        <v>847</v>
      </c>
      <c r="H136" s="149">
        <v>4</v>
      </c>
      <c r="I136" s="150"/>
      <c r="J136" s="151">
        <f t="shared" si="30"/>
        <v>0</v>
      </c>
      <c r="K136" s="147" t="s">
        <v>3</v>
      </c>
      <c r="L136" s="35"/>
      <c r="M136" s="152" t="s">
        <v>3</v>
      </c>
      <c r="N136" s="153" t="s">
        <v>43</v>
      </c>
      <c r="O136" s="55"/>
      <c r="P136" s="154">
        <f t="shared" si="31"/>
        <v>0</v>
      </c>
      <c r="Q136" s="154">
        <v>0</v>
      </c>
      <c r="R136" s="154">
        <f t="shared" si="32"/>
        <v>0</v>
      </c>
      <c r="S136" s="154">
        <v>0</v>
      </c>
      <c r="T136" s="155">
        <f t="shared" si="3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6" t="s">
        <v>175</v>
      </c>
      <c r="AT136" s="156" t="s">
        <v>170</v>
      </c>
      <c r="AU136" s="156" t="s">
        <v>79</v>
      </c>
      <c r="AY136" s="19" t="s">
        <v>167</v>
      </c>
      <c r="BE136" s="157">
        <f t="shared" si="34"/>
        <v>0</v>
      </c>
      <c r="BF136" s="157">
        <f t="shared" si="35"/>
        <v>0</v>
      </c>
      <c r="BG136" s="157">
        <f t="shared" si="36"/>
        <v>0</v>
      </c>
      <c r="BH136" s="157">
        <f t="shared" si="37"/>
        <v>0</v>
      </c>
      <c r="BI136" s="157">
        <f t="shared" si="38"/>
        <v>0</v>
      </c>
      <c r="BJ136" s="19" t="s">
        <v>79</v>
      </c>
      <c r="BK136" s="157">
        <f t="shared" si="39"/>
        <v>0</v>
      </c>
      <c r="BL136" s="19" t="s">
        <v>175</v>
      </c>
      <c r="BM136" s="156" t="s">
        <v>3040</v>
      </c>
    </row>
    <row r="137" spans="1:65" s="2" customFormat="1" ht="24.2" customHeight="1">
      <c r="A137" s="34"/>
      <c r="B137" s="144"/>
      <c r="C137" s="145" t="s">
        <v>406</v>
      </c>
      <c r="D137" s="145" t="s">
        <v>170</v>
      </c>
      <c r="E137" s="146" t="s">
        <v>3041</v>
      </c>
      <c r="F137" s="147" t="s">
        <v>2048</v>
      </c>
      <c r="G137" s="148" t="s">
        <v>847</v>
      </c>
      <c r="H137" s="149">
        <v>4</v>
      </c>
      <c r="I137" s="150"/>
      <c r="J137" s="151">
        <f t="shared" si="30"/>
        <v>0</v>
      </c>
      <c r="K137" s="147" t="s">
        <v>3</v>
      </c>
      <c r="L137" s="35"/>
      <c r="M137" s="152" t="s">
        <v>3</v>
      </c>
      <c r="N137" s="153" t="s">
        <v>43</v>
      </c>
      <c r="O137" s="55"/>
      <c r="P137" s="154">
        <f t="shared" si="31"/>
        <v>0</v>
      </c>
      <c r="Q137" s="154">
        <v>0</v>
      </c>
      <c r="R137" s="154">
        <f t="shared" si="32"/>
        <v>0</v>
      </c>
      <c r="S137" s="154">
        <v>0</v>
      </c>
      <c r="T137" s="155">
        <f t="shared" si="3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6" t="s">
        <v>175</v>
      </c>
      <c r="AT137" s="156" t="s">
        <v>170</v>
      </c>
      <c r="AU137" s="156" t="s">
        <v>79</v>
      </c>
      <c r="AY137" s="19" t="s">
        <v>167</v>
      </c>
      <c r="BE137" s="157">
        <f t="shared" si="34"/>
        <v>0</v>
      </c>
      <c r="BF137" s="157">
        <f t="shared" si="35"/>
        <v>0</v>
      </c>
      <c r="BG137" s="157">
        <f t="shared" si="36"/>
        <v>0</v>
      </c>
      <c r="BH137" s="157">
        <f t="shared" si="37"/>
        <v>0</v>
      </c>
      <c r="BI137" s="157">
        <f t="shared" si="38"/>
        <v>0</v>
      </c>
      <c r="BJ137" s="19" t="s">
        <v>79</v>
      </c>
      <c r="BK137" s="157">
        <f t="shared" si="39"/>
        <v>0</v>
      </c>
      <c r="BL137" s="19" t="s">
        <v>175</v>
      </c>
      <c r="BM137" s="156" t="s">
        <v>3042</v>
      </c>
    </row>
    <row r="138" spans="1:65" s="2" customFormat="1" ht="16.5" customHeight="1">
      <c r="A138" s="34"/>
      <c r="B138" s="144"/>
      <c r="C138" s="145" t="s">
        <v>411</v>
      </c>
      <c r="D138" s="145" t="s">
        <v>170</v>
      </c>
      <c r="E138" s="146" t="s">
        <v>3043</v>
      </c>
      <c r="F138" s="147" t="s">
        <v>2050</v>
      </c>
      <c r="G138" s="148" t="s">
        <v>847</v>
      </c>
      <c r="H138" s="149">
        <v>2</v>
      </c>
      <c r="I138" s="150"/>
      <c r="J138" s="151">
        <f t="shared" si="30"/>
        <v>0</v>
      </c>
      <c r="K138" s="147" t="s">
        <v>3</v>
      </c>
      <c r="L138" s="35"/>
      <c r="M138" s="152" t="s">
        <v>3</v>
      </c>
      <c r="N138" s="153" t="s">
        <v>43</v>
      </c>
      <c r="O138" s="55"/>
      <c r="P138" s="154">
        <f t="shared" si="31"/>
        <v>0</v>
      </c>
      <c r="Q138" s="154">
        <v>0</v>
      </c>
      <c r="R138" s="154">
        <f t="shared" si="32"/>
        <v>0</v>
      </c>
      <c r="S138" s="154">
        <v>0</v>
      </c>
      <c r="T138" s="155">
        <f t="shared" si="3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6" t="s">
        <v>175</v>
      </c>
      <c r="AT138" s="156" t="s">
        <v>170</v>
      </c>
      <c r="AU138" s="156" t="s">
        <v>79</v>
      </c>
      <c r="AY138" s="19" t="s">
        <v>167</v>
      </c>
      <c r="BE138" s="157">
        <f t="shared" si="34"/>
        <v>0</v>
      </c>
      <c r="BF138" s="157">
        <f t="shared" si="35"/>
        <v>0</v>
      </c>
      <c r="BG138" s="157">
        <f t="shared" si="36"/>
        <v>0</v>
      </c>
      <c r="BH138" s="157">
        <f t="shared" si="37"/>
        <v>0</v>
      </c>
      <c r="BI138" s="157">
        <f t="shared" si="38"/>
        <v>0</v>
      </c>
      <c r="BJ138" s="19" t="s">
        <v>79</v>
      </c>
      <c r="BK138" s="157">
        <f t="shared" si="39"/>
        <v>0</v>
      </c>
      <c r="BL138" s="19" t="s">
        <v>175</v>
      </c>
      <c r="BM138" s="156" t="s">
        <v>3044</v>
      </c>
    </row>
    <row r="139" spans="1:65" s="2" customFormat="1" ht="16.5" customHeight="1">
      <c r="A139" s="34"/>
      <c r="B139" s="144"/>
      <c r="C139" s="145" t="s">
        <v>418</v>
      </c>
      <c r="D139" s="145" t="s">
        <v>170</v>
      </c>
      <c r="E139" s="146" t="s">
        <v>3045</v>
      </c>
      <c r="F139" s="147" t="s">
        <v>2052</v>
      </c>
      <c r="G139" s="148" t="s">
        <v>847</v>
      </c>
      <c r="H139" s="149">
        <v>2</v>
      </c>
      <c r="I139" s="150"/>
      <c r="J139" s="151">
        <f t="shared" si="30"/>
        <v>0</v>
      </c>
      <c r="K139" s="147" t="s">
        <v>3</v>
      </c>
      <c r="L139" s="35"/>
      <c r="M139" s="152" t="s">
        <v>3</v>
      </c>
      <c r="N139" s="153" t="s">
        <v>43</v>
      </c>
      <c r="O139" s="55"/>
      <c r="P139" s="154">
        <f t="shared" si="31"/>
        <v>0</v>
      </c>
      <c r="Q139" s="154">
        <v>0</v>
      </c>
      <c r="R139" s="154">
        <f t="shared" si="32"/>
        <v>0</v>
      </c>
      <c r="S139" s="154">
        <v>0</v>
      </c>
      <c r="T139" s="155">
        <f t="shared" si="3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6" t="s">
        <v>175</v>
      </c>
      <c r="AT139" s="156" t="s">
        <v>170</v>
      </c>
      <c r="AU139" s="156" t="s">
        <v>79</v>
      </c>
      <c r="AY139" s="19" t="s">
        <v>167</v>
      </c>
      <c r="BE139" s="157">
        <f t="shared" si="34"/>
        <v>0</v>
      </c>
      <c r="BF139" s="157">
        <f t="shared" si="35"/>
        <v>0</v>
      </c>
      <c r="BG139" s="157">
        <f t="shared" si="36"/>
        <v>0</v>
      </c>
      <c r="BH139" s="157">
        <f t="shared" si="37"/>
        <v>0</v>
      </c>
      <c r="BI139" s="157">
        <f t="shared" si="38"/>
        <v>0</v>
      </c>
      <c r="BJ139" s="19" t="s">
        <v>79</v>
      </c>
      <c r="BK139" s="157">
        <f t="shared" si="39"/>
        <v>0</v>
      </c>
      <c r="BL139" s="19" t="s">
        <v>175</v>
      </c>
      <c r="BM139" s="156" t="s">
        <v>3046</v>
      </c>
    </row>
    <row r="140" spans="1:65" s="2" customFormat="1" ht="21.75" customHeight="1">
      <c r="A140" s="34"/>
      <c r="B140" s="144"/>
      <c r="C140" s="145" t="s">
        <v>424</v>
      </c>
      <c r="D140" s="145" t="s">
        <v>170</v>
      </c>
      <c r="E140" s="146" t="s">
        <v>3047</v>
      </c>
      <c r="F140" s="147" t="s">
        <v>2054</v>
      </c>
      <c r="G140" s="148" t="s">
        <v>847</v>
      </c>
      <c r="H140" s="149">
        <v>4</v>
      </c>
      <c r="I140" s="150"/>
      <c r="J140" s="151">
        <f t="shared" si="30"/>
        <v>0</v>
      </c>
      <c r="K140" s="147" t="s">
        <v>3</v>
      </c>
      <c r="L140" s="35"/>
      <c r="M140" s="152" t="s">
        <v>3</v>
      </c>
      <c r="N140" s="153" t="s">
        <v>43</v>
      </c>
      <c r="O140" s="55"/>
      <c r="P140" s="154">
        <f t="shared" si="31"/>
        <v>0</v>
      </c>
      <c r="Q140" s="154">
        <v>0</v>
      </c>
      <c r="R140" s="154">
        <f t="shared" si="32"/>
        <v>0</v>
      </c>
      <c r="S140" s="154">
        <v>0</v>
      </c>
      <c r="T140" s="155">
        <f t="shared" si="3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6" t="s">
        <v>175</v>
      </c>
      <c r="AT140" s="156" t="s">
        <v>170</v>
      </c>
      <c r="AU140" s="156" t="s">
        <v>79</v>
      </c>
      <c r="AY140" s="19" t="s">
        <v>167</v>
      </c>
      <c r="BE140" s="157">
        <f t="shared" si="34"/>
        <v>0</v>
      </c>
      <c r="BF140" s="157">
        <f t="shared" si="35"/>
        <v>0</v>
      </c>
      <c r="BG140" s="157">
        <f t="shared" si="36"/>
        <v>0</v>
      </c>
      <c r="BH140" s="157">
        <f t="shared" si="37"/>
        <v>0</v>
      </c>
      <c r="BI140" s="157">
        <f t="shared" si="38"/>
        <v>0</v>
      </c>
      <c r="BJ140" s="19" t="s">
        <v>79</v>
      </c>
      <c r="BK140" s="157">
        <f t="shared" si="39"/>
        <v>0</v>
      </c>
      <c r="BL140" s="19" t="s">
        <v>175</v>
      </c>
      <c r="BM140" s="156" t="s">
        <v>3048</v>
      </c>
    </row>
    <row r="141" spans="1:65" s="2" customFormat="1" ht="21.75" customHeight="1">
      <c r="A141" s="34"/>
      <c r="B141" s="144"/>
      <c r="C141" s="145" t="s">
        <v>431</v>
      </c>
      <c r="D141" s="145" t="s">
        <v>170</v>
      </c>
      <c r="E141" s="146" t="s">
        <v>3049</v>
      </c>
      <c r="F141" s="147" t="s">
        <v>2056</v>
      </c>
      <c r="G141" s="148" t="s">
        <v>847</v>
      </c>
      <c r="H141" s="149">
        <v>4</v>
      </c>
      <c r="I141" s="150"/>
      <c r="J141" s="151">
        <f t="shared" si="30"/>
        <v>0</v>
      </c>
      <c r="K141" s="147" t="s">
        <v>3</v>
      </c>
      <c r="L141" s="35"/>
      <c r="M141" s="152" t="s">
        <v>3</v>
      </c>
      <c r="N141" s="153" t="s">
        <v>43</v>
      </c>
      <c r="O141" s="55"/>
      <c r="P141" s="154">
        <f t="shared" si="31"/>
        <v>0</v>
      </c>
      <c r="Q141" s="154">
        <v>0</v>
      </c>
      <c r="R141" s="154">
        <f t="shared" si="32"/>
        <v>0</v>
      </c>
      <c r="S141" s="154">
        <v>0</v>
      </c>
      <c r="T141" s="155">
        <f t="shared" si="3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6" t="s">
        <v>175</v>
      </c>
      <c r="AT141" s="156" t="s">
        <v>170</v>
      </c>
      <c r="AU141" s="156" t="s">
        <v>79</v>
      </c>
      <c r="AY141" s="19" t="s">
        <v>167</v>
      </c>
      <c r="BE141" s="157">
        <f t="shared" si="34"/>
        <v>0</v>
      </c>
      <c r="BF141" s="157">
        <f t="shared" si="35"/>
        <v>0</v>
      </c>
      <c r="BG141" s="157">
        <f t="shared" si="36"/>
        <v>0</v>
      </c>
      <c r="BH141" s="157">
        <f t="shared" si="37"/>
        <v>0</v>
      </c>
      <c r="BI141" s="157">
        <f t="shared" si="38"/>
        <v>0</v>
      </c>
      <c r="BJ141" s="19" t="s">
        <v>79</v>
      </c>
      <c r="BK141" s="157">
        <f t="shared" si="39"/>
        <v>0</v>
      </c>
      <c r="BL141" s="19" t="s">
        <v>175</v>
      </c>
      <c r="BM141" s="156" t="s">
        <v>3050</v>
      </c>
    </row>
    <row r="142" spans="1:65" s="2" customFormat="1" ht="55.5" customHeight="1">
      <c r="A142" s="34"/>
      <c r="B142" s="144"/>
      <c r="C142" s="145" t="s">
        <v>436</v>
      </c>
      <c r="D142" s="145" t="s">
        <v>170</v>
      </c>
      <c r="E142" s="146" t="s">
        <v>3051</v>
      </c>
      <c r="F142" s="147" t="s">
        <v>2058</v>
      </c>
      <c r="G142" s="148" t="s">
        <v>847</v>
      </c>
      <c r="H142" s="149">
        <v>1</v>
      </c>
      <c r="I142" s="150"/>
      <c r="J142" s="151">
        <f t="shared" si="30"/>
        <v>0</v>
      </c>
      <c r="K142" s="147" t="s">
        <v>3</v>
      </c>
      <c r="L142" s="35"/>
      <c r="M142" s="152" t="s">
        <v>3</v>
      </c>
      <c r="N142" s="153" t="s">
        <v>43</v>
      </c>
      <c r="O142" s="55"/>
      <c r="P142" s="154">
        <f t="shared" si="31"/>
        <v>0</v>
      </c>
      <c r="Q142" s="154">
        <v>0</v>
      </c>
      <c r="R142" s="154">
        <f t="shared" si="32"/>
        <v>0</v>
      </c>
      <c r="S142" s="154">
        <v>0</v>
      </c>
      <c r="T142" s="155">
        <f t="shared" si="3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6" t="s">
        <v>175</v>
      </c>
      <c r="AT142" s="156" t="s">
        <v>170</v>
      </c>
      <c r="AU142" s="156" t="s">
        <v>79</v>
      </c>
      <c r="AY142" s="19" t="s">
        <v>167</v>
      </c>
      <c r="BE142" s="157">
        <f t="shared" si="34"/>
        <v>0</v>
      </c>
      <c r="BF142" s="157">
        <f t="shared" si="35"/>
        <v>0</v>
      </c>
      <c r="BG142" s="157">
        <f t="shared" si="36"/>
        <v>0</v>
      </c>
      <c r="BH142" s="157">
        <f t="shared" si="37"/>
        <v>0</v>
      </c>
      <c r="BI142" s="157">
        <f t="shared" si="38"/>
        <v>0</v>
      </c>
      <c r="BJ142" s="19" t="s">
        <v>79</v>
      </c>
      <c r="BK142" s="157">
        <f t="shared" si="39"/>
        <v>0</v>
      </c>
      <c r="BL142" s="19" t="s">
        <v>175</v>
      </c>
      <c r="BM142" s="156" t="s">
        <v>3052</v>
      </c>
    </row>
    <row r="143" spans="1:65" s="2" customFormat="1" ht="55.5" customHeight="1">
      <c r="A143" s="34"/>
      <c r="B143" s="144"/>
      <c r="C143" s="145" t="s">
        <v>441</v>
      </c>
      <c r="D143" s="145" t="s">
        <v>170</v>
      </c>
      <c r="E143" s="146" t="s">
        <v>3053</v>
      </c>
      <c r="F143" s="147" t="s">
        <v>2060</v>
      </c>
      <c r="G143" s="148" t="s">
        <v>847</v>
      </c>
      <c r="H143" s="149">
        <v>1</v>
      </c>
      <c r="I143" s="150"/>
      <c r="J143" s="151">
        <f t="shared" si="30"/>
        <v>0</v>
      </c>
      <c r="K143" s="147" t="s">
        <v>3</v>
      </c>
      <c r="L143" s="35"/>
      <c r="M143" s="152" t="s">
        <v>3</v>
      </c>
      <c r="N143" s="153" t="s">
        <v>43</v>
      </c>
      <c r="O143" s="55"/>
      <c r="P143" s="154">
        <f t="shared" si="31"/>
        <v>0</v>
      </c>
      <c r="Q143" s="154">
        <v>0</v>
      </c>
      <c r="R143" s="154">
        <f t="shared" si="32"/>
        <v>0</v>
      </c>
      <c r="S143" s="154">
        <v>0</v>
      </c>
      <c r="T143" s="155">
        <f t="shared" si="3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6" t="s">
        <v>175</v>
      </c>
      <c r="AT143" s="156" t="s">
        <v>170</v>
      </c>
      <c r="AU143" s="156" t="s">
        <v>79</v>
      </c>
      <c r="AY143" s="19" t="s">
        <v>167</v>
      </c>
      <c r="BE143" s="157">
        <f t="shared" si="34"/>
        <v>0</v>
      </c>
      <c r="BF143" s="157">
        <f t="shared" si="35"/>
        <v>0</v>
      </c>
      <c r="BG143" s="157">
        <f t="shared" si="36"/>
        <v>0</v>
      </c>
      <c r="BH143" s="157">
        <f t="shared" si="37"/>
        <v>0</v>
      </c>
      <c r="BI143" s="157">
        <f t="shared" si="38"/>
        <v>0</v>
      </c>
      <c r="BJ143" s="19" t="s">
        <v>79</v>
      </c>
      <c r="BK143" s="157">
        <f t="shared" si="39"/>
        <v>0</v>
      </c>
      <c r="BL143" s="19" t="s">
        <v>175</v>
      </c>
      <c r="BM143" s="156" t="s">
        <v>3054</v>
      </c>
    </row>
    <row r="144" spans="1:65" s="2" customFormat="1" ht="37.9" customHeight="1">
      <c r="A144" s="34"/>
      <c r="B144" s="144"/>
      <c r="C144" s="145" t="s">
        <v>446</v>
      </c>
      <c r="D144" s="145" t="s">
        <v>170</v>
      </c>
      <c r="E144" s="146" t="s">
        <v>3055</v>
      </c>
      <c r="F144" s="147" t="s">
        <v>2062</v>
      </c>
      <c r="G144" s="148" t="s">
        <v>847</v>
      </c>
      <c r="H144" s="149">
        <v>2</v>
      </c>
      <c r="I144" s="150"/>
      <c r="J144" s="151">
        <f t="shared" si="30"/>
        <v>0</v>
      </c>
      <c r="K144" s="147" t="s">
        <v>3</v>
      </c>
      <c r="L144" s="35"/>
      <c r="M144" s="152" t="s">
        <v>3</v>
      </c>
      <c r="N144" s="153" t="s">
        <v>43</v>
      </c>
      <c r="O144" s="55"/>
      <c r="P144" s="154">
        <f t="shared" si="31"/>
        <v>0</v>
      </c>
      <c r="Q144" s="154">
        <v>0</v>
      </c>
      <c r="R144" s="154">
        <f t="shared" si="32"/>
        <v>0</v>
      </c>
      <c r="S144" s="154">
        <v>0</v>
      </c>
      <c r="T144" s="155">
        <f t="shared" si="3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6" t="s">
        <v>175</v>
      </c>
      <c r="AT144" s="156" t="s">
        <v>170</v>
      </c>
      <c r="AU144" s="156" t="s">
        <v>79</v>
      </c>
      <c r="AY144" s="19" t="s">
        <v>167</v>
      </c>
      <c r="BE144" s="157">
        <f t="shared" si="34"/>
        <v>0</v>
      </c>
      <c r="BF144" s="157">
        <f t="shared" si="35"/>
        <v>0</v>
      </c>
      <c r="BG144" s="157">
        <f t="shared" si="36"/>
        <v>0</v>
      </c>
      <c r="BH144" s="157">
        <f t="shared" si="37"/>
        <v>0</v>
      </c>
      <c r="BI144" s="157">
        <f t="shared" si="38"/>
        <v>0</v>
      </c>
      <c r="BJ144" s="19" t="s">
        <v>79</v>
      </c>
      <c r="BK144" s="157">
        <f t="shared" si="39"/>
        <v>0</v>
      </c>
      <c r="BL144" s="19" t="s">
        <v>175</v>
      </c>
      <c r="BM144" s="156" t="s">
        <v>3056</v>
      </c>
    </row>
    <row r="145" spans="1:65" s="2" customFormat="1" ht="37.9" customHeight="1">
      <c r="A145" s="34"/>
      <c r="B145" s="144"/>
      <c r="C145" s="145" t="s">
        <v>451</v>
      </c>
      <c r="D145" s="145" t="s">
        <v>170</v>
      </c>
      <c r="E145" s="146" t="s">
        <v>3057</v>
      </c>
      <c r="F145" s="147" t="s">
        <v>2064</v>
      </c>
      <c r="G145" s="148" t="s">
        <v>847</v>
      </c>
      <c r="H145" s="149">
        <v>1</v>
      </c>
      <c r="I145" s="150"/>
      <c r="J145" s="151">
        <f t="shared" si="30"/>
        <v>0</v>
      </c>
      <c r="K145" s="147" t="s">
        <v>3</v>
      </c>
      <c r="L145" s="35"/>
      <c r="M145" s="152" t="s">
        <v>3</v>
      </c>
      <c r="N145" s="153" t="s">
        <v>43</v>
      </c>
      <c r="O145" s="55"/>
      <c r="P145" s="154">
        <f t="shared" si="31"/>
        <v>0</v>
      </c>
      <c r="Q145" s="154">
        <v>0</v>
      </c>
      <c r="R145" s="154">
        <f t="shared" si="32"/>
        <v>0</v>
      </c>
      <c r="S145" s="154">
        <v>0</v>
      </c>
      <c r="T145" s="155">
        <f t="shared" si="3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6" t="s">
        <v>175</v>
      </c>
      <c r="AT145" s="156" t="s">
        <v>170</v>
      </c>
      <c r="AU145" s="156" t="s">
        <v>79</v>
      </c>
      <c r="AY145" s="19" t="s">
        <v>167</v>
      </c>
      <c r="BE145" s="157">
        <f t="shared" si="34"/>
        <v>0</v>
      </c>
      <c r="BF145" s="157">
        <f t="shared" si="35"/>
        <v>0</v>
      </c>
      <c r="BG145" s="157">
        <f t="shared" si="36"/>
        <v>0</v>
      </c>
      <c r="BH145" s="157">
        <f t="shared" si="37"/>
        <v>0</v>
      </c>
      <c r="BI145" s="157">
        <f t="shared" si="38"/>
        <v>0</v>
      </c>
      <c r="BJ145" s="19" t="s">
        <v>79</v>
      </c>
      <c r="BK145" s="157">
        <f t="shared" si="39"/>
        <v>0</v>
      </c>
      <c r="BL145" s="19" t="s">
        <v>175</v>
      </c>
      <c r="BM145" s="156" t="s">
        <v>3058</v>
      </c>
    </row>
    <row r="146" spans="1:65" s="2" customFormat="1" ht="37.9" customHeight="1">
      <c r="A146" s="34"/>
      <c r="B146" s="144"/>
      <c r="C146" s="145" t="s">
        <v>458</v>
      </c>
      <c r="D146" s="145" t="s">
        <v>170</v>
      </c>
      <c r="E146" s="146" t="s">
        <v>3059</v>
      </c>
      <c r="F146" s="147" t="s">
        <v>2066</v>
      </c>
      <c r="G146" s="148" t="s">
        <v>847</v>
      </c>
      <c r="H146" s="149">
        <v>1</v>
      </c>
      <c r="I146" s="150"/>
      <c r="J146" s="151">
        <f t="shared" si="30"/>
        <v>0</v>
      </c>
      <c r="K146" s="147" t="s">
        <v>3</v>
      </c>
      <c r="L146" s="35"/>
      <c r="M146" s="152" t="s">
        <v>3</v>
      </c>
      <c r="N146" s="153" t="s">
        <v>43</v>
      </c>
      <c r="O146" s="55"/>
      <c r="P146" s="154">
        <f t="shared" si="31"/>
        <v>0</v>
      </c>
      <c r="Q146" s="154">
        <v>0</v>
      </c>
      <c r="R146" s="154">
        <f t="shared" si="32"/>
        <v>0</v>
      </c>
      <c r="S146" s="154">
        <v>0</v>
      </c>
      <c r="T146" s="155">
        <f t="shared" si="3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6" t="s">
        <v>175</v>
      </c>
      <c r="AT146" s="156" t="s">
        <v>170</v>
      </c>
      <c r="AU146" s="156" t="s">
        <v>79</v>
      </c>
      <c r="AY146" s="19" t="s">
        <v>167</v>
      </c>
      <c r="BE146" s="157">
        <f t="shared" si="34"/>
        <v>0</v>
      </c>
      <c r="BF146" s="157">
        <f t="shared" si="35"/>
        <v>0</v>
      </c>
      <c r="BG146" s="157">
        <f t="shared" si="36"/>
        <v>0</v>
      </c>
      <c r="BH146" s="157">
        <f t="shared" si="37"/>
        <v>0</v>
      </c>
      <c r="BI146" s="157">
        <f t="shared" si="38"/>
        <v>0</v>
      </c>
      <c r="BJ146" s="19" t="s">
        <v>79</v>
      </c>
      <c r="BK146" s="157">
        <f t="shared" si="39"/>
        <v>0</v>
      </c>
      <c r="BL146" s="19" t="s">
        <v>175</v>
      </c>
      <c r="BM146" s="156" t="s">
        <v>3060</v>
      </c>
    </row>
    <row r="147" spans="1:65" s="2" customFormat="1" ht="37.9" customHeight="1">
      <c r="A147" s="34"/>
      <c r="B147" s="144"/>
      <c r="C147" s="145" t="s">
        <v>463</v>
      </c>
      <c r="D147" s="145" t="s">
        <v>170</v>
      </c>
      <c r="E147" s="146" t="s">
        <v>3061</v>
      </c>
      <c r="F147" s="147" t="s">
        <v>2068</v>
      </c>
      <c r="G147" s="148" t="s">
        <v>847</v>
      </c>
      <c r="H147" s="149">
        <v>2</v>
      </c>
      <c r="I147" s="150"/>
      <c r="J147" s="151">
        <f t="shared" si="30"/>
        <v>0</v>
      </c>
      <c r="K147" s="147" t="s">
        <v>3</v>
      </c>
      <c r="L147" s="35"/>
      <c r="M147" s="152" t="s">
        <v>3</v>
      </c>
      <c r="N147" s="153" t="s">
        <v>43</v>
      </c>
      <c r="O147" s="55"/>
      <c r="P147" s="154">
        <f t="shared" si="31"/>
        <v>0</v>
      </c>
      <c r="Q147" s="154">
        <v>0</v>
      </c>
      <c r="R147" s="154">
        <f t="shared" si="32"/>
        <v>0</v>
      </c>
      <c r="S147" s="154">
        <v>0</v>
      </c>
      <c r="T147" s="155">
        <f t="shared" si="3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6" t="s">
        <v>175</v>
      </c>
      <c r="AT147" s="156" t="s">
        <v>170</v>
      </c>
      <c r="AU147" s="156" t="s">
        <v>79</v>
      </c>
      <c r="AY147" s="19" t="s">
        <v>167</v>
      </c>
      <c r="BE147" s="157">
        <f t="shared" si="34"/>
        <v>0</v>
      </c>
      <c r="BF147" s="157">
        <f t="shared" si="35"/>
        <v>0</v>
      </c>
      <c r="BG147" s="157">
        <f t="shared" si="36"/>
        <v>0</v>
      </c>
      <c r="BH147" s="157">
        <f t="shared" si="37"/>
        <v>0</v>
      </c>
      <c r="BI147" s="157">
        <f t="shared" si="38"/>
        <v>0</v>
      </c>
      <c r="BJ147" s="19" t="s">
        <v>79</v>
      </c>
      <c r="BK147" s="157">
        <f t="shared" si="39"/>
        <v>0</v>
      </c>
      <c r="BL147" s="19" t="s">
        <v>175</v>
      </c>
      <c r="BM147" s="156" t="s">
        <v>3062</v>
      </c>
    </row>
    <row r="148" spans="1:65" s="2" customFormat="1" ht="37.9" customHeight="1">
      <c r="A148" s="34"/>
      <c r="B148" s="144"/>
      <c r="C148" s="145" t="s">
        <v>469</v>
      </c>
      <c r="D148" s="145" t="s">
        <v>170</v>
      </c>
      <c r="E148" s="146" t="s">
        <v>3063</v>
      </c>
      <c r="F148" s="147" t="s">
        <v>2070</v>
      </c>
      <c r="G148" s="148" t="s">
        <v>847</v>
      </c>
      <c r="H148" s="149">
        <v>2</v>
      </c>
      <c r="I148" s="150"/>
      <c r="J148" s="151">
        <f t="shared" si="30"/>
        <v>0</v>
      </c>
      <c r="K148" s="147" t="s">
        <v>3</v>
      </c>
      <c r="L148" s="35"/>
      <c r="M148" s="152" t="s">
        <v>3</v>
      </c>
      <c r="N148" s="153" t="s">
        <v>43</v>
      </c>
      <c r="O148" s="55"/>
      <c r="P148" s="154">
        <f t="shared" si="31"/>
        <v>0</v>
      </c>
      <c r="Q148" s="154">
        <v>0</v>
      </c>
      <c r="R148" s="154">
        <f t="shared" si="32"/>
        <v>0</v>
      </c>
      <c r="S148" s="154">
        <v>0</v>
      </c>
      <c r="T148" s="155">
        <f t="shared" si="3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6" t="s">
        <v>175</v>
      </c>
      <c r="AT148" s="156" t="s">
        <v>170</v>
      </c>
      <c r="AU148" s="156" t="s">
        <v>79</v>
      </c>
      <c r="AY148" s="19" t="s">
        <v>167</v>
      </c>
      <c r="BE148" s="157">
        <f t="shared" si="34"/>
        <v>0</v>
      </c>
      <c r="BF148" s="157">
        <f t="shared" si="35"/>
        <v>0</v>
      </c>
      <c r="BG148" s="157">
        <f t="shared" si="36"/>
        <v>0</v>
      </c>
      <c r="BH148" s="157">
        <f t="shared" si="37"/>
        <v>0</v>
      </c>
      <c r="BI148" s="157">
        <f t="shared" si="38"/>
        <v>0</v>
      </c>
      <c r="BJ148" s="19" t="s">
        <v>79</v>
      </c>
      <c r="BK148" s="157">
        <f t="shared" si="39"/>
        <v>0</v>
      </c>
      <c r="BL148" s="19" t="s">
        <v>175</v>
      </c>
      <c r="BM148" s="156" t="s">
        <v>3064</v>
      </c>
    </row>
    <row r="149" spans="1:65" s="2" customFormat="1" ht="16.5" customHeight="1">
      <c r="A149" s="34"/>
      <c r="B149" s="144"/>
      <c r="C149" s="145" t="s">
        <v>474</v>
      </c>
      <c r="D149" s="145" t="s">
        <v>170</v>
      </c>
      <c r="E149" s="146" t="s">
        <v>3065</v>
      </c>
      <c r="F149" s="147" t="s">
        <v>2072</v>
      </c>
      <c r="G149" s="148" t="s">
        <v>847</v>
      </c>
      <c r="H149" s="149">
        <v>2</v>
      </c>
      <c r="I149" s="150"/>
      <c r="J149" s="151">
        <f t="shared" si="30"/>
        <v>0</v>
      </c>
      <c r="K149" s="147" t="s">
        <v>3</v>
      </c>
      <c r="L149" s="35"/>
      <c r="M149" s="152" t="s">
        <v>3</v>
      </c>
      <c r="N149" s="153" t="s">
        <v>43</v>
      </c>
      <c r="O149" s="55"/>
      <c r="P149" s="154">
        <f t="shared" si="31"/>
        <v>0</v>
      </c>
      <c r="Q149" s="154">
        <v>0</v>
      </c>
      <c r="R149" s="154">
        <f t="shared" si="32"/>
        <v>0</v>
      </c>
      <c r="S149" s="154">
        <v>0</v>
      </c>
      <c r="T149" s="155">
        <f t="shared" si="3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56" t="s">
        <v>175</v>
      </c>
      <c r="AT149" s="156" t="s">
        <v>170</v>
      </c>
      <c r="AU149" s="156" t="s">
        <v>79</v>
      </c>
      <c r="AY149" s="19" t="s">
        <v>167</v>
      </c>
      <c r="BE149" s="157">
        <f t="shared" si="34"/>
        <v>0</v>
      </c>
      <c r="BF149" s="157">
        <f t="shared" si="35"/>
        <v>0</v>
      </c>
      <c r="BG149" s="157">
        <f t="shared" si="36"/>
        <v>0</v>
      </c>
      <c r="BH149" s="157">
        <f t="shared" si="37"/>
        <v>0</v>
      </c>
      <c r="BI149" s="157">
        <f t="shared" si="38"/>
        <v>0</v>
      </c>
      <c r="BJ149" s="19" t="s">
        <v>79</v>
      </c>
      <c r="BK149" s="157">
        <f t="shared" si="39"/>
        <v>0</v>
      </c>
      <c r="BL149" s="19" t="s">
        <v>175</v>
      </c>
      <c r="BM149" s="156" t="s">
        <v>3066</v>
      </c>
    </row>
    <row r="150" spans="1:65" s="2" customFormat="1" ht="16.5" customHeight="1">
      <c r="A150" s="34"/>
      <c r="B150" s="144"/>
      <c r="C150" s="145" t="s">
        <v>480</v>
      </c>
      <c r="D150" s="145" t="s">
        <v>170</v>
      </c>
      <c r="E150" s="146" t="s">
        <v>3067</v>
      </c>
      <c r="F150" s="147" t="s">
        <v>2074</v>
      </c>
      <c r="G150" s="148" t="s">
        <v>847</v>
      </c>
      <c r="H150" s="149">
        <v>2</v>
      </c>
      <c r="I150" s="150"/>
      <c r="J150" s="151">
        <f t="shared" si="30"/>
        <v>0</v>
      </c>
      <c r="K150" s="147" t="s">
        <v>3</v>
      </c>
      <c r="L150" s="35"/>
      <c r="M150" s="152" t="s">
        <v>3</v>
      </c>
      <c r="N150" s="153" t="s">
        <v>43</v>
      </c>
      <c r="O150" s="55"/>
      <c r="P150" s="154">
        <f t="shared" si="31"/>
        <v>0</v>
      </c>
      <c r="Q150" s="154">
        <v>0</v>
      </c>
      <c r="R150" s="154">
        <f t="shared" si="32"/>
        <v>0</v>
      </c>
      <c r="S150" s="154">
        <v>0</v>
      </c>
      <c r="T150" s="155">
        <f t="shared" si="3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6" t="s">
        <v>175</v>
      </c>
      <c r="AT150" s="156" t="s">
        <v>170</v>
      </c>
      <c r="AU150" s="156" t="s">
        <v>79</v>
      </c>
      <c r="AY150" s="19" t="s">
        <v>167</v>
      </c>
      <c r="BE150" s="157">
        <f t="shared" si="34"/>
        <v>0</v>
      </c>
      <c r="BF150" s="157">
        <f t="shared" si="35"/>
        <v>0</v>
      </c>
      <c r="BG150" s="157">
        <f t="shared" si="36"/>
        <v>0</v>
      </c>
      <c r="BH150" s="157">
        <f t="shared" si="37"/>
        <v>0</v>
      </c>
      <c r="BI150" s="157">
        <f t="shared" si="38"/>
        <v>0</v>
      </c>
      <c r="BJ150" s="19" t="s">
        <v>79</v>
      </c>
      <c r="BK150" s="157">
        <f t="shared" si="39"/>
        <v>0</v>
      </c>
      <c r="BL150" s="19" t="s">
        <v>175</v>
      </c>
      <c r="BM150" s="156" t="s">
        <v>3068</v>
      </c>
    </row>
    <row r="151" spans="1:65" s="2" customFormat="1" ht="24.2" customHeight="1">
      <c r="A151" s="34"/>
      <c r="B151" s="144"/>
      <c r="C151" s="145" t="s">
        <v>485</v>
      </c>
      <c r="D151" s="145" t="s">
        <v>170</v>
      </c>
      <c r="E151" s="146" t="s">
        <v>3069</v>
      </c>
      <c r="F151" s="147" t="s">
        <v>2076</v>
      </c>
      <c r="G151" s="148" t="s">
        <v>847</v>
      </c>
      <c r="H151" s="149">
        <v>1</v>
      </c>
      <c r="I151" s="150"/>
      <c r="J151" s="151">
        <f t="shared" si="30"/>
        <v>0</v>
      </c>
      <c r="K151" s="147" t="s">
        <v>3</v>
      </c>
      <c r="L151" s="35"/>
      <c r="M151" s="152" t="s">
        <v>3</v>
      </c>
      <c r="N151" s="153" t="s">
        <v>43</v>
      </c>
      <c r="O151" s="55"/>
      <c r="P151" s="154">
        <f t="shared" si="31"/>
        <v>0</v>
      </c>
      <c r="Q151" s="154">
        <v>0</v>
      </c>
      <c r="R151" s="154">
        <f t="shared" si="32"/>
        <v>0</v>
      </c>
      <c r="S151" s="154">
        <v>0</v>
      </c>
      <c r="T151" s="155">
        <f t="shared" si="3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6" t="s">
        <v>175</v>
      </c>
      <c r="AT151" s="156" t="s">
        <v>170</v>
      </c>
      <c r="AU151" s="156" t="s">
        <v>79</v>
      </c>
      <c r="AY151" s="19" t="s">
        <v>167</v>
      </c>
      <c r="BE151" s="157">
        <f t="shared" si="34"/>
        <v>0</v>
      </c>
      <c r="BF151" s="157">
        <f t="shared" si="35"/>
        <v>0</v>
      </c>
      <c r="BG151" s="157">
        <f t="shared" si="36"/>
        <v>0</v>
      </c>
      <c r="BH151" s="157">
        <f t="shared" si="37"/>
        <v>0</v>
      </c>
      <c r="BI151" s="157">
        <f t="shared" si="38"/>
        <v>0</v>
      </c>
      <c r="BJ151" s="19" t="s">
        <v>79</v>
      </c>
      <c r="BK151" s="157">
        <f t="shared" si="39"/>
        <v>0</v>
      </c>
      <c r="BL151" s="19" t="s">
        <v>175</v>
      </c>
      <c r="BM151" s="156" t="s">
        <v>3070</v>
      </c>
    </row>
    <row r="152" spans="1:65" s="2" customFormat="1" ht="24.2" customHeight="1">
      <c r="A152" s="34"/>
      <c r="B152" s="144"/>
      <c r="C152" s="145" t="s">
        <v>491</v>
      </c>
      <c r="D152" s="145" t="s">
        <v>170</v>
      </c>
      <c r="E152" s="146" t="s">
        <v>3071</v>
      </c>
      <c r="F152" s="147" t="s">
        <v>2078</v>
      </c>
      <c r="G152" s="148" t="s">
        <v>847</v>
      </c>
      <c r="H152" s="149">
        <v>2</v>
      </c>
      <c r="I152" s="150"/>
      <c r="J152" s="151">
        <f t="shared" si="30"/>
        <v>0</v>
      </c>
      <c r="K152" s="147" t="s">
        <v>3</v>
      </c>
      <c r="L152" s="35"/>
      <c r="M152" s="152" t="s">
        <v>3</v>
      </c>
      <c r="N152" s="153" t="s">
        <v>43</v>
      </c>
      <c r="O152" s="55"/>
      <c r="P152" s="154">
        <f t="shared" si="31"/>
        <v>0</v>
      </c>
      <c r="Q152" s="154">
        <v>0</v>
      </c>
      <c r="R152" s="154">
        <f t="shared" si="32"/>
        <v>0</v>
      </c>
      <c r="S152" s="154">
        <v>0</v>
      </c>
      <c r="T152" s="155">
        <f t="shared" si="3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6" t="s">
        <v>175</v>
      </c>
      <c r="AT152" s="156" t="s">
        <v>170</v>
      </c>
      <c r="AU152" s="156" t="s">
        <v>79</v>
      </c>
      <c r="AY152" s="19" t="s">
        <v>167</v>
      </c>
      <c r="BE152" s="157">
        <f t="shared" si="34"/>
        <v>0</v>
      </c>
      <c r="BF152" s="157">
        <f t="shared" si="35"/>
        <v>0</v>
      </c>
      <c r="BG152" s="157">
        <f t="shared" si="36"/>
        <v>0</v>
      </c>
      <c r="BH152" s="157">
        <f t="shared" si="37"/>
        <v>0</v>
      </c>
      <c r="BI152" s="157">
        <f t="shared" si="38"/>
        <v>0</v>
      </c>
      <c r="BJ152" s="19" t="s">
        <v>79</v>
      </c>
      <c r="BK152" s="157">
        <f t="shared" si="39"/>
        <v>0</v>
      </c>
      <c r="BL152" s="19" t="s">
        <v>175</v>
      </c>
      <c r="BM152" s="156" t="s">
        <v>3072</v>
      </c>
    </row>
    <row r="153" spans="1:65" s="2" customFormat="1" ht="24.2" customHeight="1">
      <c r="A153" s="34"/>
      <c r="B153" s="144"/>
      <c r="C153" s="145" t="s">
        <v>497</v>
      </c>
      <c r="D153" s="145" t="s">
        <v>170</v>
      </c>
      <c r="E153" s="146" t="s">
        <v>3073</v>
      </c>
      <c r="F153" s="147" t="s">
        <v>2080</v>
      </c>
      <c r="G153" s="148" t="s">
        <v>847</v>
      </c>
      <c r="H153" s="149">
        <v>1</v>
      </c>
      <c r="I153" s="150"/>
      <c r="J153" s="151">
        <f t="shared" si="30"/>
        <v>0</v>
      </c>
      <c r="K153" s="147" t="s">
        <v>3</v>
      </c>
      <c r="L153" s="35"/>
      <c r="M153" s="152" t="s">
        <v>3</v>
      </c>
      <c r="N153" s="153" t="s">
        <v>43</v>
      </c>
      <c r="O153" s="55"/>
      <c r="P153" s="154">
        <f t="shared" si="31"/>
        <v>0</v>
      </c>
      <c r="Q153" s="154">
        <v>0</v>
      </c>
      <c r="R153" s="154">
        <f t="shared" si="32"/>
        <v>0</v>
      </c>
      <c r="S153" s="154">
        <v>0</v>
      </c>
      <c r="T153" s="155">
        <f t="shared" si="3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6" t="s">
        <v>175</v>
      </c>
      <c r="AT153" s="156" t="s">
        <v>170</v>
      </c>
      <c r="AU153" s="156" t="s">
        <v>79</v>
      </c>
      <c r="AY153" s="19" t="s">
        <v>167</v>
      </c>
      <c r="BE153" s="157">
        <f t="shared" si="34"/>
        <v>0</v>
      </c>
      <c r="BF153" s="157">
        <f t="shared" si="35"/>
        <v>0</v>
      </c>
      <c r="BG153" s="157">
        <f t="shared" si="36"/>
        <v>0</v>
      </c>
      <c r="BH153" s="157">
        <f t="shared" si="37"/>
        <v>0</v>
      </c>
      <c r="BI153" s="157">
        <f t="shared" si="38"/>
        <v>0</v>
      </c>
      <c r="BJ153" s="19" t="s">
        <v>79</v>
      </c>
      <c r="BK153" s="157">
        <f t="shared" si="39"/>
        <v>0</v>
      </c>
      <c r="BL153" s="19" t="s">
        <v>175</v>
      </c>
      <c r="BM153" s="156" t="s">
        <v>3074</v>
      </c>
    </row>
    <row r="154" spans="1:65" s="2" customFormat="1" ht="24.2" customHeight="1">
      <c r="A154" s="34"/>
      <c r="B154" s="144"/>
      <c r="C154" s="145" t="s">
        <v>502</v>
      </c>
      <c r="D154" s="145" t="s">
        <v>170</v>
      </c>
      <c r="E154" s="146" t="s">
        <v>3075</v>
      </c>
      <c r="F154" s="147" t="s">
        <v>2082</v>
      </c>
      <c r="G154" s="148" t="s">
        <v>847</v>
      </c>
      <c r="H154" s="149">
        <v>2</v>
      </c>
      <c r="I154" s="150"/>
      <c r="J154" s="151">
        <f t="shared" si="30"/>
        <v>0</v>
      </c>
      <c r="K154" s="147" t="s">
        <v>3</v>
      </c>
      <c r="L154" s="35"/>
      <c r="M154" s="152" t="s">
        <v>3</v>
      </c>
      <c r="N154" s="153" t="s">
        <v>43</v>
      </c>
      <c r="O154" s="55"/>
      <c r="P154" s="154">
        <f t="shared" si="31"/>
        <v>0</v>
      </c>
      <c r="Q154" s="154">
        <v>0</v>
      </c>
      <c r="R154" s="154">
        <f t="shared" si="32"/>
        <v>0</v>
      </c>
      <c r="S154" s="154">
        <v>0</v>
      </c>
      <c r="T154" s="155">
        <f t="shared" si="3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6" t="s">
        <v>175</v>
      </c>
      <c r="AT154" s="156" t="s">
        <v>170</v>
      </c>
      <c r="AU154" s="156" t="s">
        <v>79</v>
      </c>
      <c r="AY154" s="19" t="s">
        <v>167</v>
      </c>
      <c r="BE154" s="157">
        <f t="shared" si="34"/>
        <v>0</v>
      </c>
      <c r="BF154" s="157">
        <f t="shared" si="35"/>
        <v>0</v>
      </c>
      <c r="BG154" s="157">
        <f t="shared" si="36"/>
        <v>0</v>
      </c>
      <c r="BH154" s="157">
        <f t="shared" si="37"/>
        <v>0</v>
      </c>
      <c r="BI154" s="157">
        <f t="shared" si="38"/>
        <v>0</v>
      </c>
      <c r="BJ154" s="19" t="s">
        <v>79</v>
      </c>
      <c r="BK154" s="157">
        <f t="shared" si="39"/>
        <v>0</v>
      </c>
      <c r="BL154" s="19" t="s">
        <v>175</v>
      </c>
      <c r="BM154" s="156" t="s">
        <v>3076</v>
      </c>
    </row>
    <row r="155" spans="1:65" s="2" customFormat="1" ht="16.5" customHeight="1">
      <c r="A155" s="34"/>
      <c r="B155" s="144"/>
      <c r="C155" s="145" t="s">
        <v>508</v>
      </c>
      <c r="D155" s="145" t="s">
        <v>170</v>
      </c>
      <c r="E155" s="146" t="s">
        <v>3077</v>
      </c>
      <c r="F155" s="147" t="s">
        <v>2084</v>
      </c>
      <c r="G155" s="148" t="s">
        <v>847</v>
      </c>
      <c r="H155" s="149">
        <v>2</v>
      </c>
      <c r="I155" s="150"/>
      <c r="J155" s="151">
        <f t="shared" si="30"/>
        <v>0</v>
      </c>
      <c r="K155" s="147" t="s">
        <v>3</v>
      </c>
      <c r="L155" s="35"/>
      <c r="M155" s="152" t="s">
        <v>3</v>
      </c>
      <c r="N155" s="153" t="s">
        <v>43</v>
      </c>
      <c r="O155" s="55"/>
      <c r="P155" s="154">
        <f t="shared" si="31"/>
        <v>0</v>
      </c>
      <c r="Q155" s="154">
        <v>0</v>
      </c>
      <c r="R155" s="154">
        <f t="shared" si="32"/>
        <v>0</v>
      </c>
      <c r="S155" s="154">
        <v>0</v>
      </c>
      <c r="T155" s="155">
        <f t="shared" si="3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6" t="s">
        <v>175</v>
      </c>
      <c r="AT155" s="156" t="s">
        <v>170</v>
      </c>
      <c r="AU155" s="156" t="s">
        <v>79</v>
      </c>
      <c r="AY155" s="19" t="s">
        <v>167</v>
      </c>
      <c r="BE155" s="157">
        <f t="shared" si="34"/>
        <v>0</v>
      </c>
      <c r="BF155" s="157">
        <f t="shared" si="35"/>
        <v>0</v>
      </c>
      <c r="BG155" s="157">
        <f t="shared" si="36"/>
        <v>0</v>
      </c>
      <c r="BH155" s="157">
        <f t="shared" si="37"/>
        <v>0</v>
      </c>
      <c r="BI155" s="157">
        <f t="shared" si="38"/>
        <v>0</v>
      </c>
      <c r="BJ155" s="19" t="s">
        <v>79</v>
      </c>
      <c r="BK155" s="157">
        <f t="shared" si="39"/>
        <v>0</v>
      </c>
      <c r="BL155" s="19" t="s">
        <v>175</v>
      </c>
      <c r="BM155" s="156" t="s">
        <v>3078</v>
      </c>
    </row>
    <row r="156" spans="1:65" s="2" customFormat="1" ht="37.9" customHeight="1">
      <c r="A156" s="34"/>
      <c r="B156" s="144"/>
      <c r="C156" s="145" t="s">
        <v>513</v>
      </c>
      <c r="D156" s="145" t="s">
        <v>170</v>
      </c>
      <c r="E156" s="146" t="s">
        <v>3079</v>
      </c>
      <c r="F156" s="147" t="s">
        <v>2086</v>
      </c>
      <c r="G156" s="148" t="s">
        <v>847</v>
      </c>
      <c r="H156" s="149">
        <v>1</v>
      </c>
      <c r="I156" s="150"/>
      <c r="J156" s="151">
        <f t="shared" si="30"/>
        <v>0</v>
      </c>
      <c r="K156" s="147" t="s">
        <v>3</v>
      </c>
      <c r="L156" s="35"/>
      <c r="M156" s="152" t="s">
        <v>3</v>
      </c>
      <c r="N156" s="153" t="s">
        <v>43</v>
      </c>
      <c r="O156" s="55"/>
      <c r="P156" s="154">
        <f t="shared" si="31"/>
        <v>0</v>
      </c>
      <c r="Q156" s="154">
        <v>0</v>
      </c>
      <c r="R156" s="154">
        <f t="shared" si="32"/>
        <v>0</v>
      </c>
      <c r="S156" s="154">
        <v>0</v>
      </c>
      <c r="T156" s="155">
        <f t="shared" si="3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6" t="s">
        <v>175</v>
      </c>
      <c r="AT156" s="156" t="s">
        <v>170</v>
      </c>
      <c r="AU156" s="156" t="s">
        <v>79</v>
      </c>
      <c r="AY156" s="19" t="s">
        <v>167</v>
      </c>
      <c r="BE156" s="157">
        <f t="shared" si="34"/>
        <v>0</v>
      </c>
      <c r="BF156" s="157">
        <f t="shared" si="35"/>
        <v>0</v>
      </c>
      <c r="BG156" s="157">
        <f t="shared" si="36"/>
        <v>0</v>
      </c>
      <c r="BH156" s="157">
        <f t="shared" si="37"/>
        <v>0</v>
      </c>
      <c r="BI156" s="157">
        <f t="shared" si="38"/>
        <v>0</v>
      </c>
      <c r="BJ156" s="19" t="s">
        <v>79</v>
      </c>
      <c r="BK156" s="157">
        <f t="shared" si="39"/>
        <v>0</v>
      </c>
      <c r="BL156" s="19" t="s">
        <v>175</v>
      </c>
      <c r="BM156" s="156" t="s">
        <v>3080</v>
      </c>
    </row>
    <row r="157" spans="1:65" s="2" customFormat="1" ht="37.9" customHeight="1">
      <c r="A157" s="34"/>
      <c r="B157" s="144"/>
      <c r="C157" s="145" t="s">
        <v>518</v>
      </c>
      <c r="D157" s="145" t="s">
        <v>170</v>
      </c>
      <c r="E157" s="146" t="s">
        <v>3081</v>
      </c>
      <c r="F157" s="147" t="s">
        <v>2088</v>
      </c>
      <c r="G157" s="148" t="s">
        <v>847</v>
      </c>
      <c r="H157" s="149">
        <v>1</v>
      </c>
      <c r="I157" s="150"/>
      <c r="J157" s="151">
        <f t="shared" si="30"/>
        <v>0</v>
      </c>
      <c r="K157" s="147" t="s">
        <v>3</v>
      </c>
      <c r="L157" s="35"/>
      <c r="M157" s="152" t="s">
        <v>3</v>
      </c>
      <c r="N157" s="153" t="s">
        <v>43</v>
      </c>
      <c r="O157" s="55"/>
      <c r="P157" s="154">
        <f t="shared" si="31"/>
        <v>0</v>
      </c>
      <c r="Q157" s="154">
        <v>0</v>
      </c>
      <c r="R157" s="154">
        <f t="shared" si="32"/>
        <v>0</v>
      </c>
      <c r="S157" s="154">
        <v>0</v>
      </c>
      <c r="T157" s="155">
        <f t="shared" si="3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6" t="s">
        <v>175</v>
      </c>
      <c r="AT157" s="156" t="s">
        <v>170</v>
      </c>
      <c r="AU157" s="156" t="s">
        <v>79</v>
      </c>
      <c r="AY157" s="19" t="s">
        <v>167</v>
      </c>
      <c r="BE157" s="157">
        <f t="shared" si="34"/>
        <v>0</v>
      </c>
      <c r="BF157" s="157">
        <f t="shared" si="35"/>
        <v>0</v>
      </c>
      <c r="BG157" s="157">
        <f t="shared" si="36"/>
        <v>0</v>
      </c>
      <c r="BH157" s="157">
        <f t="shared" si="37"/>
        <v>0</v>
      </c>
      <c r="BI157" s="157">
        <f t="shared" si="38"/>
        <v>0</v>
      </c>
      <c r="BJ157" s="19" t="s">
        <v>79</v>
      </c>
      <c r="BK157" s="157">
        <f t="shared" si="39"/>
        <v>0</v>
      </c>
      <c r="BL157" s="19" t="s">
        <v>175</v>
      </c>
      <c r="BM157" s="156" t="s">
        <v>3082</v>
      </c>
    </row>
    <row r="158" spans="1:65" s="2" customFormat="1" ht="24.2" customHeight="1">
      <c r="A158" s="34"/>
      <c r="B158" s="144"/>
      <c r="C158" s="145" t="s">
        <v>525</v>
      </c>
      <c r="D158" s="145" t="s">
        <v>170</v>
      </c>
      <c r="E158" s="146" t="s">
        <v>3083</v>
      </c>
      <c r="F158" s="147" t="s">
        <v>2090</v>
      </c>
      <c r="G158" s="148" t="s">
        <v>847</v>
      </c>
      <c r="H158" s="149">
        <v>2</v>
      </c>
      <c r="I158" s="150"/>
      <c r="J158" s="151">
        <f t="shared" si="30"/>
        <v>0</v>
      </c>
      <c r="K158" s="147" t="s">
        <v>3</v>
      </c>
      <c r="L158" s="35"/>
      <c r="M158" s="152" t="s">
        <v>3</v>
      </c>
      <c r="N158" s="153" t="s">
        <v>43</v>
      </c>
      <c r="O158" s="55"/>
      <c r="P158" s="154">
        <f t="shared" si="31"/>
        <v>0</v>
      </c>
      <c r="Q158" s="154">
        <v>0</v>
      </c>
      <c r="R158" s="154">
        <f t="shared" si="32"/>
        <v>0</v>
      </c>
      <c r="S158" s="154">
        <v>0</v>
      </c>
      <c r="T158" s="155">
        <f t="shared" si="3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6" t="s">
        <v>175</v>
      </c>
      <c r="AT158" s="156" t="s">
        <v>170</v>
      </c>
      <c r="AU158" s="156" t="s">
        <v>79</v>
      </c>
      <c r="AY158" s="19" t="s">
        <v>167</v>
      </c>
      <c r="BE158" s="157">
        <f t="shared" si="34"/>
        <v>0</v>
      </c>
      <c r="BF158" s="157">
        <f t="shared" si="35"/>
        <v>0</v>
      </c>
      <c r="BG158" s="157">
        <f t="shared" si="36"/>
        <v>0</v>
      </c>
      <c r="BH158" s="157">
        <f t="shared" si="37"/>
        <v>0</v>
      </c>
      <c r="BI158" s="157">
        <f t="shared" si="38"/>
        <v>0</v>
      </c>
      <c r="BJ158" s="19" t="s">
        <v>79</v>
      </c>
      <c r="BK158" s="157">
        <f t="shared" si="39"/>
        <v>0</v>
      </c>
      <c r="BL158" s="19" t="s">
        <v>175</v>
      </c>
      <c r="BM158" s="156" t="s">
        <v>3084</v>
      </c>
    </row>
    <row r="159" spans="1:65" s="2" customFormat="1" ht="24.2" customHeight="1">
      <c r="A159" s="34"/>
      <c r="B159" s="144"/>
      <c r="C159" s="145" t="s">
        <v>530</v>
      </c>
      <c r="D159" s="145" t="s">
        <v>170</v>
      </c>
      <c r="E159" s="146" t="s">
        <v>3085</v>
      </c>
      <c r="F159" s="147" t="s">
        <v>2092</v>
      </c>
      <c r="G159" s="148" t="s">
        <v>847</v>
      </c>
      <c r="H159" s="149">
        <v>2</v>
      </c>
      <c r="I159" s="150"/>
      <c r="J159" s="151">
        <f t="shared" si="30"/>
        <v>0</v>
      </c>
      <c r="K159" s="147" t="s">
        <v>3</v>
      </c>
      <c r="L159" s="35"/>
      <c r="M159" s="152" t="s">
        <v>3</v>
      </c>
      <c r="N159" s="153" t="s">
        <v>43</v>
      </c>
      <c r="O159" s="55"/>
      <c r="P159" s="154">
        <f t="shared" si="31"/>
        <v>0</v>
      </c>
      <c r="Q159" s="154">
        <v>0</v>
      </c>
      <c r="R159" s="154">
        <f t="shared" si="32"/>
        <v>0</v>
      </c>
      <c r="S159" s="154">
        <v>0</v>
      </c>
      <c r="T159" s="155">
        <f t="shared" si="3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6" t="s">
        <v>175</v>
      </c>
      <c r="AT159" s="156" t="s">
        <v>170</v>
      </c>
      <c r="AU159" s="156" t="s">
        <v>79</v>
      </c>
      <c r="AY159" s="19" t="s">
        <v>167</v>
      </c>
      <c r="BE159" s="157">
        <f t="shared" si="34"/>
        <v>0</v>
      </c>
      <c r="BF159" s="157">
        <f t="shared" si="35"/>
        <v>0</v>
      </c>
      <c r="BG159" s="157">
        <f t="shared" si="36"/>
        <v>0</v>
      </c>
      <c r="BH159" s="157">
        <f t="shared" si="37"/>
        <v>0</v>
      </c>
      <c r="BI159" s="157">
        <f t="shared" si="38"/>
        <v>0</v>
      </c>
      <c r="BJ159" s="19" t="s">
        <v>79</v>
      </c>
      <c r="BK159" s="157">
        <f t="shared" si="39"/>
        <v>0</v>
      </c>
      <c r="BL159" s="19" t="s">
        <v>175</v>
      </c>
      <c r="BM159" s="156" t="s">
        <v>3086</v>
      </c>
    </row>
    <row r="160" spans="1:65" s="2" customFormat="1" ht="24.2" customHeight="1">
      <c r="A160" s="34"/>
      <c r="B160" s="144"/>
      <c r="C160" s="145" t="s">
        <v>534</v>
      </c>
      <c r="D160" s="145" t="s">
        <v>170</v>
      </c>
      <c r="E160" s="146" t="s">
        <v>2093</v>
      </c>
      <c r="F160" s="147" t="s">
        <v>2094</v>
      </c>
      <c r="G160" s="148" t="s">
        <v>847</v>
      </c>
      <c r="H160" s="149">
        <v>4</v>
      </c>
      <c r="I160" s="150"/>
      <c r="J160" s="151">
        <f t="shared" si="30"/>
        <v>0</v>
      </c>
      <c r="K160" s="147" t="s">
        <v>3</v>
      </c>
      <c r="L160" s="35"/>
      <c r="M160" s="152" t="s">
        <v>3</v>
      </c>
      <c r="N160" s="153" t="s">
        <v>43</v>
      </c>
      <c r="O160" s="55"/>
      <c r="P160" s="154">
        <f t="shared" si="31"/>
        <v>0</v>
      </c>
      <c r="Q160" s="154">
        <v>0</v>
      </c>
      <c r="R160" s="154">
        <f t="shared" si="32"/>
        <v>0</v>
      </c>
      <c r="S160" s="154">
        <v>0</v>
      </c>
      <c r="T160" s="155">
        <f t="shared" si="3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6" t="s">
        <v>175</v>
      </c>
      <c r="AT160" s="156" t="s">
        <v>170</v>
      </c>
      <c r="AU160" s="156" t="s">
        <v>79</v>
      </c>
      <c r="AY160" s="19" t="s">
        <v>167</v>
      </c>
      <c r="BE160" s="157">
        <f t="shared" si="34"/>
        <v>0</v>
      </c>
      <c r="BF160" s="157">
        <f t="shared" si="35"/>
        <v>0</v>
      </c>
      <c r="BG160" s="157">
        <f t="shared" si="36"/>
        <v>0</v>
      </c>
      <c r="BH160" s="157">
        <f t="shared" si="37"/>
        <v>0</v>
      </c>
      <c r="BI160" s="157">
        <f t="shared" si="38"/>
        <v>0</v>
      </c>
      <c r="BJ160" s="19" t="s">
        <v>79</v>
      </c>
      <c r="BK160" s="157">
        <f t="shared" si="39"/>
        <v>0</v>
      </c>
      <c r="BL160" s="19" t="s">
        <v>175</v>
      </c>
      <c r="BM160" s="156" t="s">
        <v>3087</v>
      </c>
    </row>
    <row r="161" spans="1:65" s="2" customFormat="1" ht="16.5" customHeight="1">
      <c r="A161" s="34"/>
      <c r="B161" s="144"/>
      <c r="C161" s="145" t="s">
        <v>539</v>
      </c>
      <c r="D161" s="145" t="s">
        <v>170</v>
      </c>
      <c r="E161" s="146" t="s">
        <v>2095</v>
      </c>
      <c r="F161" s="147" t="s">
        <v>2096</v>
      </c>
      <c r="G161" s="148" t="s">
        <v>847</v>
      </c>
      <c r="H161" s="149">
        <v>6</v>
      </c>
      <c r="I161" s="150"/>
      <c r="J161" s="151">
        <f t="shared" si="30"/>
        <v>0</v>
      </c>
      <c r="K161" s="147" t="s">
        <v>3</v>
      </c>
      <c r="L161" s="35"/>
      <c r="M161" s="152" t="s">
        <v>3</v>
      </c>
      <c r="N161" s="153" t="s">
        <v>43</v>
      </c>
      <c r="O161" s="55"/>
      <c r="P161" s="154">
        <f t="shared" si="31"/>
        <v>0</v>
      </c>
      <c r="Q161" s="154">
        <v>0</v>
      </c>
      <c r="R161" s="154">
        <f t="shared" si="32"/>
        <v>0</v>
      </c>
      <c r="S161" s="154">
        <v>0</v>
      </c>
      <c r="T161" s="155">
        <f t="shared" si="3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56" t="s">
        <v>175</v>
      </c>
      <c r="AT161" s="156" t="s">
        <v>170</v>
      </c>
      <c r="AU161" s="156" t="s">
        <v>79</v>
      </c>
      <c r="AY161" s="19" t="s">
        <v>167</v>
      </c>
      <c r="BE161" s="157">
        <f t="shared" si="34"/>
        <v>0</v>
      </c>
      <c r="BF161" s="157">
        <f t="shared" si="35"/>
        <v>0</v>
      </c>
      <c r="BG161" s="157">
        <f t="shared" si="36"/>
        <v>0</v>
      </c>
      <c r="BH161" s="157">
        <f t="shared" si="37"/>
        <v>0</v>
      </c>
      <c r="BI161" s="157">
        <f t="shared" si="38"/>
        <v>0</v>
      </c>
      <c r="BJ161" s="19" t="s">
        <v>79</v>
      </c>
      <c r="BK161" s="157">
        <f t="shared" si="39"/>
        <v>0</v>
      </c>
      <c r="BL161" s="19" t="s">
        <v>175</v>
      </c>
      <c r="BM161" s="156" t="s">
        <v>3088</v>
      </c>
    </row>
    <row r="162" spans="2:63" s="12" customFormat="1" ht="25.9" customHeight="1">
      <c r="B162" s="131"/>
      <c r="D162" s="132" t="s">
        <v>71</v>
      </c>
      <c r="E162" s="133" t="s">
        <v>906</v>
      </c>
      <c r="F162" s="133" t="s">
        <v>2099</v>
      </c>
      <c r="I162" s="134"/>
      <c r="J162" s="135">
        <f>BK162</f>
        <v>0</v>
      </c>
      <c r="L162" s="131"/>
      <c r="M162" s="136"/>
      <c r="N162" s="137"/>
      <c r="O162" s="137"/>
      <c r="P162" s="138">
        <f>P163</f>
        <v>0</v>
      </c>
      <c r="Q162" s="137"/>
      <c r="R162" s="138">
        <f>R163</f>
        <v>0</v>
      </c>
      <c r="S162" s="137"/>
      <c r="T162" s="139">
        <f>T163</f>
        <v>0</v>
      </c>
      <c r="AR162" s="132" t="s">
        <v>79</v>
      </c>
      <c r="AT162" s="140" t="s">
        <v>71</v>
      </c>
      <c r="AU162" s="140" t="s">
        <v>72</v>
      </c>
      <c r="AY162" s="132" t="s">
        <v>167</v>
      </c>
      <c r="BK162" s="141">
        <f>BK163</f>
        <v>0</v>
      </c>
    </row>
    <row r="163" spans="1:65" s="2" customFormat="1" ht="24.2" customHeight="1">
      <c r="A163" s="34"/>
      <c r="B163" s="144"/>
      <c r="C163" s="145" t="s">
        <v>547</v>
      </c>
      <c r="D163" s="145" t="s">
        <v>170</v>
      </c>
      <c r="E163" s="146" t="s">
        <v>2100</v>
      </c>
      <c r="F163" s="147" t="s">
        <v>2101</v>
      </c>
      <c r="G163" s="148" t="s">
        <v>226</v>
      </c>
      <c r="H163" s="149">
        <v>24</v>
      </c>
      <c r="I163" s="150"/>
      <c r="J163" s="151">
        <f>ROUND(I163*H163,2)</f>
        <v>0</v>
      </c>
      <c r="K163" s="147" t="s">
        <v>3</v>
      </c>
      <c r="L163" s="35"/>
      <c r="M163" s="152" t="s">
        <v>3</v>
      </c>
      <c r="N163" s="153" t="s">
        <v>43</v>
      </c>
      <c r="O163" s="55"/>
      <c r="P163" s="154">
        <f>O163*H163</f>
        <v>0</v>
      </c>
      <c r="Q163" s="154">
        <v>0</v>
      </c>
      <c r="R163" s="154">
        <f>Q163*H163</f>
        <v>0</v>
      </c>
      <c r="S163" s="154">
        <v>0</v>
      </c>
      <c r="T163" s="155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6" t="s">
        <v>175</v>
      </c>
      <c r="AT163" s="156" t="s">
        <v>170</v>
      </c>
      <c r="AU163" s="156" t="s">
        <v>79</v>
      </c>
      <c r="AY163" s="19" t="s">
        <v>167</v>
      </c>
      <c r="BE163" s="157">
        <f>IF(N163="základní",J163,0)</f>
        <v>0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19" t="s">
        <v>79</v>
      </c>
      <c r="BK163" s="157">
        <f>ROUND(I163*H163,2)</f>
        <v>0</v>
      </c>
      <c r="BL163" s="19" t="s">
        <v>175</v>
      </c>
      <c r="BM163" s="156" t="s">
        <v>3089</v>
      </c>
    </row>
    <row r="164" spans="2:63" s="12" customFormat="1" ht="25.9" customHeight="1">
      <c r="B164" s="131"/>
      <c r="D164" s="132" t="s">
        <v>71</v>
      </c>
      <c r="E164" s="133" t="s">
        <v>1932</v>
      </c>
      <c r="F164" s="133" t="s">
        <v>151</v>
      </c>
      <c r="I164" s="134"/>
      <c r="J164" s="135">
        <f>BK164</f>
        <v>0</v>
      </c>
      <c r="L164" s="131"/>
      <c r="M164" s="136"/>
      <c r="N164" s="137"/>
      <c r="O164" s="137"/>
      <c r="P164" s="138">
        <f>P165</f>
        <v>0</v>
      </c>
      <c r="Q164" s="137"/>
      <c r="R164" s="138">
        <f>R165</f>
        <v>0</v>
      </c>
      <c r="S164" s="137"/>
      <c r="T164" s="139">
        <f>T165</f>
        <v>0</v>
      </c>
      <c r="AR164" s="132" t="s">
        <v>79</v>
      </c>
      <c r="AT164" s="140" t="s">
        <v>71</v>
      </c>
      <c r="AU164" s="140" t="s">
        <v>72</v>
      </c>
      <c r="AY164" s="132" t="s">
        <v>167</v>
      </c>
      <c r="BK164" s="141">
        <f>BK165</f>
        <v>0</v>
      </c>
    </row>
    <row r="165" spans="1:65" s="2" customFormat="1" ht="24.2" customHeight="1">
      <c r="A165" s="34"/>
      <c r="B165" s="144"/>
      <c r="C165" s="145" t="s">
        <v>551</v>
      </c>
      <c r="D165" s="145" t="s">
        <v>170</v>
      </c>
      <c r="E165" s="146" t="s">
        <v>2102</v>
      </c>
      <c r="F165" s="147" t="s">
        <v>2103</v>
      </c>
      <c r="G165" s="148" t="s">
        <v>791</v>
      </c>
      <c r="H165" s="149">
        <v>24</v>
      </c>
      <c r="I165" s="150"/>
      <c r="J165" s="151">
        <f>ROUND(I165*H165,2)</f>
        <v>0</v>
      </c>
      <c r="K165" s="147" t="s">
        <v>3</v>
      </c>
      <c r="L165" s="35"/>
      <c r="M165" s="152" t="s">
        <v>3</v>
      </c>
      <c r="N165" s="153" t="s">
        <v>43</v>
      </c>
      <c r="O165" s="55"/>
      <c r="P165" s="154">
        <f>O165*H165</f>
        <v>0</v>
      </c>
      <c r="Q165" s="154">
        <v>0</v>
      </c>
      <c r="R165" s="154">
        <f>Q165*H165</f>
        <v>0</v>
      </c>
      <c r="S165" s="154">
        <v>0</v>
      </c>
      <c r="T165" s="155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56" t="s">
        <v>175</v>
      </c>
      <c r="AT165" s="156" t="s">
        <v>170</v>
      </c>
      <c r="AU165" s="156" t="s">
        <v>79</v>
      </c>
      <c r="AY165" s="19" t="s">
        <v>167</v>
      </c>
      <c r="BE165" s="157">
        <f>IF(N165="základní",J165,0)</f>
        <v>0</v>
      </c>
      <c r="BF165" s="157">
        <f>IF(N165="snížená",J165,0)</f>
        <v>0</v>
      </c>
      <c r="BG165" s="157">
        <f>IF(N165="zákl. přenesená",J165,0)</f>
        <v>0</v>
      </c>
      <c r="BH165" s="157">
        <f>IF(N165="sníž. přenesená",J165,0)</f>
        <v>0</v>
      </c>
      <c r="BI165" s="157">
        <f>IF(N165="nulová",J165,0)</f>
        <v>0</v>
      </c>
      <c r="BJ165" s="19" t="s">
        <v>79</v>
      </c>
      <c r="BK165" s="157">
        <f>ROUND(I165*H165,2)</f>
        <v>0</v>
      </c>
      <c r="BL165" s="19" t="s">
        <v>175</v>
      </c>
      <c r="BM165" s="156" t="s">
        <v>3090</v>
      </c>
    </row>
    <row r="166" spans="2:63" s="12" customFormat="1" ht="25.9" customHeight="1">
      <c r="B166" s="131"/>
      <c r="D166" s="132" t="s">
        <v>71</v>
      </c>
      <c r="E166" s="133" t="s">
        <v>1941</v>
      </c>
      <c r="F166" s="133" t="s">
        <v>2104</v>
      </c>
      <c r="I166" s="134"/>
      <c r="J166" s="135">
        <f>BK166</f>
        <v>0</v>
      </c>
      <c r="L166" s="131"/>
      <c r="M166" s="136"/>
      <c r="N166" s="137"/>
      <c r="O166" s="137"/>
      <c r="P166" s="138">
        <f>P167</f>
        <v>0</v>
      </c>
      <c r="Q166" s="137"/>
      <c r="R166" s="138">
        <f>R167</f>
        <v>0</v>
      </c>
      <c r="S166" s="137"/>
      <c r="T166" s="139">
        <f>T167</f>
        <v>0</v>
      </c>
      <c r="AR166" s="132" t="s">
        <v>79</v>
      </c>
      <c r="AT166" s="140" t="s">
        <v>71</v>
      </c>
      <c r="AU166" s="140" t="s">
        <v>72</v>
      </c>
      <c r="AY166" s="132" t="s">
        <v>167</v>
      </c>
      <c r="BK166" s="141">
        <f>BK167</f>
        <v>0</v>
      </c>
    </row>
    <row r="167" spans="1:65" s="2" customFormat="1" ht="16.5" customHeight="1">
      <c r="A167" s="34"/>
      <c r="B167" s="144"/>
      <c r="C167" s="145" t="s">
        <v>555</v>
      </c>
      <c r="D167" s="145" t="s">
        <v>170</v>
      </c>
      <c r="E167" s="146" t="s">
        <v>2105</v>
      </c>
      <c r="F167" s="147" t="s">
        <v>2106</v>
      </c>
      <c r="G167" s="148" t="s">
        <v>614</v>
      </c>
      <c r="H167" s="191"/>
      <c r="I167" s="150"/>
      <c r="J167" s="151">
        <f>ROUND(I167*H167,2)</f>
        <v>0</v>
      </c>
      <c r="K167" s="147" t="s">
        <v>3</v>
      </c>
      <c r="L167" s="35"/>
      <c r="M167" s="203" t="s">
        <v>3</v>
      </c>
      <c r="N167" s="204" t="s">
        <v>43</v>
      </c>
      <c r="O167" s="205"/>
      <c r="P167" s="206">
        <f>O167*H167</f>
        <v>0</v>
      </c>
      <c r="Q167" s="206">
        <v>0</v>
      </c>
      <c r="R167" s="206">
        <f>Q167*H167</f>
        <v>0</v>
      </c>
      <c r="S167" s="206">
        <v>0</v>
      </c>
      <c r="T167" s="207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6" t="s">
        <v>175</v>
      </c>
      <c r="AT167" s="156" t="s">
        <v>170</v>
      </c>
      <c r="AU167" s="156" t="s">
        <v>79</v>
      </c>
      <c r="AY167" s="19" t="s">
        <v>167</v>
      </c>
      <c r="BE167" s="157">
        <f>IF(N167="základní",J167,0)</f>
        <v>0</v>
      </c>
      <c r="BF167" s="157">
        <f>IF(N167="snížená",J167,0)</f>
        <v>0</v>
      </c>
      <c r="BG167" s="157">
        <f>IF(N167="zákl. přenesená",J167,0)</f>
        <v>0</v>
      </c>
      <c r="BH167" s="157">
        <f>IF(N167="sníž. přenesená",J167,0)</f>
        <v>0</v>
      </c>
      <c r="BI167" s="157">
        <f>IF(N167="nulová",J167,0)</f>
        <v>0</v>
      </c>
      <c r="BJ167" s="19" t="s">
        <v>79</v>
      </c>
      <c r="BK167" s="157">
        <f>ROUND(I167*H167,2)</f>
        <v>0</v>
      </c>
      <c r="BL167" s="19" t="s">
        <v>175</v>
      </c>
      <c r="BM167" s="156" t="s">
        <v>3091</v>
      </c>
    </row>
    <row r="168" spans="1:31" s="2" customFormat="1" ht="6.95" customHeight="1">
      <c r="A168" s="34"/>
      <c r="B168" s="44"/>
      <c r="C168" s="45"/>
      <c r="D168" s="45"/>
      <c r="E168" s="45"/>
      <c r="F168" s="45"/>
      <c r="G168" s="45"/>
      <c r="H168" s="45"/>
      <c r="I168" s="45"/>
      <c r="J168" s="45"/>
      <c r="K168" s="45"/>
      <c r="L168" s="35"/>
      <c r="M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</row>
  </sheetData>
  <autoFilter ref="C91:K167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1" t="s">
        <v>6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122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5" customHeight="1">
      <c r="B4" s="22"/>
      <c r="D4" s="23" t="s">
        <v>123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6" t="str">
        <f>'Rekapitulace stavby'!K6</f>
        <v>Pavilon E - Izolační boxy ARO - 2.NP a JIP - 3.NP</v>
      </c>
      <c r="F7" s="347"/>
      <c r="G7" s="347"/>
      <c r="H7" s="347"/>
      <c r="L7" s="22"/>
    </row>
    <row r="8" spans="2:12" s="1" customFormat="1" ht="12" customHeight="1">
      <c r="B8" s="22"/>
      <c r="D8" s="29" t="s">
        <v>124</v>
      </c>
      <c r="L8" s="22"/>
    </row>
    <row r="9" spans="1:31" s="2" customFormat="1" ht="16.5" customHeight="1">
      <c r="A9" s="34"/>
      <c r="B9" s="35"/>
      <c r="C9" s="34"/>
      <c r="D9" s="34"/>
      <c r="E9" s="346" t="s">
        <v>2134</v>
      </c>
      <c r="F9" s="348"/>
      <c r="G9" s="348"/>
      <c r="H9" s="348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126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9" t="s">
        <v>2107</v>
      </c>
      <c r="F11" s="348"/>
      <c r="G11" s="348"/>
      <c r="H11" s="348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20</v>
      </c>
      <c r="G13" s="34"/>
      <c r="H13" s="34"/>
      <c r="I13" s="29" t="s">
        <v>21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22</v>
      </c>
      <c r="E14" s="34"/>
      <c r="F14" s="27" t="s">
        <v>23</v>
      </c>
      <c r="G14" s="34"/>
      <c r="H14" s="34"/>
      <c r="I14" s="29" t="s">
        <v>24</v>
      </c>
      <c r="J14" s="52" t="str">
        <f>'Rekapitulace stavby'!AN8</f>
        <v>17. 2. 2021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26</v>
      </c>
      <c r="E16" s="34"/>
      <c r="F16" s="34"/>
      <c r="G16" s="34"/>
      <c r="H16" s="34"/>
      <c r="I16" s="29" t="s">
        <v>27</v>
      </c>
      <c r="J16" s="27" t="str">
        <f>IF('Rekapitulace stavby'!AN10="","",'Rekapitulace stavby'!AN10)</f>
        <v/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tr">
        <f>IF('Rekapitulace stavby'!E11="","",'Rekapitulace stavby'!E11)</f>
        <v xml:space="preserve"> </v>
      </c>
      <c r="F17" s="34"/>
      <c r="G17" s="34"/>
      <c r="H17" s="34"/>
      <c r="I17" s="29" t="s">
        <v>29</v>
      </c>
      <c r="J17" s="27" t="str">
        <f>IF('Rekapitulace stavby'!AN11="","",'Rekapitulace stavby'!AN11)</f>
        <v/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30</v>
      </c>
      <c r="E19" s="34"/>
      <c r="F19" s="34"/>
      <c r="G19" s="34"/>
      <c r="H19" s="34"/>
      <c r="I19" s="29" t="s">
        <v>27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9" t="str">
        <f>'Rekapitulace stavby'!E14</f>
        <v>Vyplň údaj</v>
      </c>
      <c r="F20" s="315"/>
      <c r="G20" s="315"/>
      <c r="H20" s="315"/>
      <c r="I20" s="29" t="s">
        <v>29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32</v>
      </c>
      <c r="E22" s="34"/>
      <c r="F22" s="34"/>
      <c r="G22" s="34"/>
      <c r="H22" s="34"/>
      <c r="I22" s="29" t="s">
        <v>27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33</v>
      </c>
      <c r="F23" s="34"/>
      <c r="G23" s="34"/>
      <c r="H23" s="34"/>
      <c r="I23" s="29" t="s">
        <v>29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35</v>
      </c>
      <c r="E25" s="34"/>
      <c r="F25" s="34"/>
      <c r="G25" s="34"/>
      <c r="H25" s="34"/>
      <c r="I25" s="29" t="s">
        <v>27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29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36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71.25" customHeight="1">
      <c r="A29" s="97"/>
      <c r="B29" s="98"/>
      <c r="C29" s="97"/>
      <c r="D29" s="97"/>
      <c r="E29" s="320" t="s">
        <v>37</v>
      </c>
      <c r="F29" s="320"/>
      <c r="G29" s="320"/>
      <c r="H29" s="3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38</v>
      </c>
      <c r="E32" s="34"/>
      <c r="F32" s="34"/>
      <c r="G32" s="34"/>
      <c r="H32" s="34"/>
      <c r="I32" s="34"/>
      <c r="J32" s="68">
        <f>ROUND(J89,2)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40</v>
      </c>
      <c r="G34" s="34"/>
      <c r="H34" s="34"/>
      <c r="I34" s="38" t="s">
        <v>39</v>
      </c>
      <c r="J34" s="38" t="s">
        <v>41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42</v>
      </c>
      <c r="E35" s="29" t="s">
        <v>43</v>
      </c>
      <c r="F35" s="102">
        <f>ROUND((SUM(BE89:BE99)),2)</f>
        <v>0</v>
      </c>
      <c r="G35" s="34"/>
      <c r="H35" s="34"/>
      <c r="I35" s="103">
        <v>0.21</v>
      </c>
      <c r="J35" s="102">
        <f>ROUND(((SUM(BE89:BE99))*I35),2)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44</v>
      </c>
      <c r="F36" s="102">
        <f>ROUND((SUM(BF89:BF99)),2)</f>
        <v>0</v>
      </c>
      <c r="G36" s="34"/>
      <c r="H36" s="34"/>
      <c r="I36" s="103">
        <v>0.15</v>
      </c>
      <c r="J36" s="102">
        <f>ROUND(((SUM(BF89:BF99))*I36),2)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45</v>
      </c>
      <c r="F37" s="102">
        <f>ROUND((SUM(BG89:BG99)),2)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46</v>
      </c>
      <c r="F38" s="102">
        <f>ROUND((SUM(BH89:BH99)),2)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47</v>
      </c>
      <c r="F39" s="102">
        <f>ROUND((SUM(BI89:BI99)),2)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48</v>
      </c>
      <c r="E41" s="57"/>
      <c r="F41" s="57"/>
      <c r="G41" s="106" t="s">
        <v>49</v>
      </c>
      <c r="H41" s="107" t="s">
        <v>50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128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6" t="str">
        <f>E7</f>
        <v>Pavilon E - Izolační boxy ARO - 2.NP a JIP - 3.NP</v>
      </c>
      <c r="F50" s="347"/>
      <c r="G50" s="347"/>
      <c r="H50" s="347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124</v>
      </c>
      <c r="L51" s="22"/>
    </row>
    <row r="52" spans="1:31" s="2" customFormat="1" ht="16.5" customHeight="1">
      <c r="A52" s="34"/>
      <c r="B52" s="35"/>
      <c r="C52" s="34"/>
      <c r="D52" s="34"/>
      <c r="E52" s="346" t="s">
        <v>2134</v>
      </c>
      <c r="F52" s="348"/>
      <c r="G52" s="348"/>
      <c r="H52" s="348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126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9" t="str">
        <f>E11</f>
        <v>VON - vedlejší a ostatní náklady</v>
      </c>
      <c r="F54" s="348"/>
      <c r="G54" s="348"/>
      <c r="H54" s="348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22</v>
      </c>
      <c r="D56" s="34"/>
      <c r="E56" s="34"/>
      <c r="F56" s="27" t="str">
        <f>F14</f>
        <v>Jindřichův Hradec</v>
      </c>
      <c r="G56" s="34"/>
      <c r="H56" s="34"/>
      <c r="I56" s="29" t="s">
        <v>24</v>
      </c>
      <c r="J56" s="52" t="str">
        <f>IF(J14="","",J14)</f>
        <v>17. 2. 2021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25.7" customHeight="1">
      <c r="A58" s="34"/>
      <c r="B58" s="35"/>
      <c r="C58" s="29" t="s">
        <v>26</v>
      </c>
      <c r="D58" s="34"/>
      <c r="E58" s="34"/>
      <c r="F58" s="27" t="str">
        <f>E17</f>
        <v xml:space="preserve"> </v>
      </c>
      <c r="G58" s="34"/>
      <c r="H58" s="34"/>
      <c r="I58" s="29" t="s">
        <v>32</v>
      </c>
      <c r="J58" s="32" t="str">
        <f>E23</f>
        <v>ATELIER G+G s.r.o., Jindřichův Hradec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30</v>
      </c>
      <c r="D59" s="34"/>
      <c r="E59" s="34"/>
      <c r="F59" s="27" t="str">
        <f>IF(E20="","",E20)</f>
        <v>Vyplň údaj</v>
      </c>
      <c r="G59" s="34"/>
      <c r="H59" s="34"/>
      <c r="I59" s="29" t="s">
        <v>35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129</v>
      </c>
      <c r="D61" s="104"/>
      <c r="E61" s="104"/>
      <c r="F61" s="104"/>
      <c r="G61" s="104"/>
      <c r="H61" s="104"/>
      <c r="I61" s="104"/>
      <c r="J61" s="111" t="s">
        <v>130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70</v>
      </c>
      <c r="D63" s="34"/>
      <c r="E63" s="34"/>
      <c r="F63" s="34"/>
      <c r="G63" s="34"/>
      <c r="H63" s="34"/>
      <c r="I63" s="34"/>
      <c r="J63" s="68">
        <f>J89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131</v>
      </c>
    </row>
    <row r="64" spans="2:12" s="9" customFormat="1" ht="24.95" customHeight="1">
      <c r="B64" s="113"/>
      <c r="D64" s="114" t="s">
        <v>2108</v>
      </c>
      <c r="E64" s="115"/>
      <c r="F64" s="115"/>
      <c r="G64" s="115"/>
      <c r="H64" s="115"/>
      <c r="I64" s="115"/>
      <c r="J64" s="116">
        <f>J90</f>
        <v>0</v>
      </c>
      <c r="L64" s="113"/>
    </row>
    <row r="65" spans="2:12" s="10" customFormat="1" ht="19.9" customHeight="1">
      <c r="B65" s="117"/>
      <c r="D65" s="118" t="s">
        <v>2109</v>
      </c>
      <c r="E65" s="119"/>
      <c r="F65" s="119"/>
      <c r="G65" s="119"/>
      <c r="H65" s="119"/>
      <c r="I65" s="119"/>
      <c r="J65" s="120">
        <f>J91</f>
        <v>0</v>
      </c>
      <c r="L65" s="117"/>
    </row>
    <row r="66" spans="2:12" s="10" customFormat="1" ht="19.9" customHeight="1">
      <c r="B66" s="117"/>
      <c r="D66" s="118" t="s">
        <v>2110</v>
      </c>
      <c r="E66" s="119"/>
      <c r="F66" s="119"/>
      <c r="G66" s="119"/>
      <c r="H66" s="119"/>
      <c r="I66" s="119"/>
      <c r="J66" s="120">
        <f>J94</f>
        <v>0</v>
      </c>
      <c r="L66" s="117"/>
    </row>
    <row r="67" spans="2:12" s="10" customFormat="1" ht="19.9" customHeight="1">
      <c r="B67" s="117"/>
      <c r="D67" s="118" t="s">
        <v>2111</v>
      </c>
      <c r="E67" s="119"/>
      <c r="F67" s="119"/>
      <c r="G67" s="119"/>
      <c r="H67" s="119"/>
      <c r="I67" s="119"/>
      <c r="J67" s="120">
        <f>J97</f>
        <v>0</v>
      </c>
      <c r="L67" s="117"/>
    </row>
    <row r="68" spans="1:31" s="2" customFormat="1" ht="21.75" customHeight="1">
      <c r="A68" s="34"/>
      <c r="B68" s="35"/>
      <c r="C68" s="34"/>
      <c r="D68" s="34"/>
      <c r="E68" s="34"/>
      <c r="F68" s="34"/>
      <c r="G68" s="34"/>
      <c r="H68" s="34"/>
      <c r="I68" s="34"/>
      <c r="J68" s="34"/>
      <c r="K68" s="34"/>
      <c r="L68" s="9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9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3" spans="1:31" s="2" customFormat="1" ht="6.95" customHeight="1">
      <c r="A73" s="34"/>
      <c r="B73" s="46"/>
      <c r="C73" s="47"/>
      <c r="D73" s="47"/>
      <c r="E73" s="47"/>
      <c r="F73" s="47"/>
      <c r="G73" s="47"/>
      <c r="H73" s="47"/>
      <c r="I73" s="47"/>
      <c r="J73" s="47"/>
      <c r="K73" s="47"/>
      <c r="L73" s="9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24.95" customHeight="1">
      <c r="A74" s="34"/>
      <c r="B74" s="35"/>
      <c r="C74" s="23" t="s">
        <v>152</v>
      </c>
      <c r="D74" s="34"/>
      <c r="E74" s="34"/>
      <c r="F74" s="34"/>
      <c r="G74" s="34"/>
      <c r="H74" s="34"/>
      <c r="I74" s="34"/>
      <c r="J74" s="34"/>
      <c r="K74" s="34"/>
      <c r="L74" s="9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17</v>
      </c>
      <c r="D76" s="34"/>
      <c r="E76" s="34"/>
      <c r="F76" s="34"/>
      <c r="G76" s="34"/>
      <c r="H76" s="34"/>
      <c r="I76" s="34"/>
      <c r="J76" s="34"/>
      <c r="K76" s="34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4"/>
      <c r="D77" s="34"/>
      <c r="E77" s="346" t="str">
        <f>E7</f>
        <v>Pavilon E - Izolační boxy ARO - 2.NP a JIP - 3.NP</v>
      </c>
      <c r="F77" s="347"/>
      <c r="G77" s="347"/>
      <c r="H77" s="347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2:12" s="1" customFormat="1" ht="12" customHeight="1">
      <c r="B78" s="22"/>
      <c r="C78" s="29" t="s">
        <v>124</v>
      </c>
      <c r="L78" s="22"/>
    </row>
    <row r="79" spans="1:31" s="2" customFormat="1" ht="16.5" customHeight="1">
      <c r="A79" s="34"/>
      <c r="B79" s="35"/>
      <c r="C79" s="34"/>
      <c r="D79" s="34"/>
      <c r="E79" s="346" t="s">
        <v>2134</v>
      </c>
      <c r="F79" s="348"/>
      <c r="G79" s="348"/>
      <c r="H79" s="348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126</v>
      </c>
      <c r="D80" s="34"/>
      <c r="E80" s="34"/>
      <c r="F80" s="34"/>
      <c r="G80" s="34"/>
      <c r="H80" s="34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6.5" customHeight="1">
      <c r="A81" s="34"/>
      <c r="B81" s="35"/>
      <c r="C81" s="34"/>
      <c r="D81" s="34"/>
      <c r="E81" s="309" t="str">
        <f>E11</f>
        <v>VON - vedlejší a ostatní náklady</v>
      </c>
      <c r="F81" s="348"/>
      <c r="G81" s="348"/>
      <c r="H81" s="348"/>
      <c r="I81" s="34"/>
      <c r="J81" s="34"/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22</v>
      </c>
      <c r="D83" s="34"/>
      <c r="E83" s="34"/>
      <c r="F83" s="27" t="str">
        <f>F14</f>
        <v>Jindřichův Hradec</v>
      </c>
      <c r="G83" s="34"/>
      <c r="H83" s="34"/>
      <c r="I83" s="29" t="s">
        <v>24</v>
      </c>
      <c r="J83" s="52" t="str">
        <f>IF(J14="","",J14)</f>
        <v>17. 2. 2021</v>
      </c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5.7" customHeight="1">
      <c r="A85" s="34"/>
      <c r="B85" s="35"/>
      <c r="C85" s="29" t="s">
        <v>26</v>
      </c>
      <c r="D85" s="34"/>
      <c r="E85" s="34"/>
      <c r="F85" s="27" t="str">
        <f>E17</f>
        <v xml:space="preserve"> </v>
      </c>
      <c r="G85" s="34"/>
      <c r="H85" s="34"/>
      <c r="I85" s="29" t="s">
        <v>32</v>
      </c>
      <c r="J85" s="32" t="str">
        <f>E23</f>
        <v>ATELIER G+G s.r.o., Jindřichův Hradec</v>
      </c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5.2" customHeight="1">
      <c r="A86" s="34"/>
      <c r="B86" s="35"/>
      <c r="C86" s="29" t="s">
        <v>30</v>
      </c>
      <c r="D86" s="34"/>
      <c r="E86" s="34"/>
      <c r="F86" s="27" t="str">
        <f>IF(E20="","",E20)</f>
        <v>Vyplň údaj</v>
      </c>
      <c r="G86" s="34"/>
      <c r="H86" s="34"/>
      <c r="I86" s="29" t="s">
        <v>35</v>
      </c>
      <c r="J86" s="32" t="str">
        <f>E26</f>
        <v xml:space="preserve"> </v>
      </c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0.35" customHeight="1">
      <c r="A87" s="34"/>
      <c r="B87" s="35"/>
      <c r="C87" s="34"/>
      <c r="D87" s="34"/>
      <c r="E87" s="34"/>
      <c r="F87" s="34"/>
      <c r="G87" s="34"/>
      <c r="H87" s="34"/>
      <c r="I87" s="34"/>
      <c r="J87" s="34"/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11" customFormat="1" ht="29.25" customHeight="1">
      <c r="A88" s="121"/>
      <c r="B88" s="122"/>
      <c r="C88" s="123" t="s">
        <v>153</v>
      </c>
      <c r="D88" s="124" t="s">
        <v>57</v>
      </c>
      <c r="E88" s="124" t="s">
        <v>53</v>
      </c>
      <c r="F88" s="124" t="s">
        <v>54</v>
      </c>
      <c r="G88" s="124" t="s">
        <v>154</v>
      </c>
      <c r="H88" s="124" t="s">
        <v>155</v>
      </c>
      <c r="I88" s="124" t="s">
        <v>156</v>
      </c>
      <c r="J88" s="124" t="s">
        <v>130</v>
      </c>
      <c r="K88" s="125" t="s">
        <v>157</v>
      </c>
      <c r="L88" s="126"/>
      <c r="M88" s="59" t="s">
        <v>3</v>
      </c>
      <c r="N88" s="60" t="s">
        <v>42</v>
      </c>
      <c r="O88" s="60" t="s">
        <v>158</v>
      </c>
      <c r="P88" s="60" t="s">
        <v>159</v>
      </c>
      <c r="Q88" s="60" t="s">
        <v>160</v>
      </c>
      <c r="R88" s="60" t="s">
        <v>161</v>
      </c>
      <c r="S88" s="60" t="s">
        <v>162</v>
      </c>
      <c r="T88" s="61" t="s">
        <v>163</v>
      </c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</row>
    <row r="89" spans="1:63" s="2" customFormat="1" ht="22.9" customHeight="1">
      <c r="A89" s="34"/>
      <c r="B89" s="35"/>
      <c r="C89" s="66" t="s">
        <v>164</v>
      </c>
      <c r="D89" s="34"/>
      <c r="E89" s="34"/>
      <c r="F89" s="34"/>
      <c r="G89" s="34"/>
      <c r="H89" s="34"/>
      <c r="I89" s="34"/>
      <c r="J89" s="127">
        <f>BK89</f>
        <v>0</v>
      </c>
      <c r="K89" s="34"/>
      <c r="L89" s="35"/>
      <c r="M89" s="62"/>
      <c r="N89" s="53"/>
      <c r="O89" s="63"/>
      <c r="P89" s="128">
        <f>P90</f>
        <v>0</v>
      </c>
      <c r="Q89" s="63"/>
      <c r="R89" s="128">
        <f>R90</f>
        <v>0</v>
      </c>
      <c r="S89" s="63"/>
      <c r="T89" s="129">
        <f>T90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9" t="s">
        <v>71</v>
      </c>
      <c r="AU89" s="19" t="s">
        <v>131</v>
      </c>
      <c r="BK89" s="130">
        <f>BK90</f>
        <v>0</v>
      </c>
    </row>
    <row r="90" spans="2:63" s="12" customFormat="1" ht="25.9" customHeight="1">
      <c r="B90" s="131"/>
      <c r="D90" s="132" t="s">
        <v>71</v>
      </c>
      <c r="E90" s="133" t="s">
        <v>2112</v>
      </c>
      <c r="F90" s="133" t="s">
        <v>2104</v>
      </c>
      <c r="I90" s="134"/>
      <c r="J90" s="135">
        <f>BK90</f>
        <v>0</v>
      </c>
      <c r="L90" s="131"/>
      <c r="M90" s="136"/>
      <c r="N90" s="137"/>
      <c r="O90" s="137"/>
      <c r="P90" s="138">
        <f>P91+P94+P97</f>
        <v>0</v>
      </c>
      <c r="Q90" s="137"/>
      <c r="R90" s="138">
        <f>R91+R94+R97</f>
        <v>0</v>
      </c>
      <c r="S90" s="137"/>
      <c r="T90" s="139">
        <f>T91+T94+T97</f>
        <v>0</v>
      </c>
      <c r="AR90" s="132" t="s">
        <v>197</v>
      </c>
      <c r="AT90" s="140" t="s">
        <v>71</v>
      </c>
      <c r="AU90" s="140" t="s">
        <v>72</v>
      </c>
      <c r="AY90" s="132" t="s">
        <v>167</v>
      </c>
      <c r="BK90" s="141">
        <f>BK91+BK94+BK97</f>
        <v>0</v>
      </c>
    </row>
    <row r="91" spans="2:63" s="12" customFormat="1" ht="22.9" customHeight="1">
      <c r="B91" s="131"/>
      <c r="D91" s="132" t="s">
        <v>71</v>
      </c>
      <c r="E91" s="142" t="s">
        <v>2113</v>
      </c>
      <c r="F91" s="142" t="s">
        <v>2114</v>
      </c>
      <c r="I91" s="134"/>
      <c r="J91" s="143">
        <f>BK91</f>
        <v>0</v>
      </c>
      <c r="L91" s="131"/>
      <c r="M91" s="136"/>
      <c r="N91" s="137"/>
      <c r="O91" s="137"/>
      <c r="P91" s="138">
        <f>SUM(P92:P93)</f>
        <v>0</v>
      </c>
      <c r="Q91" s="137"/>
      <c r="R91" s="138">
        <f>SUM(R92:R93)</f>
        <v>0</v>
      </c>
      <c r="S91" s="137"/>
      <c r="T91" s="139">
        <f>SUM(T92:T93)</f>
        <v>0</v>
      </c>
      <c r="AR91" s="132" t="s">
        <v>197</v>
      </c>
      <c r="AT91" s="140" t="s">
        <v>71</v>
      </c>
      <c r="AU91" s="140" t="s">
        <v>79</v>
      </c>
      <c r="AY91" s="132" t="s">
        <v>167</v>
      </c>
      <c r="BK91" s="141">
        <f>SUM(BK92:BK93)</f>
        <v>0</v>
      </c>
    </row>
    <row r="92" spans="1:65" s="2" customFormat="1" ht="21.75" customHeight="1">
      <c r="A92" s="34"/>
      <c r="B92" s="144"/>
      <c r="C92" s="145" t="s">
        <v>79</v>
      </c>
      <c r="D92" s="145" t="s">
        <v>170</v>
      </c>
      <c r="E92" s="146" t="s">
        <v>2115</v>
      </c>
      <c r="F92" s="147" t="s">
        <v>2116</v>
      </c>
      <c r="G92" s="148" t="s">
        <v>2117</v>
      </c>
      <c r="H92" s="149">
        <v>1</v>
      </c>
      <c r="I92" s="150"/>
      <c r="J92" s="151">
        <f>ROUND(I92*H92,2)</f>
        <v>0</v>
      </c>
      <c r="K92" s="147" t="s">
        <v>3</v>
      </c>
      <c r="L92" s="35"/>
      <c r="M92" s="152" t="s">
        <v>3</v>
      </c>
      <c r="N92" s="153" t="s">
        <v>43</v>
      </c>
      <c r="O92" s="55"/>
      <c r="P92" s="154">
        <f>O92*H92</f>
        <v>0</v>
      </c>
      <c r="Q92" s="154">
        <v>0</v>
      </c>
      <c r="R92" s="154">
        <f>Q92*H92</f>
        <v>0</v>
      </c>
      <c r="S92" s="154">
        <v>0</v>
      </c>
      <c r="T92" s="155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6" t="s">
        <v>2118</v>
      </c>
      <c r="AT92" s="156" t="s">
        <v>170</v>
      </c>
      <c r="AU92" s="156" t="s">
        <v>81</v>
      </c>
      <c r="AY92" s="19" t="s">
        <v>167</v>
      </c>
      <c r="BE92" s="157">
        <f>IF(N92="základní",J92,0)</f>
        <v>0</v>
      </c>
      <c r="BF92" s="157">
        <f>IF(N92="snížená",J92,0)</f>
        <v>0</v>
      </c>
      <c r="BG92" s="157">
        <f>IF(N92="zákl. přenesená",J92,0)</f>
        <v>0</v>
      </c>
      <c r="BH92" s="157">
        <f>IF(N92="sníž. přenesená",J92,0)</f>
        <v>0</v>
      </c>
      <c r="BI92" s="157">
        <f>IF(N92="nulová",J92,0)</f>
        <v>0</v>
      </c>
      <c r="BJ92" s="19" t="s">
        <v>79</v>
      </c>
      <c r="BK92" s="157">
        <f>ROUND(I92*H92,2)</f>
        <v>0</v>
      </c>
      <c r="BL92" s="19" t="s">
        <v>2118</v>
      </c>
      <c r="BM92" s="156" t="s">
        <v>3092</v>
      </c>
    </row>
    <row r="93" spans="1:65" s="2" customFormat="1" ht="37.9" customHeight="1">
      <c r="A93" s="34"/>
      <c r="B93" s="144"/>
      <c r="C93" s="145" t="s">
        <v>81</v>
      </c>
      <c r="D93" s="145" t="s">
        <v>170</v>
      </c>
      <c r="E93" s="146" t="s">
        <v>2120</v>
      </c>
      <c r="F93" s="147" t="s">
        <v>2121</v>
      </c>
      <c r="G93" s="148" t="s">
        <v>2117</v>
      </c>
      <c r="H93" s="149">
        <v>1</v>
      </c>
      <c r="I93" s="150"/>
      <c r="J93" s="151">
        <f>ROUND(I93*H93,2)</f>
        <v>0</v>
      </c>
      <c r="K93" s="147" t="s">
        <v>3</v>
      </c>
      <c r="L93" s="35"/>
      <c r="M93" s="152" t="s">
        <v>3</v>
      </c>
      <c r="N93" s="153" t="s">
        <v>43</v>
      </c>
      <c r="O93" s="55"/>
      <c r="P93" s="154">
        <f>O93*H93</f>
        <v>0</v>
      </c>
      <c r="Q93" s="154">
        <v>0</v>
      </c>
      <c r="R93" s="154">
        <f>Q93*H93</f>
        <v>0</v>
      </c>
      <c r="S93" s="154">
        <v>0</v>
      </c>
      <c r="T93" s="155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6" t="s">
        <v>2118</v>
      </c>
      <c r="AT93" s="156" t="s">
        <v>170</v>
      </c>
      <c r="AU93" s="156" t="s">
        <v>81</v>
      </c>
      <c r="AY93" s="19" t="s">
        <v>167</v>
      </c>
      <c r="BE93" s="157">
        <f>IF(N93="základní",J93,0)</f>
        <v>0</v>
      </c>
      <c r="BF93" s="157">
        <f>IF(N93="snížená",J93,0)</f>
        <v>0</v>
      </c>
      <c r="BG93" s="157">
        <f>IF(N93="zákl. přenesená",J93,0)</f>
        <v>0</v>
      </c>
      <c r="BH93" s="157">
        <f>IF(N93="sníž. přenesená",J93,0)</f>
        <v>0</v>
      </c>
      <c r="BI93" s="157">
        <f>IF(N93="nulová",J93,0)</f>
        <v>0</v>
      </c>
      <c r="BJ93" s="19" t="s">
        <v>79</v>
      </c>
      <c r="BK93" s="157">
        <f>ROUND(I93*H93,2)</f>
        <v>0</v>
      </c>
      <c r="BL93" s="19" t="s">
        <v>2118</v>
      </c>
      <c r="BM93" s="156" t="s">
        <v>3093</v>
      </c>
    </row>
    <row r="94" spans="2:63" s="12" customFormat="1" ht="22.9" customHeight="1">
      <c r="B94" s="131"/>
      <c r="D94" s="132" t="s">
        <v>71</v>
      </c>
      <c r="E94" s="142" t="s">
        <v>2123</v>
      </c>
      <c r="F94" s="142" t="s">
        <v>2124</v>
      </c>
      <c r="I94" s="134"/>
      <c r="J94" s="143">
        <f>BK94</f>
        <v>0</v>
      </c>
      <c r="L94" s="131"/>
      <c r="M94" s="136"/>
      <c r="N94" s="137"/>
      <c r="O94" s="137"/>
      <c r="P94" s="138">
        <f>SUM(P95:P96)</f>
        <v>0</v>
      </c>
      <c r="Q94" s="137"/>
      <c r="R94" s="138">
        <f>SUM(R95:R96)</f>
        <v>0</v>
      </c>
      <c r="S94" s="137"/>
      <c r="T94" s="139">
        <f>SUM(T95:T96)</f>
        <v>0</v>
      </c>
      <c r="AR94" s="132" t="s">
        <v>197</v>
      </c>
      <c r="AT94" s="140" t="s">
        <v>71</v>
      </c>
      <c r="AU94" s="140" t="s">
        <v>79</v>
      </c>
      <c r="AY94" s="132" t="s">
        <v>167</v>
      </c>
      <c r="BK94" s="141">
        <f>SUM(BK95:BK96)</f>
        <v>0</v>
      </c>
    </row>
    <row r="95" spans="1:65" s="2" customFormat="1" ht="16.5" customHeight="1">
      <c r="A95" s="34"/>
      <c r="B95" s="144"/>
      <c r="C95" s="145" t="s">
        <v>168</v>
      </c>
      <c r="D95" s="145" t="s">
        <v>170</v>
      </c>
      <c r="E95" s="146" t="s">
        <v>2125</v>
      </c>
      <c r="F95" s="147" t="s">
        <v>2124</v>
      </c>
      <c r="G95" s="148" t="s">
        <v>2117</v>
      </c>
      <c r="H95" s="149">
        <v>1</v>
      </c>
      <c r="I95" s="150"/>
      <c r="J95" s="151">
        <f>ROUND(I95*H95,2)</f>
        <v>0</v>
      </c>
      <c r="K95" s="147" t="s">
        <v>174</v>
      </c>
      <c r="L95" s="35"/>
      <c r="M95" s="152" t="s">
        <v>3</v>
      </c>
      <c r="N95" s="153" t="s">
        <v>43</v>
      </c>
      <c r="O95" s="55"/>
      <c r="P95" s="154">
        <f>O95*H95</f>
        <v>0</v>
      </c>
      <c r="Q95" s="154">
        <v>0</v>
      </c>
      <c r="R95" s="154">
        <f>Q95*H95</f>
        <v>0</v>
      </c>
      <c r="S95" s="154">
        <v>0</v>
      </c>
      <c r="T95" s="155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6" t="s">
        <v>2118</v>
      </c>
      <c r="AT95" s="156" t="s">
        <v>170</v>
      </c>
      <c r="AU95" s="156" t="s">
        <v>81</v>
      </c>
      <c r="AY95" s="19" t="s">
        <v>167</v>
      </c>
      <c r="BE95" s="157">
        <f>IF(N95="základní",J95,0)</f>
        <v>0</v>
      </c>
      <c r="BF95" s="157">
        <f>IF(N95="snížená",J95,0)</f>
        <v>0</v>
      </c>
      <c r="BG95" s="157">
        <f>IF(N95="zákl. přenesená",J95,0)</f>
        <v>0</v>
      </c>
      <c r="BH95" s="157">
        <f>IF(N95="sníž. přenesená",J95,0)</f>
        <v>0</v>
      </c>
      <c r="BI95" s="157">
        <f>IF(N95="nulová",J95,0)</f>
        <v>0</v>
      </c>
      <c r="BJ95" s="19" t="s">
        <v>79</v>
      </c>
      <c r="BK95" s="157">
        <f>ROUND(I95*H95,2)</f>
        <v>0</v>
      </c>
      <c r="BL95" s="19" t="s">
        <v>2118</v>
      </c>
      <c r="BM95" s="156" t="s">
        <v>3094</v>
      </c>
    </row>
    <row r="96" spans="1:47" s="2" customFormat="1" ht="11.25">
      <c r="A96" s="34"/>
      <c r="B96" s="35"/>
      <c r="C96" s="34"/>
      <c r="D96" s="158" t="s">
        <v>177</v>
      </c>
      <c r="E96" s="34"/>
      <c r="F96" s="159" t="s">
        <v>2127</v>
      </c>
      <c r="G96" s="34"/>
      <c r="H96" s="34"/>
      <c r="I96" s="160"/>
      <c r="J96" s="34"/>
      <c r="K96" s="34"/>
      <c r="L96" s="35"/>
      <c r="M96" s="161"/>
      <c r="N96" s="162"/>
      <c r="O96" s="55"/>
      <c r="P96" s="55"/>
      <c r="Q96" s="55"/>
      <c r="R96" s="55"/>
      <c r="S96" s="55"/>
      <c r="T96" s="56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9" t="s">
        <v>177</v>
      </c>
      <c r="AU96" s="19" t="s">
        <v>81</v>
      </c>
    </row>
    <row r="97" spans="2:63" s="12" customFormat="1" ht="22.9" customHeight="1">
      <c r="B97" s="131"/>
      <c r="D97" s="132" t="s">
        <v>71</v>
      </c>
      <c r="E97" s="142" t="s">
        <v>2128</v>
      </c>
      <c r="F97" s="142" t="s">
        <v>2129</v>
      </c>
      <c r="I97" s="134"/>
      <c r="J97" s="143">
        <f>BK97</f>
        <v>0</v>
      </c>
      <c r="L97" s="131"/>
      <c r="M97" s="136"/>
      <c r="N97" s="137"/>
      <c r="O97" s="137"/>
      <c r="P97" s="138">
        <f>SUM(P98:P99)</f>
        <v>0</v>
      </c>
      <c r="Q97" s="137"/>
      <c r="R97" s="138">
        <f>SUM(R98:R99)</f>
        <v>0</v>
      </c>
      <c r="S97" s="137"/>
      <c r="T97" s="139">
        <f>SUM(T98:T99)</f>
        <v>0</v>
      </c>
      <c r="AR97" s="132" t="s">
        <v>197</v>
      </c>
      <c r="AT97" s="140" t="s">
        <v>71</v>
      </c>
      <c r="AU97" s="140" t="s">
        <v>79</v>
      </c>
      <c r="AY97" s="132" t="s">
        <v>167</v>
      </c>
      <c r="BK97" s="141">
        <f>SUM(BK98:BK99)</f>
        <v>0</v>
      </c>
    </row>
    <row r="98" spans="1:65" s="2" customFormat="1" ht="16.5" customHeight="1">
      <c r="A98" s="34"/>
      <c r="B98" s="144"/>
      <c r="C98" s="145" t="s">
        <v>175</v>
      </c>
      <c r="D98" s="145" t="s">
        <v>170</v>
      </c>
      <c r="E98" s="146" t="s">
        <v>2130</v>
      </c>
      <c r="F98" s="147" t="s">
        <v>2131</v>
      </c>
      <c r="G98" s="148" t="s">
        <v>2117</v>
      </c>
      <c r="H98" s="149">
        <v>1</v>
      </c>
      <c r="I98" s="150"/>
      <c r="J98" s="151">
        <f>ROUND(I98*H98,2)</f>
        <v>0</v>
      </c>
      <c r="K98" s="147" t="s">
        <v>174</v>
      </c>
      <c r="L98" s="35"/>
      <c r="M98" s="152" t="s">
        <v>3</v>
      </c>
      <c r="N98" s="153" t="s">
        <v>43</v>
      </c>
      <c r="O98" s="55"/>
      <c r="P98" s="154">
        <f>O98*H98</f>
        <v>0</v>
      </c>
      <c r="Q98" s="154">
        <v>0</v>
      </c>
      <c r="R98" s="154">
        <f>Q98*H98</f>
        <v>0</v>
      </c>
      <c r="S98" s="154">
        <v>0</v>
      </c>
      <c r="T98" s="155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6" t="s">
        <v>2118</v>
      </c>
      <c r="AT98" s="156" t="s">
        <v>170</v>
      </c>
      <c r="AU98" s="156" t="s">
        <v>81</v>
      </c>
      <c r="AY98" s="19" t="s">
        <v>167</v>
      </c>
      <c r="BE98" s="157">
        <f>IF(N98="základní",J98,0)</f>
        <v>0</v>
      </c>
      <c r="BF98" s="157">
        <f>IF(N98="snížená",J98,0)</f>
        <v>0</v>
      </c>
      <c r="BG98" s="157">
        <f>IF(N98="zákl. přenesená",J98,0)</f>
        <v>0</v>
      </c>
      <c r="BH98" s="157">
        <f>IF(N98="sníž. přenesená",J98,0)</f>
        <v>0</v>
      </c>
      <c r="BI98" s="157">
        <f>IF(N98="nulová",J98,0)</f>
        <v>0</v>
      </c>
      <c r="BJ98" s="19" t="s">
        <v>79</v>
      </c>
      <c r="BK98" s="157">
        <f>ROUND(I98*H98,2)</f>
        <v>0</v>
      </c>
      <c r="BL98" s="19" t="s">
        <v>2118</v>
      </c>
      <c r="BM98" s="156" t="s">
        <v>3095</v>
      </c>
    </row>
    <row r="99" spans="1:47" s="2" customFormat="1" ht="11.25">
      <c r="A99" s="34"/>
      <c r="B99" s="35"/>
      <c r="C99" s="34"/>
      <c r="D99" s="158" t="s">
        <v>177</v>
      </c>
      <c r="E99" s="34"/>
      <c r="F99" s="159" t="s">
        <v>2133</v>
      </c>
      <c r="G99" s="34"/>
      <c r="H99" s="34"/>
      <c r="I99" s="160"/>
      <c r="J99" s="34"/>
      <c r="K99" s="34"/>
      <c r="L99" s="35"/>
      <c r="M99" s="220"/>
      <c r="N99" s="221"/>
      <c r="O99" s="205"/>
      <c r="P99" s="205"/>
      <c r="Q99" s="205"/>
      <c r="R99" s="205"/>
      <c r="S99" s="205"/>
      <c r="T99" s="222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9" t="s">
        <v>177</v>
      </c>
      <c r="AU99" s="19" t="s">
        <v>81</v>
      </c>
    </row>
    <row r="100" spans="1:31" s="2" customFormat="1" ht="6.95" customHeight="1">
      <c r="A100" s="34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5"/>
      <c r="M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</sheetData>
  <autoFilter ref="C88:K99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hyperlinks>
    <hyperlink ref="F96" r:id="rId1" display="https://podminky.urs.cz/item/CS_URS_2021_02/030001000"/>
    <hyperlink ref="F99" r:id="rId2" display="https://podminky.urs.cz/item/CS_URS_2021_02/071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1" t="s">
        <v>6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86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5" customHeight="1">
      <c r="B4" s="22"/>
      <c r="D4" s="23" t="s">
        <v>123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6" t="str">
        <f>'Rekapitulace stavby'!K6</f>
        <v>Pavilon E - Izolační boxy ARO - 2.NP a JIP - 3.NP</v>
      </c>
      <c r="F7" s="347"/>
      <c r="G7" s="347"/>
      <c r="H7" s="347"/>
      <c r="L7" s="22"/>
    </row>
    <row r="8" spans="2:12" s="1" customFormat="1" ht="12" customHeight="1">
      <c r="B8" s="22"/>
      <c r="D8" s="29" t="s">
        <v>124</v>
      </c>
      <c r="L8" s="22"/>
    </row>
    <row r="9" spans="1:31" s="2" customFormat="1" ht="16.5" customHeight="1">
      <c r="A9" s="34"/>
      <c r="B9" s="35"/>
      <c r="C9" s="34"/>
      <c r="D9" s="34"/>
      <c r="E9" s="346" t="s">
        <v>125</v>
      </c>
      <c r="F9" s="348"/>
      <c r="G9" s="348"/>
      <c r="H9" s="348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126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9" t="s">
        <v>127</v>
      </c>
      <c r="F11" s="348"/>
      <c r="G11" s="348"/>
      <c r="H11" s="348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20</v>
      </c>
      <c r="G13" s="34"/>
      <c r="H13" s="34"/>
      <c r="I13" s="29" t="s">
        <v>21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22</v>
      </c>
      <c r="E14" s="34"/>
      <c r="F14" s="27" t="s">
        <v>23</v>
      </c>
      <c r="G14" s="34"/>
      <c r="H14" s="34"/>
      <c r="I14" s="29" t="s">
        <v>24</v>
      </c>
      <c r="J14" s="52" t="str">
        <f>'Rekapitulace stavby'!AN8</f>
        <v>17. 2. 2021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26</v>
      </c>
      <c r="E16" s="34"/>
      <c r="F16" s="34"/>
      <c r="G16" s="34"/>
      <c r="H16" s="34"/>
      <c r="I16" s="29" t="s">
        <v>27</v>
      </c>
      <c r="J16" s="27" t="str">
        <f>IF('Rekapitulace stavby'!AN10="","",'Rekapitulace stavby'!AN10)</f>
        <v/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tr">
        <f>IF('Rekapitulace stavby'!E11="","",'Rekapitulace stavby'!E11)</f>
        <v xml:space="preserve"> </v>
      </c>
      <c r="F17" s="34"/>
      <c r="G17" s="34"/>
      <c r="H17" s="34"/>
      <c r="I17" s="29" t="s">
        <v>29</v>
      </c>
      <c r="J17" s="27" t="str">
        <f>IF('Rekapitulace stavby'!AN11="","",'Rekapitulace stavby'!AN11)</f>
        <v/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30</v>
      </c>
      <c r="E19" s="34"/>
      <c r="F19" s="34"/>
      <c r="G19" s="34"/>
      <c r="H19" s="34"/>
      <c r="I19" s="29" t="s">
        <v>27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9" t="str">
        <f>'Rekapitulace stavby'!E14</f>
        <v>Vyplň údaj</v>
      </c>
      <c r="F20" s="315"/>
      <c r="G20" s="315"/>
      <c r="H20" s="315"/>
      <c r="I20" s="29" t="s">
        <v>29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32</v>
      </c>
      <c r="E22" s="34"/>
      <c r="F22" s="34"/>
      <c r="G22" s="34"/>
      <c r="H22" s="34"/>
      <c r="I22" s="29" t="s">
        <v>27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33</v>
      </c>
      <c r="F23" s="34"/>
      <c r="G23" s="34"/>
      <c r="H23" s="34"/>
      <c r="I23" s="29" t="s">
        <v>29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35</v>
      </c>
      <c r="E25" s="34"/>
      <c r="F25" s="34"/>
      <c r="G25" s="34"/>
      <c r="H25" s="34"/>
      <c r="I25" s="29" t="s">
        <v>27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29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36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71.25" customHeight="1">
      <c r="A29" s="97"/>
      <c r="B29" s="98"/>
      <c r="C29" s="97"/>
      <c r="D29" s="97"/>
      <c r="E29" s="320" t="s">
        <v>37</v>
      </c>
      <c r="F29" s="320"/>
      <c r="G29" s="320"/>
      <c r="H29" s="3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38</v>
      </c>
      <c r="E32" s="34"/>
      <c r="F32" s="34"/>
      <c r="G32" s="34"/>
      <c r="H32" s="34"/>
      <c r="I32" s="34"/>
      <c r="J32" s="68">
        <f>ROUND(J105,2)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40</v>
      </c>
      <c r="G34" s="34"/>
      <c r="H34" s="34"/>
      <c r="I34" s="38" t="s">
        <v>39</v>
      </c>
      <c r="J34" s="38" t="s">
        <v>41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42</v>
      </c>
      <c r="E35" s="29" t="s">
        <v>43</v>
      </c>
      <c r="F35" s="102">
        <f>ROUND((SUM(BE105:BE492)),2)</f>
        <v>0</v>
      </c>
      <c r="G35" s="34"/>
      <c r="H35" s="34"/>
      <c r="I35" s="103">
        <v>0.21</v>
      </c>
      <c r="J35" s="102">
        <f>ROUND(((SUM(BE105:BE492))*I35),2)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44</v>
      </c>
      <c r="F36" s="102">
        <f>ROUND((SUM(BF105:BF492)),2)</f>
        <v>0</v>
      </c>
      <c r="G36" s="34"/>
      <c r="H36" s="34"/>
      <c r="I36" s="103">
        <v>0.15</v>
      </c>
      <c r="J36" s="102">
        <f>ROUND(((SUM(BF105:BF492))*I36),2)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45</v>
      </c>
      <c r="F37" s="102">
        <f>ROUND((SUM(BG105:BG492)),2)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46</v>
      </c>
      <c r="F38" s="102">
        <f>ROUND((SUM(BH105:BH492)),2)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47</v>
      </c>
      <c r="F39" s="102">
        <f>ROUND((SUM(BI105:BI492)),2)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48</v>
      </c>
      <c r="E41" s="57"/>
      <c r="F41" s="57"/>
      <c r="G41" s="106" t="s">
        <v>49</v>
      </c>
      <c r="H41" s="107" t="s">
        <v>50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128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6" t="str">
        <f>E7</f>
        <v>Pavilon E - Izolační boxy ARO - 2.NP a JIP - 3.NP</v>
      </c>
      <c r="F50" s="347"/>
      <c r="G50" s="347"/>
      <c r="H50" s="347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124</v>
      </c>
      <c r="L51" s="22"/>
    </row>
    <row r="52" spans="1:31" s="2" customFormat="1" ht="16.5" customHeight="1">
      <c r="A52" s="34"/>
      <c r="B52" s="35"/>
      <c r="C52" s="34"/>
      <c r="D52" s="34"/>
      <c r="E52" s="346" t="s">
        <v>125</v>
      </c>
      <c r="F52" s="348"/>
      <c r="G52" s="348"/>
      <c r="H52" s="348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126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9" t="str">
        <f>E11</f>
        <v>01 - stavební část</v>
      </c>
      <c r="F54" s="348"/>
      <c r="G54" s="348"/>
      <c r="H54" s="348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22</v>
      </c>
      <c r="D56" s="34"/>
      <c r="E56" s="34"/>
      <c r="F56" s="27" t="str">
        <f>F14</f>
        <v>Jindřichův Hradec</v>
      </c>
      <c r="G56" s="34"/>
      <c r="H56" s="34"/>
      <c r="I56" s="29" t="s">
        <v>24</v>
      </c>
      <c r="J56" s="52" t="str">
        <f>IF(J14="","",J14)</f>
        <v>17. 2. 2021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25.7" customHeight="1">
      <c r="A58" s="34"/>
      <c r="B58" s="35"/>
      <c r="C58" s="29" t="s">
        <v>26</v>
      </c>
      <c r="D58" s="34"/>
      <c r="E58" s="34"/>
      <c r="F58" s="27" t="str">
        <f>E17</f>
        <v xml:space="preserve"> </v>
      </c>
      <c r="G58" s="34"/>
      <c r="H58" s="34"/>
      <c r="I58" s="29" t="s">
        <v>32</v>
      </c>
      <c r="J58" s="32" t="str">
        <f>E23</f>
        <v>ATELIER G+G s.r.o., Jindřichův Hradec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30</v>
      </c>
      <c r="D59" s="34"/>
      <c r="E59" s="34"/>
      <c r="F59" s="27" t="str">
        <f>IF(E20="","",E20)</f>
        <v>Vyplň údaj</v>
      </c>
      <c r="G59" s="34"/>
      <c r="H59" s="34"/>
      <c r="I59" s="29" t="s">
        <v>35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129</v>
      </c>
      <c r="D61" s="104"/>
      <c r="E61" s="104"/>
      <c r="F61" s="104"/>
      <c r="G61" s="104"/>
      <c r="H61" s="104"/>
      <c r="I61" s="104"/>
      <c r="J61" s="111" t="s">
        <v>130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70</v>
      </c>
      <c r="D63" s="34"/>
      <c r="E63" s="34"/>
      <c r="F63" s="34"/>
      <c r="G63" s="34"/>
      <c r="H63" s="34"/>
      <c r="I63" s="34"/>
      <c r="J63" s="68">
        <f>J105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131</v>
      </c>
    </row>
    <row r="64" spans="2:12" s="9" customFormat="1" ht="24.95" customHeight="1">
      <c r="B64" s="113"/>
      <c r="D64" s="114" t="s">
        <v>132</v>
      </c>
      <c r="E64" s="115"/>
      <c r="F64" s="115"/>
      <c r="G64" s="115"/>
      <c r="H64" s="115"/>
      <c r="I64" s="115"/>
      <c r="J64" s="116">
        <f>J106</f>
        <v>0</v>
      </c>
      <c r="L64" s="113"/>
    </row>
    <row r="65" spans="2:12" s="10" customFormat="1" ht="19.9" customHeight="1">
      <c r="B65" s="117"/>
      <c r="D65" s="118" t="s">
        <v>133</v>
      </c>
      <c r="E65" s="119"/>
      <c r="F65" s="119"/>
      <c r="G65" s="119"/>
      <c r="H65" s="119"/>
      <c r="I65" s="119"/>
      <c r="J65" s="120">
        <f>J107</f>
        <v>0</v>
      </c>
      <c r="L65" s="117"/>
    </row>
    <row r="66" spans="2:12" s="10" customFormat="1" ht="19.9" customHeight="1">
      <c r="B66" s="117"/>
      <c r="D66" s="118" t="s">
        <v>134</v>
      </c>
      <c r="E66" s="119"/>
      <c r="F66" s="119"/>
      <c r="G66" s="119"/>
      <c r="H66" s="119"/>
      <c r="I66" s="119"/>
      <c r="J66" s="120">
        <f>J114</f>
        <v>0</v>
      </c>
      <c r="L66" s="117"/>
    </row>
    <row r="67" spans="2:12" s="10" customFormat="1" ht="19.9" customHeight="1">
      <c r="B67" s="117"/>
      <c r="D67" s="118" t="s">
        <v>135</v>
      </c>
      <c r="E67" s="119"/>
      <c r="F67" s="119"/>
      <c r="G67" s="119"/>
      <c r="H67" s="119"/>
      <c r="I67" s="119"/>
      <c r="J67" s="120">
        <f>J146</f>
        <v>0</v>
      </c>
      <c r="L67" s="117"/>
    </row>
    <row r="68" spans="2:12" s="10" customFormat="1" ht="19.9" customHeight="1">
      <c r="B68" s="117"/>
      <c r="D68" s="118" t="s">
        <v>136</v>
      </c>
      <c r="E68" s="119"/>
      <c r="F68" s="119"/>
      <c r="G68" s="119"/>
      <c r="H68" s="119"/>
      <c r="I68" s="119"/>
      <c r="J68" s="120">
        <f>J183</f>
        <v>0</v>
      </c>
      <c r="L68" s="117"/>
    </row>
    <row r="69" spans="2:12" s="10" customFormat="1" ht="19.9" customHeight="1">
      <c r="B69" s="117"/>
      <c r="D69" s="118" t="s">
        <v>137</v>
      </c>
      <c r="E69" s="119"/>
      <c r="F69" s="119"/>
      <c r="G69" s="119"/>
      <c r="H69" s="119"/>
      <c r="I69" s="119"/>
      <c r="J69" s="120">
        <f>J204</f>
        <v>0</v>
      </c>
      <c r="L69" s="117"/>
    </row>
    <row r="70" spans="2:12" s="9" customFormat="1" ht="24.95" customHeight="1">
      <c r="B70" s="113"/>
      <c r="D70" s="114" t="s">
        <v>138</v>
      </c>
      <c r="E70" s="115"/>
      <c r="F70" s="115"/>
      <c r="G70" s="115"/>
      <c r="H70" s="115"/>
      <c r="I70" s="115"/>
      <c r="J70" s="116">
        <f>J207</f>
        <v>0</v>
      </c>
      <c r="L70" s="113"/>
    </row>
    <row r="71" spans="2:12" s="10" customFormat="1" ht="19.9" customHeight="1">
      <c r="B71" s="117"/>
      <c r="D71" s="118" t="s">
        <v>139</v>
      </c>
      <c r="E71" s="119"/>
      <c r="F71" s="119"/>
      <c r="G71" s="119"/>
      <c r="H71" s="119"/>
      <c r="I71" s="119"/>
      <c r="J71" s="120">
        <f>J208</f>
        <v>0</v>
      </c>
      <c r="L71" s="117"/>
    </row>
    <row r="72" spans="2:12" s="10" customFormat="1" ht="19.9" customHeight="1">
      <c r="B72" s="117"/>
      <c r="D72" s="118" t="s">
        <v>140</v>
      </c>
      <c r="E72" s="119"/>
      <c r="F72" s="119"/>
      <c r="G72" s="119"/>
      <c r="H72" s="119"/>
      <c r="I72" s="119"/>
      <c r="J72" s="120">
        <f>J210</f>
        <v>0</v>
      </c>
      <c r="L72" s="117"/>
    </row>
    <row r="73" spans="2:12" s="10" customFormat="1" ht="19.9" customHeight="1">
      <c r="B73" s="117"/>
      <c r="D73" s="118" t="s">
        <v>141</v>
      </c>
      <c r="E73" s="119"/>
      <c r="F73" s="119"/>
      <c r="G73" s="119"/>
      <c r="H73" s="119"/>
      <c r="I73" s="119"/>
      <c r="J73" s="120">
        <f>J214</f>
        <v>0</v>
      </c>
      <c r="L73" s="117"/>
    </row>
    <row r="74" spans="2:12" s="10" customFormat="1" ht="19.9" customHeight="1">
      <c r="B74" s="117"/>
      <c r="D74" s="118" t="s">
        <v>142</v>
      </c>
      <c r="E74" s="119"/>
      <c r="F74" s="119"/>
      <c r="G74" s="119"/>
      <c r="H74" s="119"/>
      <c r="I74" s="119"/>
      <c r="J74" s="120">
        <f>J221</f>
        <v>0</v>
      </c>
      <c r="L74" s="117"/>
    </row>
    <row r="75" spans="2:12" s="10" customFormat="1" ht="19.9" customHeight="1">
      <c r="B75" s="117"/>
      <c r="D75" s="118" t="s">
        <v>143</v>
      </c>
      <c r="E75" s="119"/>
      <c r="F75" s="119"/>
      <c r="G75" s="119"/>
      <c r="H75" s="119"/>
      <c r="I75" s="119"/>
      <c r="J75" s="120">
        <f>J229</f>
        <v>0</v>
      </c>
      <c r="L75" s="117"/>
    </row>
    <row r="76" spans="2:12" s="10" customFormat="1" ht="19.9" customHeight="1">
      <c r="B76" s="117"/>
      <c r="D76" s="118" t="s">
        <v>144</v>
      </c>
      <c r="E76" s="119"/>
      <c r="F76" s="119"/>
      <c r="G76" s="119"/>
      <c r="H76" s="119"/>
      <c r="I76" s="119"/>
      <c r="J76" s="120">
        <f>J239</f>
        <v>0</v>
      </c>
      <c r="L76" s="117"/>
    </row>
    <row r="77" spans="2:12" s="10" customFormat="1" ht="19.9" customHeight="1">
      <c r="B77" s="117"/>
      <c r="D77" s="118" t="s">
        <v>145</v>
      </c>
      <c r="E77" s="119"/>
      <c r="F77" s="119"/>
      <c r="G77" s="119"/>
      <c r="H77" s="119"/>
      <c r="I77" s="119"/>
      <c r="J77" s="120">
        <f>J244</f>
        <v>0</v>
      </c>
      <c r="L77" s="117"/>
    </row>
    <row r="78" spans="2:12" s="10" customFormat="1" ht="19.9" customHeight="1">
      <c r="B78" s="117"/>
      <c r="D78" s="118" t="s">
        <v>146</v>
      </c>
      <c r="E78" s="119"/>
      <c r="F78" s="119"/>
      <c r="G78" s="119"/>
      <c r="H78" s="119"/>
      <c r="I78" s="119"/>
      <c r="J78" s="120">
        <f>J306</f>
        <v>0</v>
      </c>
      <c r="L78" s="117"/>
    </row>
    <row r="79" spans="2:12" s="10" customFormat="1" ht="19.9" customHeight="1">
      <c r="B79" s="117"/>
      <c r="D79" s="118" t="s">
        <v>147</v>
      </c>
      <c r="E79" s="119"/>
      <c r="F79" s="119"/>
      <c r="G79" s="119"/>
      <c r="H79" s="119"/>
      <c r="I79" s="119"/>
      <c r="J79" s="120">
        <f>J351</f>
        <v>0</v>
      </c>
      <c r="L79" s="117"/>
    </row>
    <row r="80" spans="2:12" s="10" customFormat="1" ht="19.9" customHeight="1">
      <c r="B80" s="117"/>
      <c r="D80" s="118" t="s">
        <v>148</v>
      </c>
      <c r="E80" s="119"/>
      <c r="F80" s="119"/>
      <c r="G80" s="119"/>
      <c r="H80" s="119"/>
      <c r="I80" s="119"/>
      <c r="J80" s="120">
        <f>J370</f>
        <v>0</v>
      </c>
      <c r="L80" s="117"/>
    </row>
    <row r="81" spans="2:12" s="10" customFormat="1" ht="19.9" customHeight="1">
      <c r="B81" s="117"/>
      <c r="D81" s="118" t="s">
        <v>149</v>
      </c>
      <c r="E81" s="119"/>
      <c r="F81" s="119"/>
      <c r="G81" s="119"/>
      <c r="H81" s="119"/>
      <c r="I81" s="119"/>
      <c r="J81" s="120">
        <f>J402</f>
        <v>0</v>
      </c>
      <c r="L81" s="117"/>
    </row>
    <row r="82" spans="2:12" s="10" customFormat="1" ht="19.9" customHeight="1">
      <c r="B82" s="117"/>
      <c r="D82" s="118" t="s">
        <v>150</v>
      </c>
      <c r="E82" s="119"/>
      <c r="F82" s="119"/>
      <c r="G82" s="119"/>
      <c r="H82" s="119"/>
      <c r="I82" s="119"/>
      <c r="J82" s="120">
        <f>J425</f>
        <v>0</v>
      </c>
      <c r="L82" s="117"/>
    </row>
    <row r="83" spans="2:12" s="9" customFormat="1" ht="24.95" customHeight="1">
      <c r="B83" s="113"/>
      <c r="D83" s="114" t="s">
        <v>151</v>
      </c>
      <c r="E83" s="115"/>
      <c r="F83" s="115"/>
      <c r="G83" s="115"/>
      <c r="H83" s="115"/>
      <c r="I83" s="115"/>
      <c r="J83" s="116">
        <f>J482</f>
        <v>0</v>
      </c>
      <c r="L83" s="113"/>
    </row>
    <row r="84" spans="1:31" s="2" customFormat="1" ht="21.75" customHeight="1">
      <c r="A84" s="34"/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6.95" customHeight="1">
      <c r="A85" s="34"/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9" spans="1:31" s="2" customFormat="1" ht="6.95" customHeight="1">
      <c r="A89" s="34"/>
      <c r="B89" s="46"/>
      <c r="C89" s="47"/>
      <c r="D89" s="47"/>
      <c r="E89" s="47"/>
      <c r="F89" s="47"/>
      <c r="G89" s="47"/>
      <c r="H89" s="47"/>
      <c r="I89" s="47"/>
      <c r="J89" s="47"/>
      <c r="K89" s="47"/>
      <c r="L89" s="9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24.95" customHeight="1">
      <c r="A90" s="34"/>
      <c r="B90" s="35"/>
      <c r="C90" s="23" t="s">
        <v>152</v>
      </c>
      <c r="D90" s="34"/>
      <c r="E90" s="34"/>
      <c r="F90" s="34"/>
      <c r="G90" s="34"/>
      <c r="H90" s="34"/>
      <c r="I90" s="34"/>
      <c r="J90" s="34"/>
      <c r="K90" s="34"/>
      <c r="L90" s="9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6.95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9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2" customHeight="1">
      <c r="A92" s="34"/>
      <c r="B92" s="35"/>
      <c r="C92" s="29" t="s">
        <v>17</v>
      </c>
      <c r="D92" s="34"/>
      <c r="E92" s="34"/>
      <c r="F92" s="34"/>
      <c r="G92" s="34"/>
      <c r="H92" s="34"/>
      <c r="I92" s="34"/>
      <c r="J92" s="34"/>
      <c r="K92" s="34"/>
      <c r="L92" s="9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6.5" customHeight="1">
      <c r="A93" s="34"/>
      <c r="B93" s="35"/>
      <c r="C93" s="34"/>
      <c r="D93" s="34"/>
      <c r="E93" s="346" t="str">
        <f>E7</f>
        <v>Pavilon E - Izolační boxy ARO - 2.NP a JIP - 3.NP</v>
      </c>
      <c r="F93" s="347"/>
      <c r="G93" s="347"/>
      <c r="H93" s="347"/>
      <c r="I93" s="34"/>
      <c r="J93" s="34"/>
      <c r="K93" s="34"/>
      <c r="L93" s="9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2:12" s="1" customFormat="1" ht="12" customHeight="1">
      <c r="B94" s="22"/>
      <c r="C94" s="29" t="s">
        <v>124</v>
      </c>
      <c r="L94" s="22"/>
    </row>
    <row r="95" spans="1:31" s="2" customFormat="1" ht="16.5" customHeight="1">
      <c r="A95" s="34"/>
      <c r="B95" s="35"/>
      <c r="C95" s="34"/>
      <c r="D95" s="34"/>
      <c r="E95" s="346" t="s">
        <v>125</v>
      </c>
      <c r="F95" s="348"/>
      <c r="G95" s="348"/>
      <c r="H95" s="348"/>
      <c r="I95" s="34"/>
      <c r="J95" s="34"/>
      <c r="K95" s="34"/>
      <c r="L95" s="9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12" customHeight="1">
      <c r="A96" s="34"/>
      <c r="B96" s="35"/>
      <c r="C96" s="29" t="s">
        <v>126</v>
      </c>
      <c r="D96" s="34"/>
      <c r="E96" s="34"/>
      <c r="F96" s="34"/>
      <c r="G96" s="34"/>
      <c r="H96" s="34"/>
      <c r="I96" s="34"/>
      <c r="J96" s="34"/>
      <c r="K96" s="34"/>
      <c r="L96" s="9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6.5" customHeight="1">
      <c r="A97" s="34"/>
      <c r="B97" s="35"/>
      <c r="C97" s="34"/>
      <c r="D97" s="34"/>
      <c r="E97" s="309" t="str">
        <f>E11</f>
        <v>01 - stavební část</v>
      </c>
      <c r="F97" s="348"/>
      <c r="G97" s="348"/>
      <c r="H97" s="348"/>
      <c r="I97" s="34"/>
      <c r="J97" s="34"/>
      <c r="K97" s="34"/>
      <c r="L97" s="9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31" s="2" customFormat="1" ht="6.95" customHeight="1">
      <c r="A98" s="34"/>
      <c r="B98" s="35"/>
      <c r="C98" s="34"/>
      <c r="D98" s="34"/>
      <c r="E98" s="34"/>
      <c r="F98" s="34"/>
      <c r="G98" s="34"/>
      <c r="H98" s="34"/>
      <c r="I98" s="34"/>
      <c r="J98" s="34"/>
      <c r="K98" s="34"/>
      <c r="L98" s="9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12" customHeight="1">
      <c r="A99" s="34"/>
      <c r="B99" s="35"/>
      <c r="C99" s="29" t="s">
        <v>22</v>
      </c>
      <c r="D99" s="34"/>
      <c r="E99" s="34"/>
      <c r="F99" s="27" t="str">
        <f>F14</f>
        <v>Jindřichův Hradec</v>
      </c>
      <c r="G99" s="34"/>
      <c r="H99" s="34"/>
      <c r="I99" s="29" t="s">
        <v>24</v>
      </c>
      <c r="J99" s="52" t="str">
        <f>IF(J14="","",J14)</f>
        <v>17. 2. 2021</v>
      </c>
      <c r="K99" s="34"/>
      <c r="L99" s="96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35"/>
      <c r="C100" s="34"/>
      <c r="D100" s="34"/>
      <c r="E100" s="34"/>
      <c r="F100" s="34"/>
      <c r="G100" s="34"/>
      <c r="H100" s="34"/>
      <c r="I100" s="34"/>
      <c r="J100" s="34"/>
      <c r="K100" s="34"/>
      <c r="L100" s="96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25.7" customHeight="1">
      <c r="A101" s="34"/>
      <c r="B101" s="35"/>
      <c r="C101" s="29" t="s">
        <v>26</v>
      </c>
      <c r="D101" s="34"/>
      <c r="E101" s="34"/>
      <c r="F101" s="27" t="str">
        <f>E17</f>
        <v xml:space="preserve"> </v>
      </c>
      <c r="G101" s="34"/>
      <c r="H101" s="34"/>
      <c r="I101" s="29" t="s">
        <v>32</v>
      </c>
      <c r="J101" s="32" t="str">
        <f>E23</f>
        <v>ATELIER G+G s.r.o., Jindřichův Hradec</v>
      </c>
      <c r="K101" s="34"/>
      <c r="L101" s="9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15.2" customHeight="1">
      <c r="A102" s="34"/>
      <c r="B102" s="35"/>
      <c r="C102" s="29" t="s">
        <v>30</v>
      </c>
      <c r="D102" s="34"/>
      <c r="E102" s="34"/>
      <c r="F102" s="27" t="str">
        <f>IF(E20="","",E20)</f>
        <v>Vyplň údaj</v>
      </c>
      <c r="G102" s="34"/>
      <c r="H102" s="34"/>
      <c r="I102" s="29" t="s">
        <v>35</v>
      </c>
      <c r="J102" s="32" t="str">
        <f>E26</f>
        <v xml:space="preserve"> </v>
      </c>
      <c r="K102" s="34"/>
      <c r="L102" s="96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10.35" customHeight="1">
      <c r="A103" s="34"/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9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11" customFormat="1" ht="29.25" customHeight="1">
      <c r="A104" s="121"/>
      <c r="B104" s="122"/>
      <c r="C104" s="123" t="s">
        <v>153</v>
      </c>
      <c r="D104" s="124" t="s">
        <v>57</v>
      </c>
      <c r="E104" s="124" t="s">
        <v>53</v>
      </c>
      <c r="F104" s="124" t="s">
        <v>54</v>
      </c>
      <c r="G104" s="124" t="s">
        <v>154</v>
      </c>
      <c r="H104" s="124" t="s">
        <v>155</v>
      </c>
      <c r="I104" s="124" t="s">
        <v>156</v>
      </c>
      <c r="J104" s="124" t="s">
        <v>130</v>
      </c>
      <c r="K104" s="125" t="s">
        <v>157</v>
      </c>
      <c r="L104" s="126"/>
      <c r="M104" s="59" t="s">
        <v>3</v>
      </c>
      <c r="N104" s="60" t="s">
        <v>42</v>
      </c>
      <c r="O104" s="60" t="s">
        <v>158</v>
      </c>
      <c r="P104" s="60" t="s">
        <v>159</v>
      </c>
      <c r="Q104" s="60" t="s">
        <v>160</v>
      </c>
      <c r="R104" s="60" t="s">
        <v>161</v>
      </c>
      <c r="S104" s="60" t="s">
        <v>162</v>
      </c>
      <c r="T104" s="61" t="s">
        <v>163</v>
      </c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</row>
    <row r="105" spans="1:63" s="2" customFormat="1" ht="22.9" customHeight="1">
      <c r="A105" s="34"/>
      <c r="B105" s="35"/>
      <c r="C105" s="66" t="s">
        <v>164</v>
      </c>
      <c r="D105" s="34"/>
      <c r="E105" s="34"/>
      <c r="F105" s="34"/>
      <c r="G105" s="34"/>
      <c r="H105" s="34"/>
      <c r="I105" s="34"/>
      <c r="J105" s="127">
        <f>BK105</f>
        <v>0</v>
      </c>
      <c r="K105" s="34"/>
      <c r="L105" s="35"/>
      <c r="M105" s="62"/>
      <c r="N105" s="53"/>
      <c r="O105" s="63"/>
      <c r="P105" s="128">
        <f>P106+P207+P482</f>
        <v>0</v>
      </c>
      <c r="Q105" s="63"/>
      <c r="R105" s="128">
        <f>R106+R207+R482</f>
        <v>8.432710109999999</v>
      </c>
      <c r="S105" s="63"/>
      <c r="T105" s="129">
        <f>T106+T207+T482</f>
        <v>17.62197162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71</v>
      </c>
      <c r="AU105" s="19" t="s">
        <v>131</v>
      </c>
      <c r="BK105" s="130">
        <f>BK106+BK207+BK482</f>
        <v>0</v>
      </c>
    </row>
    <row r="106" spans="2:63" s="12" customFormat="1" ht="25.9" customHeight="1">
      <c r="B106" s="131"/>
      <c r="D106" s="132" t="s">
        <v>71</v>
      </c>
      <c r="E106" s="133" t="s">
        <v>165</v>
      </c>
      <c r="F106" s="133" t="s">
        <v>166</v>
      </c>
      <c r="I106" s="134"/>
      <c r="J106" s="135">
        <f>BK106</f>
        <v>0</v>
      </c>
      <c r="L106" s="131"/>
      <c r="M106" s="136"/>
      <c r="N106" s="137"/>
      <c r="O106" s="137"/>
      <c r="P106" s="138">
        <f>P107+P114+P146+P183+P204</f>
        <v>0</v>
      </c>
      <c r="Q106" s="137"/>
      <c r="R106" s="138">
        <f>R107+R114+R146+R183+R204</f>
        <v>2.3916577099999996</v>
      </c>
      <c r="S106" s="137"/>
      <c r="T106" s="139">
        <f>T107+T114+T146+T183+T204</f>
        <v>13.691264</v>
      </c>
      <c r="AR106" s="132" t="s">
        <v>79</v>
      </c>
      <c r="AT106" s="140" t="s">
        <v>71</v>
      </c>
      <c r="AU106" s="140" t="s">
        <v>72</v>
      </c>
      <c r="AY106" s="132" t="s">
        <v>167</v>
      </c>
      <c r="BK106" s="141">
        <f>BK107+BK114+BK146+BK183+BK204</f>
        <v>0</v>
      </c>
    </row>
    <row r="107" spans="2:63" s="12" customFormat="1" ht="22.9" customHeight="1">
      <c r="B107" s="131"/>
      <c r="D107" s="132" t="s">
        <v>71</v>
      </c>
      <c r="E107" s="142" t="s">
        <v>168</v>
      </c>
      <c r="F107" s="142" t="s">
        <v>169</v>
      </c>
      <c r="I107" s="134"/>
      <c r="J107" s="143">
        <f>BK107</f>
        <v>0</v>
      </c>
      <c r="L107" s="131"/>
      <c r="M107" s="136"/>
      <c r="N107" s="137"/>
      <c r="O107" s="137"/>
      <c r="P107" s="138">
        <f>SUM(P108:P113)</f>
        <v>0</v>
      </c>
      <c r="Q107" s="137"/>
      <c r="R107" s="138">
        <f>SUM(R108:R113)</f>
        <v>0.18092887999999996</v>
      </c>
      <c r="S107" s="137"/>
      <c r="T107" s="139">
        <f>SUM(T108:T113)</f>
        <v>0</v>
      </c>
      <c r="AR107" s="132" t="s">
        <v>79</v>
      </c>
      <c r="AT107" s="140" t="s">
        <v>71</v>
      </c>
      <c r="AU107" s="140" t="s">
        <v>79</v>
      </c>
      <c r="AY107" s="132" t="s">
        <v>167</v>
      </c>
      <c r="BK107" s="141">
        <f>SUM(BK108:BK113)</f>
        <v>0</v>
      </c>
    </row>
    <row r="108" spans="1:65" s="2" customFormat="1" ht="33" customHeight="1">
      <c r="A108" s="34"/>
      <c r="B108" s="144"/>
      <c r="C108" s="145" t="s">
        <v>79</v>
      </c>
      <c r="D108" s="145" t="s">
        <v>170</v>
      </c>
      <c r="E108" s="146" t="s">
        <v>171</v>
      </c>
      <c r="F108" s="147" t="s">
        <v>172</v>
      </c>
      <c r="G108" s="148" t="s">
        <v>173</v>
      </c>
      <c r="H108" s="149">
        <v>0.035</v>
      </c>
      <c r="I108" s="150"/>
      <c r="J108" s="151">
        <f>ROUND(I108*H108,2)</f>
        <v>0</v>
      </c>
      <c r="K108" s="147" t="s">
        <v>174</v>
      </c>
      <c r="L108" s="35"/>
      <c r="M108" s="152" t="s">
        <v>3</v>
      </c>
      <c r="N108" s="153" t="s">
        <v>43</v>
      </c>
      <c r="O108" s="55"/>
      <c r="P108" s="154">
        <f>O108*H108</f>
        <v>0</v>
      </c>
      <c r="Q108" s="154">
        <v>1.09</v>
      </c>
      <c r="R108" s="154">
        <f>Q108*H108</f>
        <v>0.03815</v>
      </c>
      <c r="S108" s="154">
        <v>0</v>
      </c>
      <c r="T108" s="155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6" t="s">
        <v>175</v>
      </c>
      <c r="AT108" s="156" t="s">
        <v>170</v>
      </c>
      <c r="AU108" s="156" t="s">
        <v>81</v>
      </c>
      <c r="AY108" s="19" t="s">
        <v>167</v>
      </c>
      <c r="BE108" s="157">
        <f>IF(N108="základní",J108,0)</f>
        <v>0</v>
      </c>
      <c r="BF108" s="157">
        <f>IF(N108="snížená",J108,0)</f>
        <v>0</v>
      </c>
      <c r="BG108" s="157">
        <f>IF(N108="zákl. přenesená",J108,0)</f>
        <v>0</v>
      </c>
      <c r="BH108" s="157">
        <f>IF(N108="sníž. přenesená",J108,0)</f>
        <v>0</v>
      </c>
      <c r="BI108" s="157">
        <f>IF(N108="nulová",J108,0)</f>
        <v>0</v>
      </c>
      <c r="BJ108" s="19" t="s">
        <v>79</v>
      </c>
      <c r="BK108" s="157">
        <f>ROUND(I108*H108,2)</f>
        <v>0</v>
      </c>
      <c r="BL108" s="19" t="s">
        <v>175</v>
      </c>
      <c r="BM108" s="156" t="s">
        <v>176</v>
      </c>
    </row>
    <row r="109" spans="1:47" s="2" customFormat="1" ht="11.25">
      <c r="A109" s="34"/>
      <c r="B109" s="35"/>
      <c r="C109" s="34"/>
      <c r="D109" s="158" t="s">
        <v>177</v>
      </c>
      <c r="E109" s="34"/>
      <c r="F109" s="159" t="s">
        <v>178</v>
      </c>
      <c r="G109" s="34"/>
      <c r="H109" s="34"/>
      <c r="I109" s="160"/>
      <c r="J109" s="34"/>
      <c r="K109" s="34"/>
      <c r="L109" s="35"/>
      <c r="M109" s="161"/>
      <c r="N109" s="162"/>
      <c r="O109" s="55"/>
      <c r="P109" s="55"/>
      <c r="Q109" s="55"/>
      <c r="R109" s="55"/>
      <c r="S109" s="55"/>
      <c r="T109" s="56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9" t="s">
        <v>177</v>
      </c>
      <c r="AU109" s="19" t="s">
        <v>81</v>
      </c>
    </row>
    <row r="110" spans="2:51" s="13" customFormat="1" ht="11.25">
      <c r="B110" s="163"/>
      <c r="D110" s="164" t="s">
        <v>179</v>
      </c>
      <c r="E110" s="165" t="s">
        <v>3</v>
      </c>
      <c r="F110" s="166" t="s">
        <v>180</v>
      </c>
      <c r="H110" s="167">
        <v>0.035</v>
      </c>
      <c r="I110" s="168"/>
      <c r="L110" s="163"/>
      <c r="M110" s="169"/>
      <c r="N110" s="170"/>
      <c r="O110" s="170"/>
      <c r="P110" s="170"/>
      <c r="Q110" s="170"/>
      <c r="R110" s="170"/>
      <c r="S110" s="170"/>
      <c r="T110" s="171"/>
      <c r="AT110" s="165" t="s">
        <v>179</v>
      </c>
      <c r="AU110" s="165" t="s">
        <v>81</v>
      </c>
      <c r="AV110" s="13" t="s">
        <v>81</v>
      </c>
      <c r="AW110" s="13" t="s">
        <v>34</v>
      </c>
      <c r="AX110" s="13" t="s">
        <v>79</v>
      </c>
      <c r="AY110" s="165" t="s">
        <v>167</v>
      </c>
    </row>
    <row r="111" spans="1:65" s="2" customFormat="1" ht="49.15" customHeight="1">
      <c r="A111" s="34"/>
      <c r="B111" s="144"/>
      <c r="C111" s="145" t="s">
        <v>81</v>
      </c>
      <c r="D111" s="145" t="s">
        <v>170</v>
      </c>
      <c r="E111" s="146" t="s">
        <v>181</v>
      </c>
      <c r="F111" s="147" t="s">
        <v>182</v>
      </c>
      <c r="G111" s="148" t="s">
        <v>183</v>
      </c>
      <c r="H111" s="149">
        <v>2.304</v>
      </c>
      <c r="I111" s="150"/>
      <c r="J111" s="151">
        <f>ROUND(I111*H111,2)</f>
        <v>0</v>
      </c>
      <c r="K111" s="147" t="s">
        <v>174</v>
      </c>
      <c r="L111" s="35"/>
      <c r="M111" s="152" t="s">
        <v>3</v>
      </c>
      <c r="N111" s="153" t="s">
        <v>43</v>
      </c>
      <c r="O111" s="55"/>
      <c r="P111" s="154">
        <f>O111*H111</f>
        <v>0</v>
      </c>
      <c r="Q111" s="154">
        <v>0.06197</v>
      </c>
      <c r="R111" s="154">
        <f>Q111*H111</f>
        <v>0.14277887999999997</v>
      </c>
      <c r="S111" s="154">
        <v>0</v>
      </c>
      <c r="T111" s="155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175</v>
      </c>
      <c r="AT111" s="156" t="s">
        <v>170</v>
      </c>
      <c r="AU111" s="156" t="s">
        <v>81</v>
      </c>
      <c r="AY111" s="19" t="s">
        <v>167</v>
      </c>
      <c r="BE111" s="157">
        <f>IF(N111="základní",J111,0)</f>
        <v>0</v>
      </c>
      <c r="BF111" s="157">
        <f>IF(N111="snížená",J111,0)</f>
        <v>0</v>
      </c>
      <c r="BG111" s="157">
        <f>IF(N111="zákl. přenesená",J111,0)</f>
        <v>0</v>
      </c>
      <c r="BH111" s="157">
        <f>IF(N111="sníž. přenesená",J111,0)</f>
        <v>0</v>
      </c>
      <c r="BI111" s="157">
        <f>IF(N111="nulová",J111,0)</f>
        <v>0</v>
      </c>
      <c r="BJ111" s="19" t="s">
        <v>79</v>
      </c>
      <c r="BK111" s="157">
        <f>ROUND(I111*H111,2)</f>
        <v>0</v>
      </c>
      <c r="BL111" s="19" t="s">
        <v>175</v>
      </c>
      <c r="BM111" s="156" t="s">
        <v>184</v>
      </c>
    </row>
    <row r="112" spans="1:47" s="2" customFormat="1" ht="11.25">
      <c r="A112" s="34"/>
      <c r="B112" s="35"/>
      <c r="C112" s="34"/>
      <c r="D112" s="158" t="s">
        <v>177</v>
      </c>
      <c r="E112" s="34"/>
      <c r="F112" s="159" t="s">
        <v>185</v>
      </c>
      <c r="G112" s="34"/>
      <c r="H112" s="34"/>
      <c r="I112" s="160"/>
      <c r="J112" s="34"/>
      <c r="K112" s="34"/>
      <c r="L112" s="35"/>
      <c r="M112" s="161"/>
      <c r="N112" s="162"/>
      <c r="O112" s="55"/>
      <c r="P112" s="55"/>
      <c r="Q112" s="55"/>
      <c r="R112" s="55"/>
      <c r="S112" s="55"/>
      <c r="T112" s="56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9" t="s">
        <v>177</v>
      </c>
      <c r="AU112" s="19" t="s">
        <v>81</v>
      </c>
    </row>
    <row r="113" spans="2:51" s="13" customFormat="1" ht="11.25">
      <c r="B113" s="163"/>
      <c r="D113" s="164" t="s">
        <v>179</v>
      </c>
      <c r="E113" s="165" t="s">
        <v>3</v>
      </c>
      <c r="F113" s="166" t="s">
        <v>186</v>
      </c>
      <c r="H113" s="167">
        <v>2.304</v>
      </c>
      <c r="I113" s="168"/>
      <c r="L113" s="163"/>
      <c r="M113" s="169"/>
      <c r="N113" s="170"/>
      <c r="O113" s="170"/>
      <c r="P113" s="170"/>
      <c r="Q113" s="170"/>
      <c r="R113" s="170"/>
      <c r="S113" s="170"/>
      <c r="T113" s="171"/>
      <c r="AT113" s="165" t="s">
        <v>179</v>
      </c>
      <c r="AU113" s="165" t="s">
        <v>81</v>
      </c>
      <c r="AV113" s="13" t="s">
        <v>81</v>
      </c>
      <c r="AW113" s="13" t="s">
        <v>34</v>
      </c>
      <c r="AX113" s="13" t="s">
        <v>79</v>
      </c>
      <c r="AY113" s="165" t="s">
        <v>167</v>
      </c>
    </row>
    <row r="114" spans="2:63" s="12" customFormat="1" ht="22.9" customHeight="1">
      <c r="B114" s="131"/>
      <c r="D114" s="132" t="s">
        <v>71</v>
      </c>
      <c r="E114" s="142" t="s">
        <v>187</v>
      </c>
      <c r="F114" s="142" t="s">
        <v>188</v>
      </c>
      <c r="I114" s="134"/>
      <c r="J114" s="143">
        <f>BK114</f>
        <v>0</v>
      </c>
      <c r="L114" s="131"/>
      <c r="M114" s="136"/>
      <c r="N114" s="137"/>
      <c r="O114" s="137"/>
      <c r="P114" s="138">
        <f>SUM(P115:P145)</f>
        <v>0</v>
      </c>
      <c r="Q114" s="137"/>
      <c r="R114" s="138">
        <f>SUM(R115:R145)</f>
        <v>2.14812433</v>
      </c>
      <c r="S114" s="137"/>
      <c r="T114" s="139">
        <f>SUM(T115:T145)</f>
        <v>2.19036</v>
      </c>
      <c r="AR114" s="132" t="s">
        <v>79</v>
      </c>
      <c r="AT114" s="140" t="s">
        <v>71</v>
      </c>
      <c r="AU114" s="140" t="s">
        <v>79</v>
      </c>
      <c r="AY114" s="132" t="s">
        <v>167</v>
      </c>
      <c r="BK114" s="141">
        <f>SUM(BK115:BK145)</f>
        <v>0</v>
      </c>
    </row>
    <row r="115" spans="1:65" s="2" customFormat="1" ht="24.2" customHeight="1">
      <c r="A115" s="34"/>
      <c r="B115" s="144"/>
      <c r="C115" s="145" t="s">
        <v>168</v>
      </c>
      <c r="D115" s="145" t="s">
        <v>170</v>
      </c>
      <c r="E115" s="146" t="s">
        <v>189</v>
      </c>
      <c r="F115" s="147" t="s">
        <v>190</v>
      </c>
      <c r="G115" s="148" t="s">
        <v>183</v>
      </c>
      <c r="H115" s="149">
        <v>2.304</v>
      </c>
      <c r="I115" s="150"/>
      <c r="J115" s="151">
        <f>ROUND(I115*H115,2)</f>
        <v>0</v>
      </c>
      <c r="K115" s="147" t="s">
        <v>174</v>
      </c>
      <c r="L115" s="35"/>
      <c r="M115" s="152" t="s">
        <v>3</v>
      </c>
      <c r="N115" s="153" t="s">
        <v>43</v>
      </c>
      <c r="O115" s="55"/>
      <c r="P115" s="154">
        <f>O115*H115</f>
        <v>0</v>
      </c>
      <c r="Q115" s="154">
        <v>0.00026</v>
      </c>
      <c r="R115" s="154">
        <f>Q115*H115</f>
        <v>0.0005990399999999999</v>
      </c>
      <c r="S115" s="154">
        <v>0</v>
      </c>
      <c r="T115" s="155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6" t="s">
        <v>175</v>
      </c>
      <c r="AT115" s="156" t="s">
        <v>170</v>
      </c>
      <c r="AU115" s="156" t="s">
        <v>81</v>
      </c>
      <c r="AY115" s="19" t="s">
        <v>167</v>
      </c>
      <c r="BE115" s="157">
        <f>IF(N115="základní",J115,0)</f>
        <v>0</v>
      </c>
      <c r="BF115" s="157">
        <f>IF(N115="snížená",J115,0)</f>
        <v>0</v>
      </c>
      <c r="BG115" s="157">
        <f>IF(N115="zákl. přenesená",J115,0)</f>
        <v>0</v>
      </c>
      <c r="BH115" s="157">
        <f>IF(N115="sníž. přenesená",J115,0)</f>
        <v>0</v>
      </c>
      <c r="BI115" s="157">
        <f>IF(N115="nulová",J115,0)</f>
        <v>0</v>
      </c>
      <c r="BJ115" s="19" t="s">
        <v>79</v>
      </c>
      <c r="BK115" s="157">
        <f>ROUND(I115*H115,2)</f>
        <v>0</v>
      </c>
      <c r="BL115" s="19" t="s">
        <v>175</v>
      </c>
      <c r="BM115" s="156" t="s">
        <v>191</v>
      </c>
    </row>
    <row r="116" spans="1:47" s="2" customFormat="1" ht="11.25">
      <c r="A116" s="34"/>
      <c r="B116" s="35"/>
      <c r="C116" s="34"/>
      <c r="D116" s="158" t="s">
        <v>177</v>
      </c>
      <c r="E116" s="34"/>
      <c r="F116" s="159" t="s">
        <v>192</v>
      </c>
      <c r="G116" s="34"/>
      <c r="H116" s="34"/>
      <c r="I116" s="160"/>
      <c r="J116" s="34"/>
      <c r="K116" s="34"/>
      <c r="L116" s="35"/>
      <c r="M116" s="161"/>
      <c r="N116" s="162"/>
      <c r="O116" s="55"/>
      <c r="P116" s="55"/>
      <c r="Q116" s="55"/>
      <c r="R116" s="55"/>
      <c r="S116" s="55"/>
      <c r="T116" s="56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9" t="s">
        <v>177</v>
      </c>
      <c r="AU116" s="19" t="s">
        <v>81</v>
      </c>
    </row>
    <row r="117" spans="2:51" s="13" customFormat="1" ht="11.25">
      <c r="B117" s="163"/>
      <c r="D117" s="164" t="s">
        <v>179</v>
      </c>
      <c r="E117" s="165" t="s">
        <v>3</v>
      </c>
      <c r="F117" s="166" t="s">
        <v>186</v>
      </c>
      <c r="H117" s="167">
        <v>2.304</v>
      </c>
      <c r="I117" s="168"/>
      <c r="L117" s="163"/>
      <c r="M117" s="169"/>
      <c r="N117" s="170"/>
      <c r="O117" s="170"/>
      <c r="P117" s="170"/>
      <c r="Q117" s="170"/>
      <c r="R117" s="170"/>
      <c r="S117" s="170"/>
      <c r="T117" s="171"/>
      <c r="AT117" s="165" t="s">
        <v>179</v>
      </c>
      <c r="AU117" s="165" t="s">
        <v>81</v>
      </c>
      <c r="AV117" s="13" t="s">
        <v>81</v>
      </c>
      <c r="AW117" s="13" t="s">
        <v>34</v>
      </c>
      <c r="AX117" s="13" t="s">
        <v>79</v>
      </c>
      <c r="AY117" s="165" t="s">
        <v>167</v>
      </c>
    </row>
    <row r="118" spans="1:65" s="2" customFormat="1" ht="37.9" customHeight="1">
      <c r="A118" s="34"/>
      <c r="B118" s="144"/>
      <c r="C118" s="145" t="s">
        <v>175</v>
      </c>
      <c r="D118" s="145" t="s">
        <v>170</v>
      </c>
      <c r="E118" s="146" t="s">
        <v>193</v>
      </c>
      <c r="F118" s="147" t="s">
        <v>194</v>
      </c>
      <c r="G118" s="148" t="s">
        <v>183</v>
      </c>
      <c r="H118" s="149">
        <v>2.304</v>
      </c>
      <c r="I118" s="150"/>
      <c r="J118" s="151">
        <f>ROUND(I118*H118,2)</f>
        <v>0</v>
      </c>
      <c r="K118" s="147" t="s">
        <v>174</v>
      </c>
      <c r="L118" s="35"/>
      <c r="M118" s="152" t="s">
        <v>3</v>
      </c>
      <c r="N118" s="153" t="s">
        <v>43</v>
      </c>
      <c r="O118" s="55"/>
      <c r="P118" s="154">
        <f>O118*H118</f>
        <v>0</v>
      </c>
      <c r="Q118" s="154">
        <v>0.00438</v>
      </c>
      <c r="R118" s="154">
        <f>Q118*H118</f>
        <v>0.01009152</v>
      </c>
      <c r="S118" s="154">
        <v>0</v>
      </c>
      <c r="T118" s="155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6" t="s">
        <v>175</v>
      </c>
      <c r="AT118" s="156" t="s">
        <v>170</v>
      </c>
      <c r="AU118" s="156" t="s">
        <v>81</v>
      </c>
      <c r="AY118" s="19" t="s">
        <v>167</v>
      </c>
      <c r="BE118" s="157">
        <f>IF(N118="základní",J118,0)</f>
        <v>0</v>
      </c>
      <c r="BF118" s="157">
        <f>IF(N118="snížená",J118,0)</f>
        <v>0</v>
      </c>
      <c r="BG118" s="157">
        <f>IF(N118="zákl. přenesená",J118,0)</f>
        <v>0</v>
      </c>
      <c r="BH118" s="157">
        <f>IF(N118="sníž. přenesená",J118,0)</f>
        <v>0</v>
      </c>
      <c r="BI118" s="157">
        <f>IF(N118="nulová",J118,0)</f>
        <v>0</v>
      </c>
      <c r="BJ118" s="19" t="s">
        <v>79</v>
      </c>
      <c r="BK118" s="157">
        <f>ROUND(I118*H118,2)</f>
        <v>0</v>
      </c>
      <c r="BL118" s="19" t="s">
        <v>175</v>
      </c>
      <c r="BM118" s="156" t="s">
        <v>195</v>
      </c>
    </row>
    <row r="119" spans="1:47" s="2" customFormat="1" ht="11.25">
      <c r="A119" s="34"/>
      <c r="B119" s="35"/>
      <c r="C119" s="34"/>
      <c r="D119" s="158" t="s">
        <v>177</v>
      </c>
      <c r="E119" s="34"/>
      <c r="F119" s="159" t="s">
        <v>196</v>
      </c>
      <c r="G119" s="34"/>
      <c r="H119" s="34"/>
      <c r="I119" s="160"/>
      <c r="J119" s="34"/>
      <c r="K119" s="34"/>
      <c r="L119" s="35"/>
      <c r="M119" s="161"/>
      <c r="N119" s="162"/>
      <c r="O119" s="55"/>
      <c r="P119" s="55"/>
      <c r="Q119" s="55"/>
      <c r="R119" s="55"/>
      <c r="S119" s="55"/>
      <c r="T119" s="56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9" t="s">
        <v>177</v>
      </c>
      <c r="AU119" s="19" t="s">
        <v>81</v>
      </c>
    </row>
    <row r="120" spans="2:51" s="13" customFormat="1" ht="11.25">
      <c r="B120" s="163"/>
      <c r="D120" s="164" t="s">
        <v>179</v>
      </c>
      <c r="E120" s="165" t="s">
        <v>3</v>
      </c>
      <c r="F120" s="166" t="s">
        <v>186</v>
      </c>
      <c r="H120" s="167">
        <v>2.304</v>
      </c>
      <c r="I120" s="168"/>
      <c r="L120" s="163"/>
      <c r="M120" s="169"/>
      <c r="N120" s="170"/>
      <c r="O120" s="170"/>
      <c r="P120" s="170"/>
      <c r="Q120" s="170"/>
      <c r="R120" s="170"/>
      <c r="S120" s="170"/>
      <c r="T120" s="171"/>
      <c r="AT120" s="165" t="s">
        <v>179</v>
      </c>
      <c r="AU120" s="165" t="s">
        <v>81</v>
      </c>
      <c r="AV120" s="13" t="s">
        <v>81</v>
      </c>
      <c r="AW120" s="13" t="s">
        <v>34</v>
      </c>
      <c r="AX120" s="13" t="s">
        <v>79</v>
      </c>
      <c r="AY120" s="165" t="s">
        <v>167</v>
      </c>
    </row>
    <row r="121" spans="1:65" s="2" customFormat="1" ht="33" customHeight="1">
      <c r="A121" s="34"/>
      <c r="B121" s="144"/>
      <c r="C121" s="145" t="s">
        <v>197</v>
      </c>
      <c r="D121" s="145" t="s">
        <v>170</v>
      </c>
      <c r="E121" s="146" t="s">
        <v>198</v>
      </c>
      <c r="F121" s="147" t="s">
        <v>199</v>
      </c>
      <c r="G121" s="148" t="s">
        <v>200</v>
      </c>
      <c r="H121" s="149">
        <v>1</v>
      </c>
      <c r="I121" s="150"/>
      <c r="J121" s="151">
        <f>ROUND(I121*H121,2)</f>
        <v>0</v>
      </c>
      <c r="K121" s="147" t="s">
        <v>174</v>
      </c>
      <c r="L121" s="35"/>
      <c r="M121" s="152" t="s">
        <v>3</v>
      </c>
      <c r="N121" s="153" t="s">
        <v>43</v>
      </c>
      <c r="O121" s="55"/>
      <c r="P121" s="154">
        <f>O121*H121</f>
        <v>0</v>
      </c>
      <c r="Q121" s="154">
        <v>0.1575</v>
      </c>
      <c r="R121" s="154">
        <f>Q121*H121</f>
        <v>0.1575</v>
      </c>
      <c r="S121" s="154">
        <v>0</v>
      </c>
      <c r="T121" s="155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6" t="s">
        <v>175</v>
      </c>
      <c r="AT121" s="156" t="s">
        <v>170</v>
      </c>
      <c r="AU121" s="156" t="s">
        <v>81</v>
      </c>
      <c r="AY121" s="19" t="s">
        <v>167</v>
      </c>
      <c r="BE121" s="157">
        <f>IF(N121="základní",J121,0)</f>
        <v>0</v>
      </c>
      <c r="BF121" s="157">
        <f>IF(N121="snížená",J121,0)</f>
        <v>0</v>
      </c>
      <c r="BG121" s="157">
        <f>IF(N121="zákl. přenesená",J121,0)</f>
        <v>0</v>
      </c>
      <c r="BH121" s="157">
        <f>IF(N121="sníž. přenesená",J121,0)</f>
        <v>0</v>
      </c>
      <c r="BI121" s="157">
        <f>IF(N121="nulová",J121,0)</f>
        <v>0</v>
      </c>
      <c r="BJ121" s="19" t="s">
        <v>79</v>
      </c>
      <c r="BK121" s="157">
        <f>ROUND(I121*H121,2)</f>
        <v>0</v>
      </c>
      <c r="BL121" s="19" t="s">
        <v>175</v>
      </c>
      <c r="BM121" s="156" t="s">
        <v>201</v>
      </c>
    </row>
    <row r="122" spans="1:47" s="2" customFormat="1" ht="11.25">
      <c r="A122" s="34"/>
      <c r="B122" s="35"/>
      <c r="C122" s="34"/>
      <c r="D122" s="158" t="s">
        <v>177</v>
      </c>
      <c r="E122" s="34"/>
      <c r="F122" s="159" t="s">
        <v>202</v>
      </c>
      <c r="G122" s="34"/>
      <c r="H122" s="34"/>
      <c r="I122" s="160"/>
      <c r="J122" s="34"/>
      <c r="K122" s="34"/>
      <c r="L122" s="35"/>
      <c r="M122" s="161"/>
      <c r="N122" s="162"/>
      <c r="O122" s="55"/>
      <c r="P122" s="55"/>
      <c r="Q122" s="55"/>
      <c r="R122" s="55"/>
      <c r="S122" s="55"/>
      <c r="T122" s="56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9" t="s">
        <v>177</v>
      </c>
      <c r="AU122" s="19" t="s">
        <v>81</v>
      </c>
    </row>
    <row r="123" spans="1:65" s="2" customFormat="1" ht="37.9" customHeight="1">
      <c r="A123" s="34"/>
      <c r="B123" s="144"/>
      <c r="C123" s="145" t="s">
        <v>187</v>
      </c>
      <c r="D123" s="145" t="s">
        <v>170</v>
      </c>
      <c r="E123" s="146" t="s">
        <v>203</v>
      </c>
      <c r="F123" s="147" t="s">
        <v>204</v>
      </c>
      <c r="G123" s="148" t="s">
        <v>183</v>
      </c>
      <c r="H123" s="149">
        <v>0.925</v>
      </c>
      <c r="I123" s="150"/>
      <c r="J123" s="151">
        <f>ROUND(I123*H123,2)</f>
        <v>0</v>
      </c>
      <c r="K123" s="147" t="s">
        <v>174</v>
      </c>
      <c r="L123" s="35"/>
      <c r="M123" s="152" t="s">
        <v>3</v>
      </c>
      <c r="N123" s="153" t="s">
        <v>43</v>
      </c>
      <c r="O123" s="55"/>
      <c r="P123" s="154">
        <f>O123*H123</f>
        <v>0</v>
      </c>
      <c r="Q123" s="154">
        <v>0.00085</v>
      </c>
      <c r="R123" s="154">
        <f>Q123*H123</f>
        <v>0.00078625</v>
      </c>
      <c r="S123" s="154">
        <v>0</v>
      </c>
      <c r="T123" s="155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6" t="s">
        <v>175</v>
      </c>
      <c r="AT123" s="156" t="s">
        <v>170</v>
      </c>
      <c r="AU123" s="156" t="s">
        <v>81</v>
      </c>
      <c r="AY123" s="19" t="s">
        <v>167</v>
      </c>
      <c r="BE123" s="157">
        <f>IF(N123="základní",J123,0)</f>
        <v>0</v>
      </c>
      <c r="BF123" s="157">
        <f>IF(N123="snížená",J123,0)</f>
        <v>0</v>
      </c>
      <c r="BG123" s="157">
        <f>IF(N123="zákl. přenesená",J123,0)</f>
        <v>0</v>
      </c>
      <c r="BH123" s="157">
        <f>IF(N123="sníž. přenesená",J123,0)</f>
        <v>0</v>
      </c>
      <c r="BI123" s="157">
        <f>IF(N123="nulová",J123,0)</f>
        <v>0</v>
      </c>
      <c r="BJ123" s="19" t="s">
        <v>79</v>
      </c>
      <c r="BK123" s="157">
        <f>ROUND(I123*H123,2)</f>
        <v>0</v>
      </c>
      <c r="BL123" s="19" t="s">
        <v>175</v>
      </c>
      <c r="BM123" s="156" t="s">
        <v>205</v>
      </c>
    </row>
    <row r="124" spans="1:47" s="2" customFormat="1" ht="11.25">
      <c r="A124" s="34"/>
      <c r="B124" s="35"/>
      <c r="C124" s="34"/>
      <c r="D124" s="158" t="s">
        <v>177</v>
      </c>
      <c r="E124" s="34"/>
      <c r="F124" s="159" t="s">
        <v>206</v>
      </c>
      <c r="G124" s="34"/>
      <c r="H124" s="34"/>
      <c r="I124" s="160"/>
      <c r="J124" s="34"/>
      <c r="K124" s="34"/>
      <c r="L124" s="35"/>
      <c r="M124" s="161"/>
      <c r="N124" s="162"/>
      <c r="O124" s="55"/>
      <c r="P124" s="55"/>
      <c r="Q124" s="55"/>
      <c r="R124" s="55"/>
      <c r="S124" s="55"/>
      <c r="T124" s="56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9" t="s">
        <v>177</v>
      </c>
      <c r="AU124" s="19" t="s">
        <v>81</v>
      </c>
    </row>
    <row r="125" spans="2:51" s="13" customFormat="1" ht="11.25">
      <c r="B125" s="163"/>
      <c r="D125" s="164" t="s">
        <v>179</v>
      </c>
      <c r="E125" s="165" t="s">
        <v>3</v>
      </c>
      <c r="F125" s="166" t="s">
        <v>207</v>
      </c>
      <c r="H125" s="167">
        <v>0.925</v>
      </c>
      <c r="I125" s="168"/>
      <c r="L125" s="163"/>
      <c r="M125" s="169"/>
      <c r="N125" s="170"/>
      <c r="O125" s="170"/>
      <c r="P125" s="170"/>
      <c r="Q125" s="170"/>
      <c r="R125" s="170"/>
      <c r="S125" s="170"/>
      <c r="T125" s="171"/>
      <c r="AT125" s="165" t="s">
        <v>179</v>
      </c>
      <c r="AU125" s="165" t="s">
        <v>81</v>
      </c>
      <c r="AV125" s="13" t="s">
        <v>81</v>
      </c>
      <c r="AW125" s="13" t="s">
        <v>34</v>
      </c>
      <c r="AX125" s="13" t="s">
        <v>79</v>
      </c>
      <c r="AY125" s="165" t="s">
        <v>167</v>
      </c>
    </row>
    <row r="126" spans="1:65" s="2" customFormat="1" ht="33" customHeight="1">
      <c r="A126" s="34"/>
      <c r="B126" s="144"/>
      <c r="C126" s="145" t="s">
        <v>208</v>
      </c>
      <c r="D126" s="145" t="s">
        <v>170</v>
      </c>
      <c r="E126" s="146" t="s">
        <v>209</v>
      </c>
      <c r="F126" s="147" t="s">
        <v>210</v>
      </c>
      <c r="G126" s="148" t="s">
        <v>183</v>
      </c>
      <c r="H126" s="149">
        <v>234.418</v>
      </c>
      <c r="I126" s="150"/>
      <c r="J126" s="151">
        <f>ROUND(I126*H126,2)</f>
        <v>0</v>
      </c>
      <c r="K126" s="147" t="s">
        <v>174</v>
      </c>
      <c r="L126" s="35"/>
      <c r="M126" s="152" t="s">
        <v>3</v>
      </c>
      <c r="N126" s="153" t="s">
        <v>43</v>
      </c>
      <c r="O126" s="55"/>
      <c r="P126" s="154">
        <f>O126*H126</f>
        <v>0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6" t="s">
        <v>175</v>
      </c>
      <c r="AT126" s="156" t="s">
        <v>170</v>
      </c>
      <c r="AU126" s="156" t="s">
        <v>81</v>
      </c>
      <c r="AY126" s="19" t="s">
        <v>167</v>
      </c>
      <c r="BE126" s="157">
        <f>IF(N126="základní",J126,0)</f>
        <v>0</v>
      </c>
      <c r="BF126" s="157">
        <f>IF(N126="snížená",J126,0)</f>
        <v>0</v>
      </c>
      <c r="BG126" s="157">
        <f>IF(N126="zákl. přenesená",J126,0)</f>
        <v>0</v>
      </c>
      <c r="BH126" s="157">
        <f>IF(N126="sníž. přenesená",J126,0)</f>
        <v>0</v>
      </c>
      <c r="BI126" s="157">
        <f>IF(N126="nulová",J126,0)</f>
        <v>0</v>
      </c>
      <c r="BJ126" s="19" t="s">
        <v>79</v>
      </c>
      <c r="BK126" s="157">
        <f>ROUND(I126*H126,2)</f>
        <v>0</v>
      </c>
      <c r="BL126" s="19" t="s">
        <v>175</v>
      </c>
      <c r="BM126" s="156" t="s">
        <v>211</v>
      </c>
    </row>
    <row r="127" spans="1:47" s="2" customFormat="1" ht="11.25">
      <c r="A127" s="34"/>
      <c r="B127" s="35"/>
      <c r="C127" s="34"/>
      <c r="D127" s="158" t="s">
        <v>177</v>
      </c>
      <c r="E127" s="34"/>
      <c r="F127" s="159" t="s">
        <v>212</v>
      </c>
      <c r="G127" s="34"/>
      <c r="H127" s="34"/>
      <c r="I127" s="160"/>
      <c r="J127" s="34"/>
      <c r="K127" s="34"/>
      <c r="L127" s="35"/>
      <c r="M127" s="161"/>
      <c r="N127" s="162"/>
      <c r="O127" s="55"/>
      <c r="P127" s="55"/>
      <c r="Q127" s="55"/>
      <c r="R127" s="55"/>
      <c r="S127" s="55"/>
      <c r="T127" s="56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9" t="s">
        <v>177</v>
      </c>
      <c r="AU127" s="19" t="s">
        <v>81</v>
      </c>
    </row>
    <row r="128" spans="2:51" s="13" customFormat="1" ht="11.25">
      <c r="B128" s="163"/>
      <c r="D128" s="164" t="s">
        <v>179</v>
      </c>
      <c r="E128" s="165" t="s">
        <v>3</v>
      </c>
      <c r="F128" s="166" t="s">
        <v>213</v>
      </c>
      <c r="H128" s="167">
        <v>38.868</v>
      </c>
      <c r="I128" s="168"/>
      <c r="L128" s="163"/>
      <c r="M128" s="169"/>
      <c r="N128" s="170"/>
      <c r="O128" s="170"/>
      <c r="P128" s="170"/>
      <c r="Q128" s="170"/>
      <c r="R128" s="170"/>
      <c r="S128" s="170"/>
      <c r="T128" s="171"/>
      <c r="AT128" s="165" t="s">
        <v>179</v>
      </c>
      <c r="AU128" s="165" t="s">
        <v>81</v>
      </c>
      <c r="AV128" s="13" t="s">
        <v>81</v>
      </c>
      <c r="AW128" s="13" t="s">
        <v>34</v>
      </c>
      <c r="AX128" s="13" t="s">
        <v>72</v>
      </c>
      <c r="AY128" s="165" t="s">
        <v>167</v>
      </c>
    </row>
    <row r="129" spans="2:51" s="13" customFormat="1" ht="11.25">
      <c r="B129" s="163"/>
      <c r="D129" s="164" t="s">
        <v>179</v>
      </c>
      <c r="E129" s="165" t="s">
        <v>3</v>
      </c>
      <c r="F129" s="166" t="s">
        <v>214</v>
      </c>
      <c r="H129" s="167">
        <v>26.65</v>
      </c>
      <c r="I129" s="168"/>
      <c r="L129" s="163"/>
      <c r="M129" s="169"/>
      <c r="N129" s="170"/>
      <c r="O129" s="170"/>
      <c r="P129" s="170"/>
      <c r="Q129" s="170"/>
      <c r="R129" s="170"/>
      <c r="S129" s="170"/>
      <c r="T129" s="171"/>
      <c r="AT129" s="165" t="s">
        <v>179</v>
      </c>
      <c r="AU129" s="165" t="s">
        <v>81</v>
      </c>
      <c r="AV129" s="13" t="s">
        <v>81</v>
      </c>
      <c r="AW129" s="13" t="s">
        <v>34</v>
      </c>
      <c r="AX129" s="13" t="s">
        <v>72</v>
      </c>
      <c r="AY129" s="165" t="s">
        <v>167</v>
      </c>
    </row>
    <row r="130" spans="2:51" s="13" customFormat="1" ht="11.25">
      <c r="B130" s="163"/>
      <c r="D130" s="164" t="s">
        <v>179</v>
      </c>
      <c r="E130" s="165" t="s">
        <v>3</v>
      </c>
      <c r="F130" s="166" t="s">
        <v>3278</v>
      </c>
      <c r="H130" s="167">
        <v>14</v>
      </c>
      <c r="I130" s="168"/>
      <c r="L130" s="163"/>
      <c r="M130" s="169"/>
      <c r="N130" s="170"/>
      <c r="O130" s="170"/>
      <c r="P130" s="170"/>
      <c r="Q130" s="170"/>
      <c r="R130" s="170"/>
      <c r="S130" s="170"/>
      <c r="T130" s="171"/>
      <c r="AT130" s="165" t="s">
        <v>179</v>
      </c>
      <c r="AU130" s="165" t="s">
        <v>81</v>
      </c>
      <c r="AV130" s="13" t="s">
        <v>81</v>
      </c>
      <c r="AW130" s="13" t="s">
        <v>34</v>
      </c>
      <c r="AX130" s="13" t="s">
        <v>72</v>
      </c>
      <c r="AY130" s="165" t="s">
        <v>167</v>
      </c>
    </row>
    <row r="131" spans="2:51" s="13" customFormat="1" ht="11.25">
      <c r="B131" s="163"/>
      <c r="D131" s="164" t="s">
        <v>179</v>
      </c>
      <c r="E131" s="165" t="s">
        <v>3</v>
      </c>
      <c r="F131" s="166" t="s">
        <v>3279</v>
      </c>
      <c r="H131" s="167">
        <v>30</v>
      </c>
      <c r="I131" s="168"/>
      <c r="L131" s="163"/>
      <c r="M131" s="169"/>
      <c r="N131" s="170"/>
      <c r="O131" s="170"/>
      <c r="P131" s="170"/>
      <c r="Q131" s="170"/>
      <c r="R131" s="170"/>
      <c r="S131" s="170"/>
      <c r="T131" s="171"/>
      <c r="AT131" s="165" t="s">
        <v>179</v>
      </c>
      <c r="AU131" s="165" t="s">
        <v>81</v>
      </c>
      <c r="AV131" s="13" t="s">
        <v>81</v>
      </c>
      <c r="AW131" s="13" t="s">
        <v>34</v>
      </c>
      <c r="AX131" s="13" t="s">
        <v>72</v>
      </c>
      <c r="AY131" s="165" t="s">
        <v>167</v>
      </c>
    </row>
    <row r="132" spans="2:51" s="13" customFormat="1" ht="11.25">
      <c r="B132" s="163"/>
      <c r="D132" s="164" t="s">
        <v>179</v>
      </c>
      <c r="E132" s="165" t="s">
        <v>3</v>
      </c>
      <c r="F132" s="166" t="s">
        <v>215</v>
      </c>
      <c r="H132" s="167">
        <v>115.9</v>
      </c>
      <c r="I132" s="168"/>
      <c r="L132" s="163"/>
      <c r="M132" s="169"/>
      <c r="N132" s="170"/>
      <c r="O132" s="170"/>
      <c r="P132" s="170"/>
      <c r="Q132" s="170"/>
      <c r="R132" s="170"/>
      <c r="S132" s="170"/>
      <c r="T132" s="171"/>
      <c r="AT132" s="165" t="s">
        <v>179</v>
      </c>
      <c r="AU132" s="165" t="s">
        <v>81</v>
      </c>
      <c r="AV132" s="13" t="s">
        <v>81</v>
      </c>
      <c r="AW132" s="13" t="s">
        <v>34</v>
      </c>
      <c r="AX132" s="13" t="s">
        <v>72</v>
      </c>
      <c r="AY132" s="165" t="s">
        <v>167</v>
      </c>
    </row>
    <row r="133" spans="2:51" s="13" customFormat="1" ht="11.25">
      <c r="B133" s="163"/>
      <c r="D133" s="164" t="s">
        <v>179</v>
      </c>
      <c r="E133" s="165" t="s">
        <v>3</v>
      </c>
      <c r="F133" s="166" t="s">
        <v>216</v>
      </c>
      <c r="H133" s="167">
        <v>9</v>
      </c>
      <c r="I133" s="168"/>
      <c r="L133" s="163"/>
      <c r="M133" s="169"/>
      <c r="N133" s="170"/>
      <c r="O133" s="170"/>
      <c r="P133" s="170"/>
      <c r="Q133" s="170"/>
      <c r="R133" s="170"/>
      <c r="S133" s="170"/>
      <c r="T133" s="171"/>
      <c r="AT133" s="165" t="s">
        <v>179</v>
      </c>
      <c r="AU133" s="165" t="s">
        <v>81</v>
      </c>
      <c r="AV133" s="13" t="s">
        <v>81</v>
      </c>
      <c r="AW133" s="13" t="s">
        <v>34</v>
      </c>
      <c r="AX133" s="13" t="s">
        <v>72</v>
      </c>
      <c r="AY133" s="165" t="s">
        <v>167</v>
      </c>
    </row>
    <row r="134" spans="2:51" s="14" customFormat="1" ht="11.25">
      <c r="B134" s="172"/>
      <c r="D134" s="164" t="s">
        <v>179</v>
      </c>
      <c r="E134" s="173" t="s">
        <v>3</v>
      </c>
      <c r="F134" s="174" t="s">
        <v>217</v>
      </c>
      <c r="H134" s="175">
        <v>234.418</v>
      </c>
      <c r="I134" s="176"/>
      <c r="L134" s="172"/>
      <c r="M134" s="177"/>
      <c r="N134" s="178"/>
      <c r="O134" s="178"/>
      <c r="P134" s="178"/>
      <c r="Q134" s="178"/>
      <c r="R134" s="178"/>
      <c r="S134" s="178"/>
      <c r="T134" s="179"/>
      <c r="AT134" s="173" t="s">
        <v>179</v>
      </c>
      <c r="AU134" s="173" t="s">
        <v>81</v>
      </c>
      <c r="AV134" s="14" t="s">
        <v>175</v>
      </c>
      <c r="AW134" s="14" t="s">
        <v>34</v>
      </c>
      <c r="AX134" s="14" t="s">
        <v>79</v>
      </c>
      <c r="AY134" s="173" t="s">
        <v>167</v>
      </c>
    </row>
    <row r="135" spans="1:65" s="2" customFormat="1" ht="37.9" customHeight="1">
      <c r="A135" s="34"/>
      <c r="B135" s="144"/>
      <c r="C135" s="145" t="s">
        <v>218</v>
      </c>
      <c r="D135" s="145" t="s">
        <v>170</v>
      </c>
      <c r="E135" s="146" t="s">
        <v>219</v>
      </c>
      <c r="F135" s="147" t="s">
        <v>220</v>
      </c>
      <c r="G135" s="148" t="s">
        <v>183</v>
      </c>
      <c r="H135" s="149">
        <v>269.605</v>
      </c>
      <c r="I135" s="150"/>
      <c r="J135" s="151">
        <f>ROUND(I135*H135,2)</f>
        <v>0</v>
      </c>
      <c r="K135" s="147" t="s">
        <v>174</v>
      </c>
      <c r="L135" s="35"/>
      <c r="M135" s="152" t="s">
        <v>3</v>
      </c>
      <c r="N135" s="153" t="s">
        <v>43</v>
      </c>
      <c r="O135" s="55"/>
      <c r="P135" s="154">
        <f>O135*H135</f>
        <v>0</v>
      </c>
      <c r="Q135" s="154">
        <v>0</v>
      </c>
      <c r="R135" s="154">
        <f>Q135*H135</f>
        <v>0</v>
      </c>
      <c r="S135" s="154">
        <v>0</v>
      </c>
      <c r="T135" s="155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6" t="s">
        <v>175</v>
      </c>
      <c r="AT135" s="156" t="s">
        <v>170</v>
      </c>
      <c r="AU135" s="156" t="s">
        <v>81</v>
      </c>
      <c r="AY135" s="19" t="s">
        <v>167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9" t="s">
        <v>79</v>
      </c>
      <c r="BK135" s="157">
        <f>ROUND(I135*H135,2)</f>
        <v>0</v>
      </c>
      <c r="BL135" s="19" t="s">
        <v>175</v>
      </c>
      <c r="BM135" s="156" t="s">
        <v>221</v>
      </c>
    </row>
    <row r="136" spans="1:47" s="2" customFormat="1" ht="11.25">
      <c r="A136" s="34"/>
      <c r="B136" s="35"/>
      <c r="C136" s="34"/>
      <c r="D136" s="158" t="s">
        <v>177</v>
      </c>
      <c r="E136" s="34"/>
      <c r="F136" s="159" t="s">
        <v>222</v>
      </c>
      <c r="G136" s="34"/>
      <c r="H136" s="34"/>
      <c r="I136" s="160"/>
      <c r="J136" s="34"/>
      <c r="K136" s="34"/>
      <c r="L136" s="35"/>
      <c r="M136" s="161"/>
      <c r="N136" s="162"/>
      <c r="O136" s="55"/>
      <c r="P136" s="55"/>
      <c r="Q136" s="55"/>
      <c r="R136" s="55"/>
      <c r="S136" s="55"/>
      <c r="T136" s="56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9" t="s">
        <v>177</v>
      </c>
      <c r="AU136" s="19" t="s">
        <v>81</v>
      </c>
    </row>
    <row r="137" spans="2:51" s="13" customFormat="1" ht="33.75">
      <c r="B137" s="163"/>
      <c r="D137" s="164" t="s">
        <v>179</v>
      </c>
      <c r="E137" s="165" t="s">
        <v>3</v>
      </c>
      <c r="F137" s="166" t="s">
        <v>3283</v>
      </c>
      <c r="H137" s="167">
        <v>269.605</v>
      </c>
      <c r="I137" s="168"/>
      <c r="L137" s="163"/>
      <c r="M137" s="169"/>
      <c r="N137" s="170"/>
      <c r="O137" s="170"/>
      <c r="P137" s="170"/>
      <c r="Q137" s="170"/>
      <c r="R137" s="170"/>
      <c r="S137" s="170"/>
      <c r="T137" s="171"/>
      <c r="AT137" s="165" t="s">
        <v>179</v>
      </c>
      <c r="AU137" s="165" t="s">
        <v>81</v>
      </c>
      <c r="AV137" s="13" t="s">
        <v>81</v>
      </c>
      <c r="AW137" s="13" t="s">
        <v>34</v>
      </c>
      <c r="AX137" s="13" t="s">
        <v>79</v>
      </c>
      <c r="AY137" s="165" t="s">
        <v>167</v>
      </c>
    </row>
    <row r="138" spans="1:65" s="2" customFormat="1" ht="24.2" customHeight="1">
      <c r="A138" s="34"/>
      <c r="B138" s="144"/>
      <c r="C138" s="145" t="s">
        <v>223</v>
      </c>
      <c r="D138" s="145" t="s">
        <v>170</v>
      </c>
      <c r="E138" s="146" t="s">
        <v>224</v>
      </c>
      <c r="F138" s="147" t="s">
        <v>225</v>
      </c>
      <c r="G138" s="148" t="s">
        <v>226</v>
      </c>
      <c r="H138" s="149">
        <v>31.5</v>
      </c>
      <c r="I138" s="150"/>
      <c r="J138" s="151">
        <f>ROUND(I138*H138,2)</f>
        <v>0</v>
      </c>
      <c r="K138" s="147" t="s">
        <v>174</v>
      </c>
      <c r="L138" s="35"/>
      <c r="M138" s="152" t="s">
        <v>3</v>
      </c>
      <c r="N138" s="153" t="s">
        <v>43</v>
      </c>
      <c r="O138" s="55"/>
      <c r="P138" s="154">
        <f>O138*H138</f>
        <v>0</v>
      </c>
      <c r="Q138" s="154">
        <v>0.0015</v>
      </c>
      <c r="R138" s="154">
        <f>Q138*H138</f>
        <v>0.04725</v>
      </c>
      <c r="S138" s="154">
        <v>0</v>
      </c>
      <c r="T138" s="155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6" t="s">
        <v>227</v>
      </c>
      <c r="AT138" s="156" t="s">
        <v>170</v>
      </c>
      <c r="AU138" s="156" t="s">
        <v>81</v>
      </c>
      <c r="AY138" s="19" t="s">
        <v>167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9" t="s">
        <v>79</v>
      </c>
      <c r="BK138" s="157">
        <f>ROUND(I138*H138,2)</f>
        <v>0</v>
      </c>
      <c r="BL138" s="19" t="s">
        <v>227</v>
      </c>
      <c r="BM138" s="156" t="s">
        <v>228</v>
      </c>
    </row>
    <row r="139" spans="1:47" s="2" customFormat="1" ht="11.25">
      <c r="A139" s="34"/>
      <c r="B139" s="35"/>
      <c r="C139" s="34"/>
      <c r="D139" s="158" t="s">
        <v>177</v>
      </c>
      <c r="E139" s="34"/>
      <c r="F139" s="159" t="s">
        <v>229</v>
      </c>
      <c r="G139" s="34"/>
      <c r="H139" s="34"/>
      <c r="I139" s="160"/>
      <c r="J139" s="34"/>
      <c r="K139" s="34"/>
      <c r="L139" s="35"/>
      <c r="M139" s="161"/>
      <c r="N139" s="162"/>
      <c r="O139" s="55"/>
      <c r="P139" s="55"/>
      <c r="Q139" s="55"/>
      <c r="R139" s="55"/>
      <c r="S139" s="55"/>
      <c r="T139" s="56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9" t="s">
        <v>177</v>
      </c>
      <c r="AU139" s="19" t="s">
        <v>81</v>
      </c>
    </row>
    <row r="140" spans="2:51" s="13" customFormat="1" ht="11.25">
      <c r="B140" s="163"/>
      <c r="D140" s="164" t="s">
        <v>179</v>
      </c>
      <c r="E140" s="165" t="s">
        <v>3</v>
      </c>
      <c r="F140" s="166" t="s">
        <v>230</v>
      </c>
      <c r="H140" s="167">
        <v>31.5</v>
      </c>
      <c r="I140" s="168"/>
      <c r="L140" s="163"/>
      <c r="M140" s="169"/>
      <c r="N140" s="170"/>
      <c r="O140" s="170"/>
      <c r="P140" s="170"/>
      <c r="Q140" s="170"/>
      <c r="R140" s="170"/>
      <c r="S140" s="170"/>
      <c r="T140" s="171"/>
      <c r="AT140" s="165" t="s">
        <v>179</v>
      </c>
      <c r="AU140" s="165" t="s">
        <v>81</v>
      </c>
      <c r="AV140" s="13" t="s">
        <v>81</v>
      </c>
      <c r="AW140" s="13" t="s">
        <v>34</v>
      </c>
      <c r="AX140" s="13" t="s">
        <v>79</v>
      </c>
      <c r="AY140" s="165" t="s">
        <v>167</v>
      </c>
    </row>
    <row r="141" spans="1:65" s="2" customFormat="1" ht="37.9" customHeight="1">
      <c r="A141" s="34"/>
      <c r="B141" s="144"/>
      <c r="C141" s="145" t="s">
        <v>231</v>
      </c>
      <c r="D141" s="145" t="s">
        <v>170</v>
      </c>
      <c r="E141" s="146" t="s">
        <v>232</v>
      </c>
      <c r="F141" s="147" t="s">
        <v>233</v>
      </c>
      <c r="G141" s="148" t="s">
        <v>183</v>
      </c>
      <c r="H141" s="149">
        <v>109.518</v>
      </c>
      <c r="I141" s="150"/>
      <c r="J141" s="151">
        <f>ROUND(I141*H141,2)</f>
        <v>0</v>
      </c>
      <c r="K141" s="147" t="s">
        <v>174</v>
      </c>
      <c r="L141" s="35"/>
      <c r="M141" s="152" t="s">
        <v>3</v>
      </c>
      <c r="N141" s="153" t="s">
        <v>43</v>
      </c>
      <c r="O141" s="55"/>
      <c r="P141" s="154">
        <f>O141*H141</f>
        <v>0</v>
      </c>
      <c r="Q141" s="154">
        <v>0.01764</v>
      </c>
      <c r="R141" s="154">
        <f>Q141*H141</f>
        <v>1.93189752</v>
      </c>
      <c r="S141" s="154">
        <v>0.02</v>
      </c>
      <c r="T141" s="155">
        <f>S141*H141</f>
        <v>2.19036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6" t="s">
        <v>175</v>
      </c>
      <c r="AT141" s="156" t="s">
        <v>170</v>
      </c>
      <c r="AU141" s="156" t="s">
        <v>81</v>
      </c>
      <c r="AY141" s="19" t="s">
        <v>167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9" t="s">
        <v>79</v>
      </c>
      <c r="BK141" s="157">
        <f>ROUND(I141*H141,2)</f>
        <v>0</v>
      </c>
      <c r="BL141" s="19" t="s">
        <v>175</v>
      </c>
      <c r="BM141" s="156" t="s">
        <v>234</v>
      </c>
    </row>
    <row r="142" spans="1:47" s="2" customFormat="1" ht="11.25">
      <c r="A142" s="34"/>
      <c r="B142" s="35"/>
      <c r="C142" s="34"/>
      <c r="D142" s="158" t="s">
        <v>177</v>
      </c>
      <c r="E142" s="34"/>
      <c r="F142" s="159" t="s">
        <v>235</v>
      </c>
      <c r="G142" s="34"/>
      <c r="H142" s="34"/>
      <c r="I142" s="160"/>
      <c r="J142" s="34"/>
      <c r="K142" s="34"/>
      <c r="L142" s="35"/>
      <c r="M142" s="161"/>
      <c r="N142" s="162"/>
      <c r="O142" s="55"/>
      <c r="P142" s="55"/>
      <c r="Q142" s="55"/>
      <c r="R142" s="55"/>
      <c r="S142" s="55"/>
      <c r="T142" s="56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9" t="s">
        <v>177</v>
      </c>
      <c r="AU142" s="19" t="s">
        <v>81</v>
      </c>
    </row>
    <row r="143" spans="2:51" s="13" customFormat="1" ht="22.5">
      <c r="B143" s="163"/>
      <c r="D143" s="164" t="s">
        <v>179</v>
      </c>
      <c r="E143" s="165" t="s">
        <v>3</v>
      </c>
      <c r="F143" s="166" t="s">
        <v>236</v>
      </c>
      <c r="H143" s="167">
        <v>65.518</v>
      </c>
      <c r="I143" s="168"/>
      <c r="L143" s="163"/>
      <c r="M143" s="169"/>
      <c r="N143" s="170"/>
      <c r="O143" s="170"/>
      <c r="P143" s="170"/>
      <c r="Q143" s="170"/>
      <c r="R143" s="170"/>
      <c r="S143" s="170"/>
      <c r="T143" s="171"/>
      <c r="AT143" s="165" t="s">
        <v>179</v>
      </c>
      <c r="AU143" s="165" t="s">
        <v>81</v>
      </c>
      <c r="AV143" s="13" t="s">
        <v>81</v>
      </c>
      <c r="AW143" s="13" t="s">
        <v>34</v>
      </c>
      <c r="AX143" s="13" t="s">
        <v>72</v>
      </c>
      <c r="AY143" s="165" t="s">
        <v>167</v>
      </c>
    </row>
    <row r="144" spans="2:51" s="13" customFormat="1" ht="11.25">
      <c r="B144" s="163"/>
      <c r="D144" s="164" t="s">
        <v>179</v>
      </c>
      <c r="E144" s="165" t="s">
        <v>3</v>
      </c>
      <c r="F144" s="166" t="s">
        <v>3280</v>
      </c>
      <c r="H144" s="167">
        <v>44</v>
      </c>
      <c r="I144" s="168"/>
      <c r="L144" s="163"/>
      <c r="M144" s="169"/>
      <c r="N144" s="170"/>
      <c r="O144" s="170"/>
      <c r="P144" s="170"/>
      <c r="Q144" s="170"/>
      <c r="R144" s="170"/>
      <c r="S144" s="170"/>
      <c r="T144" s="171"/>
      <c r="AT144" s="165" t="s">
        <v>179</v>
      </c>
      <c r="AU144" s="165" t="s">
        <v>81</v>
      </c>
      <c r="AV144" s="13" t="s">
        <v>81</v>
      </c>
      <c r="AW144" s="13" t="s">
        <v>34</v>
      </c>
      <c r="AX144" s="13" t="s">
        <v>72</v>
      </c>
      <c r="AY144" s="165" t="s">
        <v>167</v>
      </c>
    </row>
    <row r="145" spans="2:51" s="14" customFormat="1" ht="11.25">
      <c r="B145" s="172"/>
      <c r="D145" s="164" t="s">
        <v>179</v>
      </c>
      <c r="E145" s="173" t="s">
        <v>3</v>
      </c>
      <c r="F145" s="174" t="s">
        <v>217</v>
      </c>
      <c r="H145" s="175">
        <v>109.518</v>
      </c>
      <c r="I145" s="176"/>
      <c r="L145" s="172"/>
      <c r="M145" s="177"/>
      <c r="N145" s="178"/>
      <c r="O145" s="178"/>
      <c r="P145" s="178"/>
      <c r="Q145" s="178"/>
      <c r="R145" s="178"/>
      <c r="S145" s="178"/>
      <c r="T145" s="179"/>
      <c r="AT145" s="173" t="s">
        <v>179</v>
      </c>
      <c r="AU145" s="173" t="s">
        <v>81</v>
      </c>
      <c r="AV145" s="14" t="s">
        <v>175</v>
      </c>
      <c r="AW145" s="14" t="s">
        <v>34</v>
      </c>
      <c r="AX145" s="14" t="s">
        <v>79</v>
      </c>
      <c r="AY145" s="173" t="s">
        <v>167</v>
      </c>
    </row>
    <row r="146" spans="2:63" s="12" customFormat="1" ht="22.9" customHeight="1">
      <c r="B146" s="131"/>
      <c r="D146" s="132" t="s">
        <v>71</v>
      </c>
      <c r="E146" s="142" t="s">
        <v>223</v>
      </c>
      <c r="F146" s="142" t="s">
        <v>237</v>
      </c>
      <c r="I146" s="134"/>
      <c r="J146" s="143">
        <f>BK146</f>
        <v>0</v>
      </c>
      <c r="L146" s="131"/>
      <c r="M146" s="136"/>
      <c r="N146" s="137"/>
      <c r="O146" s="137"/>
      <c r="P146" s="138">
        <f>SUM(P147:P182)</f>
        <v>0</v>
      </c>
      <c r="Q146" s="137"/>
      <c r="R146" s="138">
        <f>SUM(R147:R182)</f>
        <v>0.06260450000000001</v>
      </c>
      <c r="S146" s="137"/>
      <c r="T146" s="139">
        <f>SUM(T147:T182)</f>
        <v>11.500904</v>
      </c>
      <c r="AR146" s="132" t="s">
        <v>79</v>
      </c>
      <c r="AT146" s="140" t="s">
        <v>71</v>
      </c>
      <c r="AU146" s="140" t="s">
        <v>79</v>
      </c>
      <c r="AY146" s="132" t="s">
        <v>167</v>
      </c>
      <c r="BK146" s="141">
        <f>SUM(BK147:BK182)</f>
        <v>0</v>
      </c>
    </row>
    <row r="147" spans="1:65" s="2" customFormat="1" ht="37.9" customHeight="1">
      <c r="A147" s="34"/>
      <c r="B147" s="144"/>
      <c r="C147" s="145" t="s">
        <v>238</v>
      </c>
      <c r="D147" s="145" t="s">
        <v>170</v>
      </c>
      <c r="E147" s="146" t="s">
        <v>239</v>
      </c>
      <c r="F147" s="147" t="s">
        <v>240</v>
      </c>
      <c r="G147" s="148" t="s">
        <v>183</v>
      </c>
      <c r="H147" s="149">
        <v>234.418</v>
      </c>
      <c r="I147" s="150"/>
      <c r="J147" s="151">
        <f>ROUND(I147*H147,2)</f>
        <v>0</v>
      </c>
      <c r="K147" s="147" t="s">
        <v>174</v>
      </c>
      <c r="L147" s="35"/>
      <c r="M147" s="152" t="s">
        <v>3</v>
      </c>
      <c r="N147" s="153" t="s">
        <v>43</v>
      </c>
      <c r="O147" s="55"/>
      <c r="P147" s="154">
        <f>O147*H147</f>
        <v>0</v>
      </c>
      <c r="Q147" s="154">
        <v>0.00021</v>
      </c>
      <c r="R147" s="154">
        <f>Q147*H147</f>
        <v>0.049227780000000006</v>
      </c>
      <c r="S147" s="154">
        <v>0</v>
      </c>
      <c r="T147" s="155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6" t="s">
        <v>175</v>
      </c>
      <c r="AT147" s="156" t="s">
        <v>170</v>
      </c>
      <c r="AU147" s="156" t="s">
        <v>81</v>
      </c>
      <c r="AY147" s="19" t="s">
        <v>167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9" t="s">
        <v>79</v>
      </c>
      <c r="BK147" s="157">
        <f>ROUND(I147*H147,2)</f>
        <v>0</v>
      </c>
      <c r="BL147" s="19" t="s">
        <v>175</v>
      </c>
      <c r="BM147" s="156" t="s">
        <v>241</v>
      </c>
    </row>
    <row r="148" spans="1:47" s="2" customFormat="1" ht="11.25">
      <c r="A148" s="34"/>
      <c r="B148" s="35"/>
      <c r="C148" s="34"/>
      <c r="D148" s="158" t="s">
        <v>177</v>
      </c>
      <c r="E148" s="34"/>
      <c r="F148" s="159" t="s">
        <v>242</v>
      </c>
      <c r="G148" s="34"/>
      <c r="H148" s="34"/>
      <c r="I148" s="160"/>
      <c r="J148" s="34"/>
      <c r="K148" s="34"/>
      <c r="L148" s="35"/>
      <c r="M148" s="161"/>
      <c r="N148" s="162"/>
      <c r="O148" s="55"/>
      <c r="P148" s="55"/>
      <c r="Q148" s="55"/>
      <c r="R148" s="55"/>
      <c r="S148" s="55"/>
      <c r="T148" s="56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9" t="s">
        <v>177</v>
      </c>
      <c r="AU148" s="19" t="s">
        <v>81</v>
      </c>
    </row>
    <row r="149" spans="2:51" s="13" customFormat="1" ht="11.25">
      <c r="B149" s="163"/>
      <c r="D149" s="164" t="s">
        <v>179</v>
      </c>
      <c r="E149" s="165" t="s">
        <v>3</v>
      </c>
      <c r="F149" s="166" t="s">
        <v>213</v>
      </c>
      <c r="H149" s="167">
        <v>38.868</v>
      </c>
      <c r="I149" s="168"/>
      <c r="L149" s="163"/>
      <c r="M149" s="169"/>
      <c r="N149" s="170"/>
      <c r="O149" s="170"/>
      <c r="P149" s="170"/>
      <c r="Q149" s="170"/>
      <c r="R149" s="170"/>
      <c r="S149" s="170"/>
      <c r="T149" s="171"/>
      <c r="AT149" s="165" t="s">
        <v>179</v>
      </c>
      <c r="AU149" s="165" t="s">
        <v>81</v>
      </c>
      <c r="AV149" s="13" t="s">
        <v>81</v>
      </c>
      <c r="AW149" s="13" t="s">
        <v>34</v>
      </c>
      <c r="AX149" s="13" t="s">
        <v>72</v>
      </c>
      <c r="AY149" s="165" t="s">
        <v>167</v>
      </c>
    </row>
    <row r="150" spans="2:51" s="13" customFormat="1" ht="11.25">
      <c r="B150" s="163"/>
      <c r="D150" s="164" t="s">
        <v>179</v>
      </c>
      <c r="E150" s="165" t="s">
        <v>3</v>
      </c>
      <c r="F150" s="166" t="s">
        <v>214</v>
      </c>
      <c r="H150" s="167">
        <v>26.65</v>
      </c>
      <c r="I150" s="168"/>
      <c r="L150" s="163"/>
      <c r="M150" s="169"/>
      <c r="N150" s="170"/>
      <c r="O150" s="170"/>
      <c r="P150" s="170"/>
      <c r="Q150" s="170"/>
      <c r="R150" s="170"/>
      <c r="S150" s="170"/>
      <c r="T150" s="171"/>
      <c r="AT150" s="165" t="s">
        <v>179</v>
      </c>
      <c r="AU150" s="165" t="s">
        <v>81</v>
      </c>
      <c r="AV150" s="13" t="s">
        <v>81</v>
      </c>
      <c r="AW150" s="13" t="s">
        <v>34</v>
      </c>
      <c r="AX150" s="13" t="s">
        <v>72</v>
      </c>
      <c r="AY150" s="165" t="s">
        <v>167</v>
      </c>
    </row>
    <row r="151" spans="2:51" s="13" customFormat="1" ht="11.25">
      <c r="B151" s="163"/>
      <c r="D151" s="164" t="s">
        <v>179</v>
      </c>
      <c r="E151" s="165" t="s">
        <v>3</v>
      </c>
      <c r="F151" s="166" t="s">
        <v>3278</v>
      </c>
      <c r="H151" s="167">
        <v>14</v>
      </c>
      <c r="I151" s="168"/>
      <c r="L151" s="163"/>
      <c r="M151" s="169"/>
      <c r="N151" s="170"/>
      <c r="O151" s="170"/>
      <c r="P151" s="170"/>
      <c r="Q151" s="170"/>
      <c r="R151" s="170"/>
      <c r="S151" s="170"/>
      <c r="T151" s="171"/>
      <c r="AT151" s="165" t="s">
        <v>179</v>
      </c>
      <c r="AU151" s="165" t="s">
        <v>81</v>
      </c>
      <c r="AV151" s="13" t="s">
        <v>81</v>
      </c>
      <c r="AW151" s="13" t="s">
        <v>34</v>
      </c>
      <c r="AX151" s="13" t="s">
        <v>72</v>
      </c>
      <c r="AY151" s="165" t="s">
        <v>167</v>
      </c>
    </row>
    <row r="152" spans="2:51" s="13" customFormat="1" ht="11.25">
      <c r="B152" s="163"/>
      <c r="D152" s="164" t="s">
        <v>179</v>
      </c>
      <c r="E152" s="165" t="s">
        <v>3</v>
      </c>
      <c r="F152" s="166" t="s">
        <v>3279</v>
      </c>
      <c r="H152" s="167">
        <v>30</v>
      </c>
      <c r="I152" s="168"/>
      <c r="L152" s="163"/>
      <c r="M152" s="169"/>
      <c r="N152" s="170"/>
      <c r="O152" s="170"/>
      <c r="P152" s="170"/>
      <c r="Q152" s="170"/>
      <c r="R152" s="170"/>
      <c r="S152" s="170"/>
      <c r="T152" s="171"/>
      <c r="AT152" s="165" t="s">
        <v>179</v>
      </c>
      <c r="AU152" s="165" t="s">
        <v>81</v>
      </c>
      <c r="AV152" s="13" t="s">
        <v>81</v>
      </c>
      <c r="AW152" s="13" t="s">
        <v>34</v>
      </c>
      <c r="AX152" s="13" t="s">
        <v>72</v>
      </c>
      <c r="AY152" s="165" t="s">
        <v>167</v>
      </c>
    </row>
    <row r="153" spans="2:51" s="13" customFormat="1" ht="11.25">
      <c r="B153" s="163"/>
      <c r="D153" s="164" t="s">
        <v>179</v>
      </c>
      <c r="E153" s="165" t="s">
        <v>3</v>
      </c>
      <c r="F153" s="166" t="s">
        <v>215</v>
      </c>
      <c r="H153" s="167">
        <v>115.9</v>
      </c>
      <c r="I153" s="168"/>
      <c r="L153" s="163"/>
      <c r="M153" s="169"/>
      <c r="N153" s="170"/>
      <c r="O153" s="170"/>
      <c r="P153" s="170"/>
      <c r="Q153" s="170"/>
      <c r="R153" s="170"/>
      <c r="S153" s="170"/>
      <c r="T153" s="171"/>
      <c r="AT153" s="165" t="s">
        <v>179</v>
      </c>
      <c r="AU153" s="165" t="s">
        <v>81</v>
      </c>
      <c r="AV153" s="13" t="s">
        <v>81</v>
      </c>
      <c r="AW153" s="13" t="s">
        <v>34</v>
      </c>
      <c r="AX153" s="13" t="s">
        <v>72</v>
      </c>
      <c r="AY153" s="165" t="s">
        <v>167</v>
      </c>
    </row>
    <row r="154" spans="2:51" s="13" customFormat="1" ht="11.25">
      <c r="B154" s="163"/>
      <c r="D154" s="164" t="s">
        <v>179</v>
      </c>
      <c r="E154" s="165" t="s">
        <v>3</v>
      </c>
      <c r="F154" s="166" t="s">
        <v>216</v>
      </c>
      <c r="H154" s="167">
        <v>9</v>
      </c>
      <c r="I154" s="168"/>
      <c r="L154" s="163"/>
      <c r="M154" s="169"/>
      <c r="N154" s="170"/>
      <c r="O154" s="170"/>
      <c r="P154" s="170"/>
      <c r="Q154" s="170"/>
      <c r="R154" s="170"/>
      <c r="S154" s="170"/>
      <c r="T154" s="171"/>
      <c r="AT154" s="165" t="s">
        <v>179</v>
      </c>
      <c r="AU154" s="165" t="s">
        <v>81</v>
      </c>
      <c r="AV154" s="13" t="s">
        <v>81</v>
      </c>
      <c r="AW154" s="13" t="s">
        <v>34</v>
      </c>
      <c r="AX154" s="13" t="s">
        <v>72</v>
      </c>
      <c r="AY154" s="165" t="s">
        <v>167</v>
      </c>
    </row>
    <row r="155" spans="2:51" s="14" customFormat="1" ht="11.25">
      <c r="B155" s="172"/>
      <c r="D155" s="164" t="s">
        <v>179</v>
      </c>
      <c r="E155" s="173" t="s">
        <v>3</v>
      </c>
      <c r="F155" s="174" t="s">
        <v>217</v>
      </c>
      <c r="H155" s="175">
        <v>234.418</v>
      </c>
      <c r="I155" s="176"/>
      <c r="L155" s="172"/>
      <c r="M155" s="177"/>
      <c r="N155" s="178"/>
      <c r="O155" s="178"/>
      <c r="P155" s="178"/>
      <c r="Q155" s="178"/>
      <c r="R155" s="178"/>
      <c r="S155" s="178"/>
      <c r="T155" s="179"/>
      <c r="AT155" s="173" t="s">
        <v>179</v>
      </c>
      <c r="AU155" s="173" t="s">
        <v>81</v>
      </c>
      <c r="AV155" s="14" t="s">
        <v>175</v>
      </c>
      <c r="AW155" s="14" t="s">
        <v>34</v>
      </c>
      <c r="AX155" s="14" t="s">
        <v>79</v>
      </c>
      <c r="AY155" s="173" t="s">
        <v>167</v>
      </c>
    </row>
    <row r="156" spans="1:65" s="2" customFormat="1" ht="37.9" customHeight="1">
      <c r="A156" s="34"/>
      <c r="B156" s="144"/>
      <c r="C156" s="145" t="s">
        <v>243</v>
      </c>
      <c r="D156" s="145" t="s">
        <v>170</v>
      </c>
      <c r="E156" s="146" t="s">
        <v>244</v>
      </c>
      <c r="F156" s="147" t="s">
        <v>245</v>
      </c>
      <c r="G156" s="148" t="s">
        <v>183</v>
      </c>
      <c r="H156" s="149">
        <v>334.418</v>
      </c>
      <c r="I156" s="150"/>
      <c r="J156" s="151">
        <f>ROUND(I156*H156,2)</f>
        <v>0</v>
      </c>
      <c r="K156" s="147" t="s">
        <v>174</v>
      </c>
      <c r="L156" s="35"/>
      <c r="M156" s="152" t="s">
        <v>3</v>
      </c>
      <c r="N156" s="153" t="s">
        <v>43</v>
      </c>
      <c r="O156" s="55"/>
      <c r="P156" s="154">
        <f>O156*H156</f>
        <v>0</v>
      </c>
      <c r="Q156" s="154">
        <v>4E-05</v>
      </c>
      <c r="R156" s="154">
        <f>Q156*H156</f>
        <v>0.013376720000000002</v>
      </c>
      <c r="S156" s="154">
        <v>0</v>
      </c>
      <c r="T156" s="155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6" t="s">
        <v>175</v>
      </c>
      <c r="AT156" s="156" t="s">
        <v>170</v>
      </c>
      <c r="AU156" s="156" t="s">
        <v>81</v>
      </c>
      <c r="AY156" s="19" t="s">
        <v>167</v>
      </c>
      <c r="BE156" s="157">
        <f>IF(N156="základní",J156,0)</f>
        <v>0</v>
      </c>
      <c r="BF156" s="157">
        <f>IF(N156="snížená",J156,0)</f>
        <v>0</v>
      </c>
      <c r="BG156" s="157">
        <f>IF(N156="zákl. přenesená",J156,0)</f>
        <v>0</v>
      </c>
      <c r="BH156" s="157">
        <f>IF(N156="sníž. přenesená",J156,0)</f>
        <v>0</v>
      </c>
      <c r="BI156" s="157">
        <f>IF(N156="nulová",J156,0)</f>
        <v>0</v>
      </c>
      <c r="BJ156" s="19" t="s">
        <v>79</v>
      </c>
      <c r="BK156" s="157">
        <f>ROUND(I156*H156,2)</f>
        <v>0</v>
      </c>
      <c r="BL156" s="19" t="s">
        <v>175</v>
      </c>
      <c r="BM156" s="156" t="s">
        <v>246</v>
      </c>
    </row>
    <row r="157" spans="1:47" s="2" customFormat="1" ht="11.25">
      <c r="A157" s="34"/>
      <c r="B157" s="35"/>
      <c r="C157" s="34"/>
      <c r="D157" s="158" t="s">
        <v>177</v>
      </c>
      <c r="E157" s="34"/>
      <c r="F157" s="159" t="s">
        <v>247</v>
      </c>
      <c r="G157" s="34"/>
      <c r="H157" s="34"/>
      <c r="I157" s="160"/>
      <c r="J157" s="34"/>
      <c r="K157" s="34"/>
      <c r="L157" s="35"/>
      <c r="M157" s="161"/>
      <c r="N157" s="162"/>
      <c r="O157" s="55"/>
      <c r="P157" s="55"/>
      <c r="Q157" s="55"/>
      <c r="R157" s="55"/>
      <c r="S157" s="55"/>
      <c r="T157" s="56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9" t="s">
        <v>177</v>
      </c>
      <c r="AU157" s="19" t="s">
        <v>81</v>
      </c>
    </row>
    <row r="158" spans="2:51" s="13" customFormat="1" ht="11.25">
      <c r="B158" s="163"/>
      <c r="D158" s="164" t="s">
        <v>179</v>
      </c>
      <c r="E158" s="165" t="s">
        <v>3</v>
      </c>
      <c r="F158" s="166" t="s">
        <v>213</v>
      </c>
      <c r="H158" s="167">
        <v>38.868</v>
      </c>
      <c r="I158" s="168"/>
      <c r="L158" s="163"/>
      <c r="M158" s="169"/>
      <c r="N158" s="170"/>
      <c r="O158" s="170"/>
      <c r="P158" s="170"/>
      <c r="Q158" s="170"/>
      <c r="R158" s="170"/>
      <c r="S158" s="170"/>
      <c r="T158" s="171"/>
      <c r="AT158" s="165" t="s">
        <v>179</v>
      </c>
      <c r="AU158" s="165" t="s">
        <v>81</v>
      </c>
      <c r="AV158" s="13" t="s">
        <v>81</v>
      </c>
      <c r="AW158" s="13" t="s">
        <v>34</v>
      </c>
      <c r="AX158" s="13" t="s">
        <v>72</v>
      </c>
      <c r="AY158" s="165" t="s">
        <v>167</v>
      </c>
    </row>
    <row r="159" spans="2:51" s="13" customFormat="1" ht="11.25">
      <c r="B159" s="163"/>
      <c r="D159" s="164" t="s">
        <v>179</v>
      </c>
      <c r="E159" s="165" t="s">
        <v>3</v>
      </c>
      <c r="F159" s="166" t="s">
        <v>214</v>
      </c>
      <c r="H159" s="167">
        <v>26.65</v>
      </c>
      <c r="I159" s="168"/>
      <c r="L159" s="163"/>
      <c r="M159" s="169"/>
      <c r="N159" s="170"/>
      <c r="O159" s="170"/>
      <c r="P159" s="170"/>
      <c r="Q159" s="170"/>
      <c r="R159" s="170"/>
      <c r="S159" s="170"/>
      <c r="T159" s="171"/>
      <c r="AT159" s="165" t="s">
        <v>179</v>
      </c>
      <c r="AU159" s="165" t="s">
        <v>81</v>
      </c>
      <c r="AV159" s="13" t="s">
        <v>81</v>
      </c>
      <c r="AW159" s="13" t="s">
        <v>34</v>
      </c>
      <c r="AX159" s="13" t="s">
        <v>72</v>
      </c>
      <c r="AY159" s="165" t="s">
        <v>167</v>
      </c>
    </row>
    <row r="160" spans="2:51" s="13" customFormat="1" ht="11.25">
      <c r="B160" s="163"/>
      <c r="D160" s="164" t="s">
        <v>179</v>
      </c>
      <c r="E160" s="165" t="s">
        <v>3</v>
      </c>
      <c r="F160" s="166" t="s">
        <v>3278</v>
      </c>
      <c r="H160" s="167">
        <v>14</v>
      </c>
      <c r="I160" s="168"/>
      <c r="L160" s="163"/>
      <c r="M160" s="169"/>
      <c r="N160" s="170"/>
      <c r="O160" s="170"/>
      <c r="P160" s="170"/>
      <c r="Q160" s="170"/>
      <c r="R160" s="170"/>
      <c r="S160" s="170"/>
      <c r="T160" s="171"/>
      <c r="AT160" s="165" t="s">
        <v>179</v>
      </c>
      <c r="AU160" s="165" t="s">
        <v>81</v>
      </c>
      <c r="AV160" s="13" t="s">
        <v>81</v>
      </c>
      <c r="AW160" s="13" t="s">
        <v>34</v>
      </c>
      <c r="AX160" s="13" t="s">
        <v>72</v>
      </c>
      <c r="AY160" s="165" t="s">
        <v>167</v>
      </c>
    </row>
    <row r="161" spans="2:51" s="13" customFormat="1" ht="11.25">
      <c r="B161" s="163"/>
      <c r="D161" s="164" t="s">
        <v>179</v>
      </c>
      <c r="E161" s="165" t="s">
        <v>3</v>
      </c>
      <c r="F161" s="166" t="s">
        <v>3279</v>
      </c>
      <c r="H161" s="167">
        <v>30</v>
      </c>
      <c r="I161" s="168"/>
      <c r="L161" s="163"/>
      <c r="M161" s="169"/>
      <c r="N161" s="170"/>
      <c r="O161" s="170"/>
      <c r="P161" s="170"/>
      <c r="Q161" s="170"/>
      <c r="R161" s="170"/>
      <c r="S161" s="170"/>
      <c r="T161" s="171"/>
      <c r="AT161" s="165" t="s">
        <v>179</v>
      </c>
      <c r="AU161" s="165" t="s">
        <v>81</v>
      </c>
      <c r="AV161" s="13" t="s">
        <v>81</v>
      </c>
      <c r="AW161" s="13" t="s">
        <v>34</v>
      </c>
      <c r="AX161" s="13" t="s">
        <v>72</v>
      </c>
      <c r="AY161" s="165" t="s">
        <v>167</v>
      </c>
    </row>
    <row r="162" spans="2:51" s="13" customFormat="1" ht="11.25">
      <c r="B162" s="163"/>
      <c r="D162" s="164" t="s">
        <v>179</v>
      </c>
      <c r="E162" s="165" t="s">
        <v>3</v>
      </c>
      <c r="F162" s="166" t="s">
        <v>215</v>
      </c>
      <c r="H162" s="167">
        <v>115.9</v>
      </c>
      <c r="I162" s="168"/>
      <c r="L162" s="163"/>
      <c r="M162" s="169"/>
      <c r="N162" s="170"/>
      <c r="O162" s="170"/>
      <c r="P162" s="170"/>
      <c r="Q162" s="170"/>
      <c r="R162" s="170"/>
      <c r="S162" s="170"/>
      <c r="T162" s="171"/>
      <c r="AT162" s="165" t="s">
        <v>179</v>
      </c>
      <c r="AU162" s="165" t="s">
        <v>81</v>
      </c>
      <c r="AV162" s="13" t="s">
        <v>81</v>
      </c>
      <c r="AW162" s="13" t="s">
        <v>34</v>
      </c>
      <c r="AX162" s="13" t="s">
        <v>72</v>
      </c>
      <c r="AY162" s="165" t="s">
        <v>167</v>
      </c>
    </row>
    <row r="163" spans="2:51" s="13" customFormat="1" ht="11.25">
      <c r="B163" s="163"/>
      <c r="D163" s="164" t="s">
        <v>179</v>
      </c>
      <c r="E163" s="165" t="s">
        <v>3</v>
      </c>
      <c r="F163" s="166" t="s">
        <v>248</v>
      </c>
      <c r="H163" s="167">
        <v>109</v>
      </c>
      <c r="I163" s="168"/>
      <c r="L163" s="163"/>
      <c r="M163" s="169"/>
      <c r="N163" s="170"/>
      <c r="O163" s="170"/>
      <c r="P163" s="170"/>
      <c r="Q163" s="170"/>
      <c r="R163" s="170"/>
      <c r="S163" s="170"/>
      <c r="T163" s="171"/>
      <c r="AT163" s="165" t="s">
        <v>179</v>
      </c>
      <c r="AU163" s="165" t="s">
        <v>81</v>
      </c>
      <c r="AV163" s="13" t="s">
        <v>81</v>
      </c>
      <c r="AW163" s="13" t="s">
        <v>34</v>
      </c>
      <c r="AX163" s="13" t="s">
        <v>72</v>
      </c>
      <c r="AY163" s="165" t="s">
        <v>167</v>
      </c>
    </row>
    <row r="164" spans="2:51" s="14" customFormat="1" ht="11.25">
      <c r="B164" s="172"/>
      <c r="D164" s="164" t="s">
        <v>179</v>
      </c>
      <c r="E164" s="173" t="s">
        <v>3</v>
      </c>
      <c r="F164" s="174" t="s">
        <v>217</v>
      </c>
      <c r="H164" s="175">
        <v>334.418</v>
      </c>
      <c r="I164" s="176"/>
      <c r="L164" s="172"/>
      <c r="M164" s="177"/>
      <c r="N164" s="178"/>
      <c r="O164" s="178"/>
      <c r="P164" s="178"/>
      <c r="Q164" s="178"/>
      <c r="R164" s="178"/>
      <c r="S164" s="178"/>
      <c r="T164" s="179"/>
      <c r="AT164" s="173" t="s">
        <v>179</v>
      </c>
      <c r="AU164" s="173" t="s">
        <v>81</v>
      </c>
      <c r="AV164" s="14" t="s">
        <v>175</v>
      </c>
      <c r="AW164" s="14" t="s">
        <v>34</v>
      </c>
      <c r="AX164" s="14" t="s">
        <v>79</v>
      </c>
      <c r="AY164" s="173" t="s">
        <v>167</v>
      </c>
    </row>
    <row r="165" spans="1:65" s="2" customFormat="1" ht="44.25" customHeight="1">
      <c r="A165" s="34"/>
      <c r="B165" s="144"/>
      <c r="C165" s="145" t="s">
        <v>249</v>
      </c>
      <c r="D165" s="145" t="s">
        <v>170</v>
      </c>
      <c r="E165" s="146" t="s">
        <v>250</v>
      </c>
      <c r="F165" s="147" t="s">
        <v>251</v>
      </c>
      <c r="G165" s="148" t="s">
        <v>183</v>
      </c>
      <c r="H165" s="149">
        <v>24.064</v>
      </c>
      <c r="I165" s="150"/>
      <c r="J165" s="151">
        <f>ROUND(I165*H165,2)</f>
        <v>0</v>
      </c>
      <c r="K165" s="147" t="s">
        <v>174</v>
      </c>
      <c r="L165" s="35"/>
      <c r="M165" s="152" t="s">
        <v>3</v>
      </c>
      <c r="N165" s="153" t="s">
        <v>43</v>
      </c>
      <c r="O165" s="55"/>
      <c r="P165" s="154">
        <f>O165*H165</f>
        <v>0</v>
      </c>
      <c r="Q165" s="154">
        <v>0</v>
      </c>
      <c r="R165" s="154">
        <f>Q165*H165</f>
        <v>0</v>
      </c>
      <c r="S165" s="154">
        <v>0.261</v>
      </c>
      <c r="T165" s="155">
        <f>S165*H165</f>
        <v>6.280704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56" t="s">
        <v>175</v>
      </c>
      <c r="AT165" s="156" t="s">
        <v>170</v>
      </c>
      <c r="AU165" s="156" t="s">
        <v>81</v>
      </c>
      <c r="AY165" s="19" t="s">
        <v>167</v>
      </c>
      <c r="BE165" s="157">
        <f>IF(N165="základní",J165,0)</f>
        <v>0</v>
      </c>
      <c r="BF165" s="157">
        <f>IF(N165="snížená",J165,0)</f>
        <v>0</v>
      </c>
      <c r="BG165" s="157">
        <f>IF(N165="zákl. přenesená",J165,0)</f>
        <v>0</v>
      </c>
      <c r="BH165" s="157">
        <f>IF(N165="sníž. přenesená",J165,0)</f>
        <v>0</v>
      </c>
      <c r="BI165" s="157">
        <f>IF(N165="nulová",J165,0)</f>
        <v>0</v>
      </c>
      <c r="BJ165" s="19" t="s">
        <v>79</v>
      </c>
      <c r="BK165" s="157">
        <f>ROUND(I165*H165,2)</f>
        <v>0</v>
      </c>
      <c r="BL165" s="19" t="s">
        <v>175</v>
      </c>
      <c r="BM165" s="156" t="s">
        <v>252</v>
      </c>
    </row>
    <row r="166" spans="1:47" s="2" customFormat="1" ht="11.25">
      <c r="A166" s="34"/>
      <c r="B166" s="35"/>
      <c r="C166" s="34"/>
      <c r="D166" s="158" t="s">
        <v>177</v>
      </c>
      <c r="E166" s="34"/>
      <c r="F166" s="159" t="s">
        <v>253</v>
      </c>
      <c r="G166" s="34"/>
      <c r="H166" s="34"/>
      <c r="I166" s="160"/>
      <c r="J166" s="34"/>
      <c r="K166" s="34"/>
      <c r="L166" s="35"/>
      <c r="M166" s="161"/>
      <c r="N166" s="162"/>
      <c r="O166" s="55"/>
      <c r="P166" s="55"/>
      <c r="Q166" s="55"/>
      <c r="R166" s="55"/>
      <c r="S166" s="55"/>
      <c r="T166" s="56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9" t="s">
        <v>177</v>
      </c>
      <c r="AU166" s="19" t="s">
        <v>81</v>
      </c>
    </row>
    <row r="167" spans="2:51" s="13" customFormat="1" ht="11.25">
      <c r="B167" s="163"/>
      <c r="D167" s="164" t="s">
        <v>179</v>
      </c>
      <c r="E167" s="165" t="s">
        <v>3</v>
      </c>
      <c r="F167" s="166" t="s">
        <v>254</v>
      </c>
      <c r="H167" s="167">
        <v>24.064</v>
      </c>
      <c r="I167" s="168"/>
      <c r="L167" s="163"/>
      <c r="M167" s="169"/>
      <c r="N167" s="170"/>
      <c r="O167" s="170"/>
      <c r="P167" s="170"/>
      <c r="Q167" s="170"/>
      <c r="R167" s="170"/>
      <c r="S167" s="170"/>
      <c r="T167" s="171"/>
      <c r="AT167" s="165" t="s">
        <v>179</v>
      </c>
      <c r="AU167" s="165" t="s">
        <v>81</v>
      </c>
      <c r="AV167" s="13" t="s">
        <v>81</v>
      </c>
      <c r="AW167" s="13" t="s">
        <v>34</v>
      </c>
      <c r="AX167" s="13" t="s">
        <v>79</v>
      </c>
      <c r="AY167" s="165" t="s">
        <v>167</v>
      </c>
    </row>
    <row r="168" spans="1:65" s="2" customFormat="1" ht="49.15" customHeight="1">
      <c r="A168" s="34"/>
      <c r="B168" s="144"/>
      <c r="C168" s="145" t="s">
        <v>255</v>
      </c>
      <c r="D168" s="145" t="s">
        <v>170</v>
      </c>
      <c r="E168" s="146" t="s">
        <v>256</v>
      </c>
      <c r="F168" s="147" t="s">
        <v>257</v>
      </c>
      <c r="G168" s="148" t="s">
        <v>183</v>
      </c>
      <c r="H168" s="149">
        <v>0.66</v>
      </c>
      <c r="I168" s="150"/>
      <c r="J168" s="151">
        <f>ROUND(I168*H168,2)</f>
        <v>0</v>
      </c>
      <c r="K168" s="147" t="s">
        <v>174</v>
      </c>
      <c r="L168" s="35"/>
      <c r="M168" s="152" t="s">
        <v>3</v>
      </c>
      <c r="N168" s="153" t="s">
        <v>43</v>
      </c>
      <c r="O168" s="55"/>
      <c r="P168" s="154">
        <f>O168*H168</f>
        <v>0</v>
      </c>
      <c r="Q168" s="154">
        <v>0</v>
      </c>
      <c r="R168" s="154">
        <f>Q168*H168</f>
        <v>0</v>
      </c>
      <c r="S168" s="154">
        <v>0.055</v>
      </c>
      <c r="T168" s="155">
        <f>S168*H168</f>
        <v>0.0363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56" t="s">
        <v>175</v>
      </c>
      <c r="AT168" s="156" t="s">
        <v>170</v>
      </c>
      <c r="AU168" s="156" t="s">
        <v>81</v>
      </c>
      <c r="AY168" s="19" t="s">
        <v>167</v>
      </c>
      <c r="BE168" s="157">
        <f>IF(N168="základní",J168,0)</f>
        <v>0</v>
      </c>
      <c r="BF168" s="157">
        <f>IF(N168="snížená",J168,0)</f>
        <v>0</v>
      </c>
      <c r="BG168" s="157">
        <f>IF(N168="zákl. přenesená",J168,0)</f>
        <v>0</v>
      </c>
      <c r="BH168" s="157">
        <f>IF(N168="sníž. přenesená",J168,0)</f>
        <v>0</v>
      </c>
      <c r="BI168" s="157">
        <f>IF(N168="nulová",J168,0)</f>
        <v>0</v>
      </c>
      <c r="BJ168" s="19" t="s">
        <v>79</v>
      </c>
      <c r="BK168" s="157">
        <f>ROUND(I168*H168,2)</f>
        <v>0</v>
      </c>
      <c r="BL168" s="19" t="s">
        <v>175</v>
      </c>
      <c r="BM168" s="156" t="s">
        <v>258</v>
      </c>
    </row>
    <row r="169" spans="1:47" s="2" customFormat="1" ht="11.25">
      <c r="A169" s="34"/>
      <c r="B169" s="35"/>
      <c r="C169" s="34"/>
      <c r="D169" s="158" t="s">
        <v>177</v>
      </c>
      <c r="E169" s="34"/>
      <c r="F169" s="159" t="s">
        <v>259</v>
      </c>
      <c r="G169" s="34"/>
      <c r="H169" s="34"/>
      <c r="I169" s="160"/>
      <c r="J169" s="34"/>
      <c r="K169" s="34"/>
      <c r="L169" s="35"/>
      <c r="M169" s="161"/>
      <c r="N169" s="162"/>
      <c r="O169" s="55"/>
      <c r="P169" s="55"/>
      <c r="Q169" s="55"/>
      <c r="R169" s="55"/>
      <c r="S169" s="55"/>
      <c r="T169" s="56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9" t="s">
        <v>177</v>
      </c>
      <c r="AU169" s="19" t="s">
        <v>81</v>
      </c>
    </row>
    <row r="170" spans="2:51" s="13" customFormat="1" ht="11.25">
      <c r="B170" s="163"/>
      <c r="D170" s="164" t="s">
        <v>179</v>
      </c>
      <c r="E170" s="165" t="s">
        <v>3</v>
      </c>
      <c r="F170" s="166" t="s">
        <v>260</v>
      </c>
      <c r="H170" s="167">
        <v>0.66</v>
      </c>
      <c r="I170" s="168"/>
      <c r="L170" s="163"/>
      <c r="M170" s="169"/>
      <c r="N170" s="170"/>
      <c r="O170" s="170"/>
      <c r="P170" s="170"/>
      <c r="Q170" s="170"/>
      <c r="R170" s="170"/>
      <c r="S170" s="170"/>
      <c r="T170" s="171"/>
      <c r="AT170" s="165" t="s">
        <v>179</v>
      </c>
      <c r="AU170" s="165" t="s">
        <v>81</v>
      </c>
      <c r="AV170" s="13" t="s">
        <v>81</v>
      </c>
      <c r="AW170" s="13" t="s">
        <v>34</v>
      </c>
      <c r="AX170" s="13" t="s">
        <v>79</v>
      </c>
      <c r="AY170" s="165" t="s">
        <v>167</v>
      </c>
    </row>
    <row r="171" spans="1:65" s="2" customFormat="1" ht="37.9" customHeight="1">
      <c r="A171" s="34"/>
      <c r="B171" s="144"/>
      <c r="C171" s="145" t="s">
        <v>9</v>
      </c>
      <c r="D171" s="145" t="s">
        <v>170</v>
      </c>
      <c r="E171" s="146" t="s">
        <v>261</v>
      </c>
      <c r="F171" s="147" t="s">
        <v>262</v>
      </c>
      <c r="G171" s="148" t="s">
        <v>183</v>
      </c>
      <c r="H171" s="149">
        <v>4.8</v>
      </c>
      <c r="I171" s="150"/>
      <c r="J171" s="151">
        <f>ROUND(I171*H171,2)</f>
        <v>0</v>
      </c>
      <c r="K171" s="147" t="s">
        <v>174</v>
      </c>
      <c r="L171" s="35"/>
      <c r="M171" s="152" t="s">
        <v>3</v>
      </c>
      <c r="N171" s="153" t="s">
        <v>43</v>
      </c>
      <c r="O171" s="55"/>
      <c r="P171" s="154">
        <f>O171*H171</f>
        <v>0</v>
      </c>
      <c r="Q171" s="154">
        <v>0</v>
      </c>
      <c r="R171" s="154">
        <f>Q171*H171</f>
        <v>0</v>
      </c>
      <c r="S171" s="154">
        <v>0.076</v>
      </c>
      <c r="T171" s="155">
        <f>S171*H171</f>
        <v>0.36479999999999996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56" t="s">
        <v>175</v>
      </c>
      <c r="AT171" s="156" t="s">
        <v>170</v>
      </c>
      <c r="AU171" s="156" t="s">
        <v>81</v>
      </c>
      <c r="AY171" s="19" t="s">
        <v>167</v>
      </c>
      <c r="BE171" s="157">
        <f>IF(N171="základní",J171,0)</f>
        <v>0</v>
      </c>
      <c r="BF171" s="157">
        <f>IF(N171="snížená",J171,0)</f>
        <v>0</v>
      </c>
      <c r="BG171" s="157">
        <f>IF(N171="zákl. přenesená",J171,0)</f>
        <v>0</v>
      </c>
      <c r="BH171" s="157">
        <f>IF(N171="sníž. přenesená",J171,0)</f>
        <v>0</v>
      </c>
      <c r="BI171" s="157">
        <f>IF(N171="nulová",J171,0)</f>
        <v>0</v>
      </c>
      <c r="BJ171" s="19" t="s">
        <v>79</v>
      </c>
      <c r="BK171" s="157">
        <f>ROUND(I171*H171,2)</f>
        <v>0</v>
      </c>
      <c r="BL171" s="19" t="s">
        <v>175</v>
      </c>
      <c r="BM171" s="156" t="s">
        <v>263</v>
      </c>
    </row>
    <row r="172" spans="1:47" s="2" customFormat="1" ht="11.25">
      <c r="A172" s="34"/>
      <c r="B172" s="35"/>
      <c r="C172" s="34"/>
      <c r="D172" s="158" t="s">
        <v>177</v>
      </c>
      <c r="E172" s="34"/>
      <c r="F172" s="159" t="s">
        <v>264</v>
      </c>
      <c r="G172" s="34"/>
      <c r="H172" s="34"/>
      <c r="I172" s="160"/>
      <c r="J172" s="34"/>
      <c r="K172" s="34"/>
      <c r="L172" s="35"/>
      <c r="M172" s="161"/>
      <c r="N172" s="162"/>
      <c r="O172" s="55"/>
      <c r="P172" s="55"/>
      <c r="Q172" s="55"/>
      <c r="R172" s="55"/>
      <c r="S172" s="55"/>
      <c r="T172" s="56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9" t="s">
        <v>177</v>
      </c>
      <c r="AU172" s="19" t="s">
        <v>81</v>
      </c>
    </row>
    <row r="173" spans="2:51" s="13" customFormat="1" ht="11.25">
      <c r="B173" s="163"/>
      <c r="D173" s="164" t="s">
        <v>179</v>
      </c>
      <c r="E173" s="165" t="s">
        <v>3</v>
      </c>
      <c r="F173" s="166" t="s">
        <v>265</v>
      </c>
      <c r="H173" s="167">
        <v>4.8</v>
      </c>
      <c r="I173" s="168"/>
      <c r="L173" s="163"/>
      <c r="M173" s="169"/>
      <c r="N173" s="170"/>
      <c r="O173" s="170"/>
      <c r="P173" s="170"/>
      <c r="Q173" s="170"/>
      <c r="R173" s="170"/>
      <c r="S173" s="170"/>
      <c r="T173" s="171"/>
      <c r="AT173" s="165" t="s">
        <v>179</v>
      </c>
      <c r="AU173" s="165" t="s">
        <v>81</v>
      </c>
      <c r="AV173" s="13" t="s">
        <v>81</v>
      </c>
      <c r="AW173" s="13" t="s">
        <v>34</v>
      </c>
      <c r="AX173" s="13" t="s">
        <v>79</v>
      </c>
      <c r="AY173" s="165" t="s">
        <v>167</v>
      </c>
    </row>
    <row r="174" spans="1:65" s="2" customFormat="1" ht="55.5" customHeight="1">
      <c r="A174" s="34"/>
      <c r="B174" s="144"/>
      <c r="C174" s="145" t="s">
        <v>227</v>
      </c>
      <c r="D174" s="145" t="s">
        <v>170</v>
      </c>
      <c r="E174" s="146" t="s">
        <v>266</v>
      </c>
      <c r="F174" s="147" t="s">
        <v>267</v>
      </c>
      <c r="G174" s="148" t="s">
        <v>183</v>
      </c>
      <c r="H174" s="149">
        <v>1.37</v>
      </c>
      <c r="I174" s="150"/>
      <c r="J174" s="151">
        <f>ROUND(I174*H174,2)</f>
        <v>0</v>
      </c>
      <c r="K174" s="147" t="s">
        <v>174</v>
      </c>
      <c r="L174" s="35"/>
      <c r="M174" s="152" t="s">
        <v>3</v>
      </c>
      <c r="N174" s="153" t="s">
        <v>43</v>
      </c>
      <c r="O174" s="55"/>
      <c r="P174" s="154">
        <f>O174*H174</f>
        <v>0</v>
      </c>
      <c r="Q174" s="154">
        <v>0</v>
      </c>
      <c r="R174" s="154">
        <f>Q174*H174</f>
        <v>0</v>
      </c>
      <c r="S174" s="154">
        <v>0.27</v>
      </c>
      <c r="T174" s="155">
        <f>S174*H174</f>
        <v>0.36990000000000006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56" t="s">
        <v>175</v>
      </c>
      <c r="AT174" s="156" t="s">
        <v>170</v>
      </c>
      <c r="AU174" s="156" t="s">
        <v>81</v>
      </c>
      <c r="AY174" s="19" t="s">
        <v>167</v>
      </c>
      <c r="BE174" s="157">
        <f>IF(N174="základní",J174,0)</f>
        <v>0</v>
      </c>
      <c r="BF174" s="157">
        <f>IF(N174="snížená",J174,0)</f>
        <v>0</v>
      </c>
      <c r="BG174" s="157">
        <f>IF(N174="zákl. přenesená",J174,0)</f>
        <v>0</v>
      </c>
      <c r="BH174" s="157">
        <f>IF(N174="sníž. přenesená",J174,0)</f>
        <v>0</v>
      </c>
      <c r="BI174" s="157">
        <f>IF(N174="nulová",J174,0)</f>
        <v>0</v>
      </c>
      <c r="BJ174" s="19" t="s">
        <v>79</v>
      </c>
      <c r="BK174" s="157">
        <f>ROUND(I174*H174,2)</f>
        <v>0</v>
      </c>
      <c r="BL174" s="19" t="s">
        <v>175</v>
      </c>
      <c r="BM174" s="156" t="s">
        <v>268</v>
      </c>
    </row>
    <row r="175" spans="1:47" s="2" customFormat="1" ht="11.25">
      <c r="A175" s="34"/>
      <c r="B175" s="35"/>
      <c r="C175" s="34"/>
      <c r="D175" s="158" t="s">
        <v>177</v>
      </c>
      <c r="E175" s="34"/>
      <c r="F175" s="159" t="s">
        <v>269</v>
      </c>
      <c r="G175" s="34"/>
      <c r="H175" s="34"/>
      <c r="I175" s="160"/>
      <c r="J175" s="34"/>
      <c r="K175" s="34"/>
      <c r="L175" s="35"/>
      <c r="M175" s="161"/>
      <c r="N175" s="162"/>
      <c r="O175" s="55"/>
      <c r="P175" s="55"/>
      <c r="Q175" s="55"/>
      <c r="R175" s="55"/>
      <c r="S175" s="55"/>
      <c r="T175" s="56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9" t="s">
        <v>177</v>
      </c>
      <c r="AU175" s="19" t="s">
        <v>81</v>
      </c>
    </row>
    <row r="176" spans="2:51" s="13" customFormat="1" ht="11.25">
      <c r="B176" s="163"/>
      <c r="D176" s="164" t="s">
        <v>179</v>
      </c>
      <c r="E176" s="165" t="s">
        <v>3</v>
      </c>
      <c r="F176" s="166" t="s">
        <v>270</v>
      </c>
      <c r="H176" s="167">
        <v>1.37</v>
      </c>
      <c r="I176" s="168"/>
      <c r="L176" s="163"/>
      <c r="M176" s="169"/>
      <c r="N176" s="170"/>
      <c r="O176" s="170"/>
      <c r="P176" s="170"/>
      <c r="Q176" s="170"/>
      <c r="R176" s="170"/>
      <c r="S176" s="170"/>
      <c r="T176" s="171"/>
      <c r="AT176" s="165" t="s">
        <v>179</v>
      </c>
      <c r="AU176" s="165" t="s">
        <v>81</v>
      </c>
      <c r="AV176" s="13" t="s">
        <v>81</v>
      </c>
      <c r="AW176" s="13" t="s">
        <v>34</v>
      </c>
      <c r="AX176" s="13" t="s">
        <v>79</v>
      </c>
      <c r="AY176" s="165" t="s">
        <v>167</v>
      </c>
    </row>
    <row r="177" spans="1:65" s="2" customFormat="1" ht="49.15" customHeight="1">
      <c r="A177" s="34"/>
      <c r="B177" s="144"/>
      <c r="C177" s="145" t="s">
        <v>271</v>
      </c>
      <c r="D177" s="145" t="s">
        <v>170</v>
      </c>
      <c r="E177" s="146" t="s">
        <v>272</v>
      </c>
      <c r="F177" s="147" t="s">
        <v>273</v>
      </c>
      <c r="G177" s="148" t="s">
        <v>226</v>
      </c>
      <c r="H177" s="149">
        <v>1.6</v>
      </c>
      <c r="I177" s="150"/>
      <c r="J177" s="151">
        <f>ROUND(I177*H177,2)</f>
        <v>0</v>
      </c>
      <c r="K177" s="147" t="s">
        <v>174</v>
      </c>
      <c r="L177" s="35"/>
      <c r="M177" s="152" t="s">
        <v>3</v>
      </c>
      <c r="N177" s="153" t="s">
        <v>43</v>
      </c>
      <c r="O177" s="55"/>
      <c r="P177" s="154">
        <f>O177*H177</f>
        <v>0</v>
      </c>
      <c r="Q177" s="154">
        <v>0</v>
      </c>
      <c r="R177" s="154">
        <f>Q177*H177</f>
        <v>0</v>
      </c>
      <c r="S177" s="154">
        <v>0.065</v>
      </c>
      <c r="T177" s="155">
        <f>S177*H177</f>
        <v>0.10400000000000001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56" t="s">
        <v>175</v>
      </c>
      <c r="AT177" s="156" t="s">
        <v>170</v>
      </c>
      <c r="AU177" s="156" t="s">
        <v>81</v>
      </c>
      <c r="AY177" s="19" t="s">
        <v>167</v>
      </c>
      <c r="BE177" s="157">
        <f>IF(N177="základní",J177,0)</f>
        <v>0</v>
      </c>
      <c r="BF177" s="157">
        <f>IF(N177="snížená",J177,0)</f>
        <v>0</v>
      </c>
      <c r="BG177" s="157">
        <f>IF(N177="zákl. přenesená",J177,0)</f>
        <v>0</v>
      </c>
      <c r="BH177" s="157">
        <f>IF(N177="sníž. přenesená",J177,0)</f>
        <v>0</v>
      </c>
      <c r="BI177" s="157">
        <f>IF(N177="nulová",J177,0)</f>
        <v>0</v>
      </c>
      <c r="BJ177" s="19" t="s">
        <v>79</v>
      </c>
      <c r="BK177" s="157">
        <f>ROUND(I177*H177,2)</f>
        <v>0</v>
      </c>
      <c r="BL177" s="19" t="s">
        <v>175</v>
      </c>
      <c r="BM177" s="156" t="s">
        <v>274</v>
      </c>
    </row>
    <row r="178" spans="1:47" s="2" customFormat="1" ht="11.25">
      <c r="A178" s="34"/>
      <c r="B178" s="35"/>
      <c r="C178" s="34"/>
      <c r="D178" s="158" t="s">
        <v>177</v>
      </c>
      <c r="E178" s="34"/>
      <c r="F178" s="159" t="s">
        <v>275</v>
      </c>
      <c r="G178" s="34"/>
      <c r="H178" s="34"/>
      <c r="I178" s="160"/>
      <c r="J178" s="34"/>
      <c r="K178" s="34"/>
      <c r="L178" s="35"/>
      <c r="M178" s="161"/>
      <c r="N178" s="162"/>
      <c r="O178" s="55"/>
      <c r="P178" s="55"/>
      <c r="Q178" s="55"/>
      <c r="R178" s="55"/>
      <c r="S178" s="55"/>
      <c r="T178" s="56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9" t="s">
        <v>177</v>
      </c>
      <c r="AU178" s="19" t="s">
        <v>81</v>
      </c>
    </row>
    <row r="179" spans="2:51" s="13" customFormat="1" ht="11.25">
      <c r="B179" s="163"/>
      <c r="D179" s="164" t="s">
        <v>179</v>
      </c>
      <c r="E179" s="165" t="s">
        <v>3</v>
      </c>
      <c r="F179" s="166" t="s">
        <v>276</v>
      </c>
      <c r="H179" s="167">
        <v>1.6</v>
      </c>
      <c r="I179" s="168"/>
      <c r="L179" s="163"/>
      <c r="M179" s="169"/>
      <c r="N179" s="170"/>
      <c r="O179" s="170"/>
      <c r="P179" s="170"/>
      <c r="Q179" s="170"/>
      <c r="R179" s="170"/>
      <c r="S179" s="170"/>
      <c r="T179" s="171"/>
      <c r="AT179" s="165" t="s">
        <v>179</v>
      </c>
      <c r="AU179" s="165" t="s">
        <v>81</v>
      </c>
      <c r="AV179" s="13" t="s">
        <v>81</v>
      </c>
      <c r="AW179" s="13" t="s">
        <v>34</v>
      </c>
      <c r="AX179" s="13" t="s">
        <v>79</v>
      </c>
      <c r="AY179" s="165" t="s">
        <v>167</v>
      </c>
    </row>
    <row r="180" spans="1:65" s="2" customFormat="1" ht="37.9" customHeight="1">
      <c r="A180" s="34"/>
      <c r="B180" s="144"/>
      <c r="C180" s="145" t="s">
        <v>277</v>
      </c>
      <c r="D180" s="145" t="s">
        <v>170</v>
      </c>
      <c r="E180" s="146" t="s">
        <v>278</v>
      </c>
      <c r="F180" s="147" t="s">
        <v>279</v>
      </c>
      <c r="G180" s="148" t="s">
        <v>183</v>
      </c>
      <c r="H180" s="149">
        <v>63.9</v>
      </c>
      <c r="I180" s="150"/>
      <c r="J180" s="151">
        <f>ROUND(I180*H180,2)</f>
        <v>0</v>
      </c>
      <c r="K180" s="147" t="s">
        <v>174</v>
      </c>
      <c r="L180" s="35"/>
      <c r="M180" s="152" t="s">
        <v>3</v>
      </c>
      <c r="N180" s="153" t="s">
        <v>43</v>
      </c>
      <c r="O180" s="55"/>
      <c r="P180" s="154">
        <f>O180*H180</f>
        <v>0</v>
      </c>
      <c r="Q180" s="154">
        <v>0</v>
      </c>
      <c r="R180" s="154">
        <f>Q180*H180</f>
        <v>0</v>
      </c>
      <c r="S180" s="154">
        <v>0.068</v>
      </c>
      <c r="T180" s="155">
        <f>S180*H180</f>
        <v>4.3452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56" t="s">
        <v>175</v>
      </c>
      <c r="AT180" s="156" t="s">
        <v>170</v>
      </c>
      <c r="AU180" s="156" t="s">
        <v>81</v>
      </c>
      <c r="AY180" s="19" t="s">
        <v>167</v>
      </c>
      <c r="BE180" s="157">
        <f>IF(N180="základní",J180,0)</f>
        <v>0</v>
      </c>
      <c r="BF180" s="157">
        <f>IF(N180="snížená",J180,0)</f>
        <v>0</v>
      </c>
      <c r="BG180" s="157">
        <f>IF(N180="zákl. přenesená",J180,0)</f>
        <v>0</v>
      </c>
      <c r="BH180" s="157">
        <f>IF(N180="sníž. přenesená",J180,0)</f>
        <v>0</v>
      </c>
      <c r="BI180" s="157">
        <f>IF(N180="nulová",J180,0)</f>
        <v>0</v>
      </c>
      <c r="BJ180" s="19" t="s">
        <v>79</v>
      </c>
      <c r="BK180" s="157">
        <f>ROUND(I180*H180,2)</f>
        <v>0</v>
      </c>
      <c r="BL180" s="19" t="s">
        <v>175</v>
      </c>
      <c r="BM180" s="156" t="s">
        <v>280</v>
      </c>
    </row>
    <row r="181" spans="1:47" s="2" customFormat="1" ht="11.25">
      <c r="A181" s="34"/>
      <c r="B181" s="35"/>
      <c r="C181" s="34"/>
      <c r="D181" s="158" t="s">
        <v>177</v>
      </c>
      <c r="E181" s="34"/>
      <c r="F181" s="159" t="s">
        <v>281</v>
      </c>
      <c r="G181" s="34"/>
      <c r="H181" s="34"/>
      <c r="I181" s="160"/>
      <c r="J181" s="34"/>
      <c r="K181" s="34"/>
      <c r="L181" s="35"/>
      <c r="M181" s="161"/>
      <c r="N181" s="162"/>
      <c r="O181" s="55"/>
      <c r="P181" s="55"/>
      <c r="Q181" s="55"/>
      <c r="R181" s="55"/>
      <c r="S181" s="55"/>
      <c r="T181" s="56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9" t="s">
        <v>177</v>
      </c>
      <c r="AU181" s="19" t="s">
        <v>81</v>
      </c>
    </row>
    <row r="182" spans="2:51" s="13" customFormat="1" ht="22.5">
      <c r="B182" s="163"/>
      <c r="D182" s="164" t="s">
        <v>179</v>
      </c>
      <c r="E182" s="165" t="s">
        <v>3</v>
      </c>
      <c r="F182" s="166" t="s">
        <v>282</v>
      </c>
      <c r="H182" s="167">
        <v>63.9</v>
      </c>
      <c r="I182" s="168"/>
      <c r="L182" s="163"/>
      <c r="M182" s="169"/>
      <c r="N182" s="170"/>
      <c r="O182" s="170"/>
      <c r="P182" s="170"/>
      <c r="Q182" s="170"/>
      <c r="R182" s="170"/>
      <c r="S182" s="170"/>
      <c r="T182" s="171"/>
      <c r="AT182" s="165" t="s">
        <v>179</v>
      </c>
      <c r="AU182" s="165" t="s">
        <v>81</v>
      </c>
      <c r="AV182" s="13" t="s">
        <v>81</v>
      </c>
      <c r="AW182" s="13" t="s">
        <v>34</v>
      </c>
      <c r="AX182" s="13" t="s">
        <v>79</v>
      </c>
      <c r="AY182" s="165" t="s">
        <v>167</v>
      </c>
    </row>
    <row r="183" spans="2:63" s="12" customFormat="1" ht="22.9" customHeight="1">
      <c r="B183" s="131"/>
      <c r="D183" s="132" t="s">
        <v>71</v>
      </c>
      <c r="E183" s="142" t="s">
        <v>283</v>
      </c>
      <c r="F183" s="142" t="s">
        <v>284</v>
      </c>
      <c r="I183" s="134"/>
      <c r="J183" s="143">
        <f>BK183</f>
        <v>0</v>
      </c>
      <c r="L183" s="131"/>
      <c r="M183" s="136"/>
      <c r="N183" s="137"/>
      <c r="O183" s="137"/>
      <c r="P183" s="138">
        <f>SUM(P184:P203)</f>
        <v>0</v>
      </c>
      <c r="Q183" s="137"/>
      <c r="R183" s="138">
        <f>SUM(R184:R203)</f>
        <v>0</v>
      </c>
      <c r="S183" s="137"/>
      <c r="T183" s="139">
        <f>SUM(T184:T203)</f>
        <v>0</v>
      </c>
      <c r="AR183" s="132" t="s">
        <v>79</v>
      </c>
      <c r="AT183" s="140" t="s">
        <v>71</v>
      </c>
      <c r="AU183" s="140" t="s">
        <v>79</v>
      </c>
      <c r="AY183" s="132" t="s">
        <v>167</v>
      </c>
      <c r="BK183" s="141">
        <f>SUM(BK184:BK203)</f>
        <v>0</v>
      </c>
    </row>
    <row r="184" spans="1:65" s="2" customFormat="1" ht="37.9" customHeight="1">
      <c r="A184" s="34"/>
      <c r="B184" s="144"/>
      <c r="C184" s="145" t="s">
        <v>285</v>
      </c>
      <c r="D184" s="145" t="s">
        <v>170</v>
      </c>
      <c r="E184" s="146" t="s">
        <v>286</v>
      </c>
      <c r="F184" s="147" t="s">
        <v>287</v>
      </c>
      <c r="G184" s="148" t="s">
        <v>173</v>
      </c>
      <c r="H184" s="149">
        <v>17.622</v>
      </c>
      <c r="I184" s="150"/>
      <c r="J184" s="151">
        <f>ROUND(I184*H184,2)</f>
        <v>0</v>
      </c>
      <c r="K184" s="147" t="s">
        <v>174</v>
      </c>
      <c r="L184" s="35"/>
      <c r="M184" s="152" t="s">
        <v>3</v>
      </c>
      <c r="N184" s="153" t="s">
        <v>43</v>
      </c>
      <c r="O184" s="55"/>
      <c r="P184" s="154">
        <f>O184*H184</f>
        <v>0</v>
      </c>
      <c r="Q184" s="154">
        <v>0</v>
      </c>
      <c r="R184" s="154">
        <f>Q184*H184</f>
        <v>0</v>
      </c>
      <c r="S184" s="154">
        <v>0</v>
      </c>
      <c r="T184" s="155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56" t="s">
        <v>175</v>
      </c>
      <c r="AT184" s="156" t="s">
        <v>170</v>
      </c>
      <c r="AU184" s="156" t="s">
        <v>81</v>
      </c>
      <c r="AY184" s="19" t="s">
        <v>167</v>
      </c>
      <c r="BE184" s="157">
        <f>IF(N184="základní",J184,0)</f>
        <v>0</v>
      </c>
      <c r="BF184" s="157">
        <f>IF(N184="snížená",J184,0)</f>
        <v>0</v>
      </c>
      <c r="BG184" s="157">
        <f>IF(N184="zákl. přenesená",J184,0)</f>
        <v>0</v>
      </c>
      <c r="BH184" s="157">
        <f>IF(N184="sníž. přenesená",J184,0)</f>
        <v>0</v>
      </c>
      <c r="BI184" s="157">
        <f>IF(N184="nulová",J184,0)</f>
        <v>0</v>
      </c>
      <c r="BJ184" s="19" t="s">
        <v>79</v>
      </c>
      <c r="BK184" s="157">
        <f>ROUND(I184*H184,2)</f>
        <v>0</v>
      </c>
      <c r="BL184" s="19" t="s">
        <v>175</v>
      </c>
      <c r="BM184" s="156" t="s">
        <v>288</v>
      </c>
    </row>
    <row r="185" spans="1:47" s="2" customFormat="1" ht="11.25">
      <c r="A185" s="34"/>
      <c r="B185" s="35"/>
      <c r="C185" s="34"/>
      <c r="D185" s="158" t="s">
        <v>177</v>
      </c>
      <c r="E185" s="34"/>
      <c r="F185" s="159" t="s">
        <v>289</v>
      </c>
      <c r="G185" s="34"/>
      <c r="H185" s="34"/>
      <c r="I185" s="160"/>
      <c r="J185" s="34"/>
      <c r="K185" s="34"/>
      <c r="L185" s="35"/>
      <c r="M185" s="161"/>
      <c r="N185" s="162"/>
      <c r="O185" s="55"/>
      <c r="P185" s="55"/>
      <c r="Q185" s="55"/>
      <c r="R185" s="55"/>
      <c r="S185" s="55"/>
      <c r="T185" s="56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9" t="s">
        <v>177</v>
      </c>
      <c r="AU185" s="19" t="s">
        <v>81</v>
      </c>
    </row>
    <row r="186" spans="1:65" s="2" customFormat="1" ht="44.25" customHeight="1">
      <c r="A186" s="34"/>
      <c r="B186" s="144"/>
      <c r="C186" s="145" t="s">
        <v>290</v>
      </c>
      <c r="D186" s="145" t="s">
        <v>170</v>
      </c>
      <c r="E186" s="146" t="s">
        <v>291</v>
      </c>
      <c r="F186" s="147" t="s">
        <v>292</v>
      </c>
      <c r="G186" s="148" t="s">
        <v>173</v>
      </c>
      <c r="H186" s="149">
        <v>52.866</v>
      </c>
      <c r="I186" s="150"/>
      <c r="J186" s="151">
        <f>ROUND(I186*H186,2)</f>
        <v>0</v>
      </c>
      <c r="K186" s="147" t="s">
        <v>174</v>
      </c>
      <c r="L186" s="35"/>
      <c r="M186" s="152" t="s">
        <v>3</v>
      </c>
      <c r="N186" s="153" t="s">
        <v>43</v>
      </c>
      <c r="O186" s="55"/>
      <c r="P186" s="154">
        <f>O186*H186</f>
        <v>0</v>
      </c>
      <c r="Q186" s="154">
        <v>0</v>
      </c>
      <c r="R186" s="154">
        <f>Q186*H186</f>
        <v>0</v>
      </c>
      <c r="S186" s="154">
        <v>0</v>
      </c>
      <c r="T186" s="155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56" t="s">
        <v>175</v>
      </c>
      <c r="AT186" s="156" t="s">
        <v>170</v>
      </c>
      <c r="AU186" s="156" t="s">
        <v>81</v>
      </c>
      <c r="AY186" s="19" t="s">
        <v>167</v>
      </c>
      <c r="BE186" s="157">
        <f>IF(N186="základní",J186,0)</f>
        <v>0</v>
      </c>
      <c r="BF186" s="157">
        <f>IF(N186="snížená",J186,0)</f>
        <v>0</v>
      </c>
      <c r="BG186" s="157">
        <f>IF(N186="zákl. přenesená",J186,0)</f>
        <v>0</v>
      </c>
      <c r="BH186" s="157">
        <f>IF(N186="sníž. přenesená",J186,0)</f>
        <v>0</v>
      </c>
      <c r="BI186" s="157">
        <f>IF(N186="nulová",J186,0)</f>
        <v>0</v>
      </c>
      <c r="BJ186" s="19" t="s">
        <v>79</v>
      </c>
      <c r="BK186" s="157">
        <f>ROUND(I186*H186,2)</f>
        <v>0</v>
      </c>
      <c r="BL186" s="19" t="s">
        <v>175</v>
      </c>
      <c r="BM186" s="156" t="s">
        <v>293</v>
      </c>
    </row>
    <row r="187" spans="1:47" s="2" customFormat="1" ht="11.25">
      <c r="A187" s="34"/>
      <c r="B187" s="35"/>
      <c r="C187" s="34"/>
      <c r="D187" s="158" t="s">
        <v>177</v>
      </c>
      <c r="E187" s="34"/>
      <c r="F187" s="159" t="s">
        <v>294</v>
      </c>
      <c r="G187" s="34"/>
      <c r="H187" s="34"/>
      <c r="I187" s="160"/>
      <c r="J187" s="34"/>
      <c r="K187" s="34"/>
      <c r="L187" s="35"/>
      <c r="M187" s="161"/>
      <c r="N187" s="162"/>
      <c r="O187" s="55"/>
      <c r="P187" s="55"/>
      <c r="Q187" s="55"/>
      <c r="R187" s="55"/>
      <c r="S187" s="55"/>
      <c r="T187" s="56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9" t="s">
        <v>177</v>
      </c>
      <c r="AU187" s="19" t="s">
        <v>81</v>
      </c>
    </row>
    <row r="188" spans="2:51" s="13" customFormat="1" ht="11.25">
      <c r="B188" s="163"/>
      <c r="D188" s="164" t="s">
        <v>179</v>
      </c>
      <c r="F188" s="166" t="s">
        <v>295</v>
      </c>
      <c r="H188" s="167">
        <v>52.866</v>
      </c>
      <c r="I188" s="168"/>
      <c r="L188" s="163"/>
      <c r="M188" s="169"/>
      <c r="N188" s="170"/>
      <c r="O188" s="170"/>
      <c r="P188" s="170"/>
      <c r="Q188" s="170"/>
      <c r="R188" s="170"/>
      <c r="S188" s="170"/>
      <c r="T188" s="171"/>
      <c r="AT188" s="165" t="s">
        <v>179</v>
      </c>
      <c r="AU188" s="165" t="s">
        <v>81</v>
      </c>
      <c r="AV188" s="13" t="s">
        <v>81</v>
      </c>
      <c r="AW188" s="13" t="s">
        <v>4</v>
      </c>
      <c r="AX188" s="13" t="s">
        <v>79</v>
      </c>
      <c r="AY188" s="165" t="s">
        <v>167</v>
      </c>
    </row>
    <row r="189" spans="1:65" s="2" customFormat="1" ht="37.9" customHeight="1">
      <c r="A189" s="34"/>
      <c r="B189" s="144"/>
      <c r="C189" s="145" t="s">
        <v>8</v>
      </c>
      <c r="D189" s="145" t="s">
        <v>170</v>
      </c>
      <c r="E189" s="146" t="s">
        <v>296</v>
      </c>
      <c r="F189" s="147" t="s">
        <v>297</v>
      </c>
      <c r="G189" s="148" t="s">
        <v>173</v>
      </c>
      <c r="H189" s="149">
        <v>17.622</v>
      </c>
      <c r="I189" s="150"/>
      <c r="J189" s="151">
        <f>ROUND(I189*H189,2)</f>
        <v>0</v>
      </c>
      <c r="K189" s="147" t="s">
        <v>174</v>
      </c>
      <c r="L189" s="35"/>
      <c r="M189" s="152" t="s">
        <v>3</v>
      </c>
      <c r="N189" s="153" t="s">
        <v>43</v>
      </c>
      <c r="O189" s="55"/>
      <c r="P189" s="154">
        <f>O189*H189</f>
        <v>0</v>
      </c>
      <c r="Q189" s="154">
        <v>0</v>
      </c>
      <c r="R189" s="154">
        <f>Q189*H189</f>
        <v>0</v>
      </c>
      <c r="S189" s="154">
        <v>0</v>
      </c>
      <c r="T189" s="155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56" t="s">
        <v>175</v>
      </c>
      <c r="AT189" s="156" t="s">
        <v>170</v>
      </c>
      <c r="AU189" s="156" t="s">
        <v>81</v>
      </c>
      <c r="AY189" s="19" t="s">
        <v>167</v>
      </c>
      <c r="BE189" s="157">
        <f>IF(N189="základní",J189,0)</f>
        <v>0</v>
      </c>
      <c r="BF189" s="157">
        <f>IF(N189="snížená",J189,0)</f>
        <v>0</v>
      </c>
      <c r="BG189" s="157">
        <f>IF(N189="zákl. přenesená",J189,0)</f>
        <v>0</v>
      </c>
      <c r="BH189" s="157">
        <f>IF(N189="sníž. přenesená",J189,0)</f>
        <v>0</v>
      </c>
      <c r="BI189" s="157">
        <f>IF(N189="nulová",J189,0)</f>
        <v>0</v>
      </c>
      <c r="BJ189" s="19" t="s">
        <v>79</v>
      </c>
      <c r="BK189" s="157">
        <f>ROUND(I189*H189,2)</f>
        <v>0</v>
      </c>
      <c r="BL189" s="19" t="s">
        <v>175</v>
      </c>
      <c r="BM189" s="156" t="s">
        <v>298</v>
      </c>
    </row>
    <row r="190" spans="1:47" s="2" customFormat="1" ht="11.25">
      <c r="A190" s="34"/>
      <c r="B190" s="35"/>
      <c r="C190" s="34"/>
      <c r="D190" s="158" t="s">
        <v>177</v>
      </c>
      <c r="E190" s="34"/>
      <c r="F190" s="159" t="s">
        <v>299</v>
      </c>
      <c r="G190" s="34"/>
      <c r="H190" s="34"/>
      <c r="I190" s="160"/>
      <c r="J190" s="34"/>
      <c r="K190" s="34"/>
      <c r="L190" s="35"/>
      <c r="M190" s="161"/>
      <c r="N190" s="162"/>
      <c r="O190" s="55"/>
      <c r="P190" s="55"/>
      <c r="Q190" s="55"/>
      <c r="R190" s="55"/>
      <c r="S190" s="55"/>
      <c r="T190" s="56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9" t="s">
        <v>177</v>
      </c>
      <c r="AU190" s="19" t="s">
        <v>81</v>
      </c>
    </row>
    <row r="191" spans="1:65" s="2" customFormat="1" ht="44.25" customHeight="1">
      <c r="A191" s="34"/>
      <c r="B191" s="144"/>
      <c r="C191" s="145" t="s">
        <v>300</v>
      </c>
      <c r="D191" s="145" t="s">
        <v>170</v>
      </c>
      <c r="E191" s="146" t="s">
        <v>301</v>
      </c>
      <c r="F191" s="147" t="s">
        <v>302</v>
      </c>
      <c r="G191" s="148" t="s">
        <v>173</v>
      </c>
      <c r="H191" s="149">
        <v>4.345</v>
      </c>
      <c r="I191" s="150"/>
      <c r="J191" s="151">
        <f>ROUND(I191*H191,2)</f>
        <v>0</v>
      </c>
      <c r="K191" s="147" t="s">
        <v>174</v>
      </c>
      <c r="L191" s="35"/>
      <c r="M191" s="152" t="s">
        <v>3</v>
      </c>
      <c r="N191" s="153" t="s">
        <v>43</v>
      </c>
      <c r="O191" s="55"/>
      <c r="P191" s="154">
        <f>O191*H191</f>
        <v>0</v>
      </c>
      <c r="Q191" s="154">
        <v>0</v>
      </c>
      <c r="R191" s="154">
        <f>Q191*H191</f>
        <v>0</v>
      </c>
      <c r="S191" s="154">
        <v>0</v>
      </c>
      <c r="T191" s="155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56" t="s">
        <v>175</v>
      </c>
      <c r="AT191" s="156" t="s">
        <v>170</v>
      </c>
      <c r="AU191" s="156" t="s">
        <v>81</v>
      </c>
      <c r="AY191" s="19" t="s">
        <v>167</v>
      </c>
      <c r="BE191" s="157">
        <f>IF(N191="základní",J191,0)</f>
        <v>0</v>
      </c>
      <c r="BF191" s="157">
        <f>IF(N191="snížená",J191,0)</f>
        <v>0</v>
      </c>
      <c r="BG191" s="157">
        <f>IF(N191="zákl. přenesená",J191,0)</f>
        <v>0</v>
      </c>
      <c r="BH191" s="157">
        <f>IF(N191="sníž. přenesená",J191,0)</f>
        <v>0</v>
      </c>
      <c r="BI191" s="157">
        <f>IF(N191="nulová",J191,0)</f>
        <v>0</v>
      </c>
      <c r="BJ191" s="19" t="s">
        <v>79</v>
      </c>
      <c r="BK191" s="157">
        <f>ROUND(I191*H191,2)</f>
        <v>0</v>
      </c>
      <c r="BL191" s="19" t="s">
        <v>175</v>
      </c>
      <c r="BM191" s="156" t="s">
        <v>303</v>
      </c>
    </row>
    <row r="192" spans="1:47" s="2" customFormat="1" ht="11.25">
      <c r="A192" s="34"/>
      <c r="B192" s="35"/>
      <c r="C192" s="34"/>
      <c r="D192" s="158" t="s">
        <v>177</v>
      </c>
      <c r="E192" s="34"/>
      <c r="F192" s="159" t="s">
        <v>304</v>
      </c>
      <c r="G192" s="34"/>
      <c r="H192" s="34"/>
      <c r="I192" s="160"/>
      <c r="J192" s="34"/>
      <c r="K192" s="34"/>
      <c r="L192" s="35"/>
      <c r="M192" s="161"/>
      <c r="N192" s="162"/>
      <c r="O192" s="55"/>
      <c r="P192" s="55"/>
      <c r="Q192" s="55"/>
      <c r="R192" s="55"/>
      <c r="S192" s="55"/>
      <c r="T192" s="56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9" t="s">
        <v>177</v>
      </c>
      <c r="AU192" s="19" t="s">
        <v>81</v>
      </c>
    </row>
    <row r="193" spans="2:51" s="13" customFormat="1" ht="11.25">
      <c r="B193" s="163"/>
      <c r="D193" s="164" t="s">
        <v>179</v>
      </c>
      <c r="E193" s="165" t="s">
        <v>3</v>
      </c>
      <c r="F193" s="166" t="s">
        <v>305</v>
      </c>
      <c r="H193" s="167">
        <v>4.345</v>
      </c>
      <c r="I193" s="168"/>
      <c r="L193" s="163"/>
      <c r="M193" s="169"/>
      <c r="N193" s="170"/>
      <c r="O193" s="170"/>
      <c r="P193" s="170"/>
      <c r="Q193" s="170"/>
      <c r="R193" s="170"/>
      <c r="S193" s="170"/>
      <c r="T193" s="171"/>
      <c r="AT193" s="165" t="s">
        <v>179</v>
      </c>
      <c r="AU193" s="165" t="s">
        <v>81</v>
      </c>
      <c r="AV193" s="13" t="s">
        <v>81</v>
      </c>
      <c r="AW193" s="13" t="s">
        <v>34</v>
      </c>
      <c r="AX193" s="13" t="s">
        <v>79</v>
      </c>
      <c r="AY193" s="165" t="s">
        <v>167</v>
      </c>
    </row>
    <row r="194" spans="1:65" s="2" customFormat="1" ht="55.5" customHeight="1">
      <c r="A194" s="34"/>
      <c r="B194" s="144"/>
      <c r="C194" s="145" t="s">
        <v>306</v>
      </c>
      <c r="D194" s="145" t="s">
        <v>170</v>
      </c>
      <c r="E194" s="146" t="s">
        <v>307</v>
      </c>
      <c r="F194" s="147" t="s">
        <v>308</v>
      </c>
      <c r="G194" s="148" t="s">
        <v>173</v>
      </c>
      <c r="H194" s="149">
        <v>6.978</v>
      </c>
      <c r="I194" s="150"/>
      <c r="J194" s="151">
        <f>ROUND(I194*H194,2)</f>
        <v>0</v>
      </c>
      <c r="K194" s="147" t="s">
        <v>174</v>
      </c>
      <c r="L194" s="35"/>
      <c r="M194" s="152" t="s">
        <v>3</v>
      </c>
      <c r="N194" s="153" t="s">
        <v>43</v>
      </c>
      <c r="O194" s="55"/>
      <c r="P194" s="154">
        <f>O194*H194</f>
        <v>0</v>
      </c>
      <c r="Q194" s="154">
        <v>0</v>
      </c>
      <c r="R194" s="154">
        <f>Q194*H194</f>
        <v>0</v>
      </c>
      <c r="S194" s="154">
        <v>0</v>
      </c>
      <c r="T194" s="155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56" t="s">
        <v>175</v>
      </c>
      <c r="AT194" s="156" t="s">
        <v>170</v>
      </c>
      <c r="AU194" s="156" t="s">
        <v>81</v>
      </c>
      <c r="AY194" s="19" t="s">
        <v>167</v>
      </c>
      <c r="BE194" s="157">
        <f>IF(N194="základní",J194,0)</f>
        <v>0</v>
      </c>
      <c r="BF194" s="157">
        <f>IF(N194="snížená",J194,0)</f>
        <v>0</v>
      </c>
      <c r="BG194" s="157">
        <f>IF(N194="zákl. přenesená",J194,0)</f>
        <v>0</v>
      </c>
      <c r="BH194" s="157">
        <f>IF(N194="sníž. přenesená",J194,0)</f>
        <v>0</v>
      </c>
      <c r="BI194" s="157">
        <f>IF(N194="nulová",J194,0)</f>
        <v>0</v>
      </c>
      <c r="BJ194" s="19" t="s">
        <v>79</v>
      </c>
      <c r="BK194" s="157">
        <f>ROUND(I194*H194,2)</f>
        <v>0</v>
      </c>
      <c r="BL194" s="19" t="s">
        <v>175</v>
      </c>
      <c r="BM194" s="156" t="s">
        <v>309</v>
      </c>
    </row>
    <row r="195" spans="1:47" s="2" customFormat="1" ht="11.25">
      <c r="A195" s="34"/>
      <c r="B195" s="35"/>
      <c r="C195" s="34"/>
      <c r="D195" s="158" t="s">
        <v>177</v>
      </c>
      <c r="E195" s="34"/>
      <c r="F195" s="159" t="s">
        <v>310</v>
      </c>
      <c r="G195" s="34"/>
      <c r="H195" s="34"/>
      <c r="I195" s="160"/>
      <c r="J195" s="34"/>
      <c r="K195" s="34"/>
      <c r="L195" s="35"/>
      <c r="M195" s="161"/>
      <c r="N195" s="162"/>
      <c r="O195" s="55"/>
      <c r="P195" s="55"/>
      <c r="Q195" s="55"/>
      <c r="R195" s="55"/>
      <c r="S195" s="55"/>
      <c r="T195" s="56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9" t="s">
        <v>177</v>
      </c>
      <c r="AU195" s="19" t="s">
        <v>81</v>
      </c>
    </row>
    <row r="196" spans="2:51" s="13" customFormat="1" ht="11.25">
      <c r="B196" s="163"/>
      <c r="D196" s="164" t="s">
        <v>179</v>
      </c>
      <c r="E196" s="165" t="s">
        <v>3</v>
      </c>
      <c r="F196" s="166" t="s">
        <v>311</v>
      </c>
      <c r="H196" s="167">
        <v>6.978</v>
      </c>
      <c r="I196" s="168"/>
      <c r="L196" s="163"/>
      <c r="M196" s="169"/>
      <c r="N196" s="170"/>
      <c r="O196" s="170"/>
      <c r="P196" s="170"/>
      <c r="Q196" s="170"/>
      <c r="R196" s="170"/>
      <c r="S196" s="170"/>
      <c r="T196" s="171"/>
      <c r="AT196" s="165" t="s">
        <v>179</v>
      </c>
      <c r="AU196" s="165" t="s">
        <v>81</v>
      </c>
      <c r="AV196" s="13" t="s">
        <v>81</v>
      </c>
      <c r="AW196" s="13" t="s">
        <v>34</v>
      </c>
      <c r="AX196" s="13" t="s">
        <v>79</v>
      </c>
      <c r="AY196" s="165" t="s">
        <v>167</v>
      </c>
    </row>
    <row r="197" spans="1:65" s="2" customFormat="1" ht="44.25" customHeight="1">
      <c r="A197" s="34"/>
      <c r="B197" s="144"/>
      <c r="C197" s="145" t="s">
        <v>312</v>
      </c>
      <c r="D197" s="145" t="s">
        <v>170</v>
      </c>
      <c r="E197" s="146" t="s">
        <v>313</v>
      </c>
      <c r="F197" s="147" t="s">
        <v>314</v>
      </c>
      <c r="G197" s="148" t="s">
        <v>173</v>
      </c>
      <c r="H197" s="149">
        <v>3.995</v>
      </c>
      <c r="I197" s="150"/>
      <c r="J197" s="151">
        <f>ROUND(I197*H197,2)</f>
        <v>0</v>
      </c>
      <c r="K197" s="147" t="s">
        <v>174</v>
      </c>
      <c r="L197" s="35"/>
      <c r="M197" s="152" t="s">
        <v>3</v>
      </c>
      <c r="N197" s="153" t="s">
        <v>43</v>
      </c>
      <c r="O197" s="55"/>
      <c r="P197" s="154">
        <f>O197*H197</f>
        <v>0</v>
      </c>
      <c r="Q197" s="154">
        <v>0</v>
      </c>
      <c r="R197" s="154">
        <f>Q197*H197</f>
        <v>0</v>
      </c>
      <c r="S197" s="154">
        <v>0</v>
      </c>
      <c r="T197" s="155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56" t="s">
        <v>175</v>
      </c>
      <c r="AT197" s="156" t="s">
        <v>170</v>
      </c>
      <c r="AU197" s="156" t="s">
        <v>81</v>
      </c>
      <c r="AY197" s="19" t="s">
        <v>167</v>
      </c>
      <c r="BE197" s="157">
        <f>IF(N197="základní",J197,0)</f>
        <v>0</v>
      </c>
      <c r="BF197" s="157">
        <f>IF(N197="snížená",J197,0)</f>
        <v>0</v>
      </c>
      <c r="BG197" s="157">
        <f>IF(N197="zákl. přenesená",J197,0)</f>
        <v>0</v>
      </c>
      <c r="BH197" s="157">
        <f>IF(N197="sníž. přenesená",J197,0)</f>
        <v>0</v>
      </c>
      <c r="BI197" s="157">
        <f>IF(N197="nulová",J197,0)</f>
        <v>0</v>
      </c>
      <c r="BJ197" s="19" t="s">
        <v>79</v>
      </c>
      <c r="BK197" s="157">
        <f>ROUND(I197*H197,2)</f>
        <v>0</v>
      </c>
      <c r="BL197" s="19" t="s">
        <v>175</v>
      </c>
      <c r="BM197" s="156" t="s">
        <v>315</v>
      </c>
    </row>
    <row r="198" spans="1:47" s="2" customFormat="1" ht="11.25">
      <c r="A198" s="34"/>
      <c r="B198" s="35"/>
      <c r="C198" s="34"/>
      <c r="D198" s="158" t="s">
        <v>177</v>
      </c>
      <c r="E198" s="34"/>
      <c r="F198" s="159" t="s">
        <v>316</v>
      </c>
      <c r="G198" s="34"/>
      <c r="H198" s="34"/>
      <c r="I198" s="160"/>
      <c r="J198" s="34"/>
      <c r="K198" s="34"/>
      <c r="L198" s="35"/>
      <c r="M198" s="161"/>
      <c r="N198" s="162"/>
      <c r="O198" s="55"/>
      <c r="P198" s="55"/>
      <c r="Q198" s="55"/>
      <c r="R198" s="55"/>
      <c r="S198" s="55"/>
      <c r="T198" s="56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9" t="s">
        <v>177</v>
      </c>
      <c r="AU198" s="19" t="s">
        <v>81</v>
      </c>
    </row>
    <row r="199" spans="2:51" s="13" customFormat="1" ht="11.25">
      <c r="B199" s="163"/>
      <c r="D199" s="164" t="s">
        <v>179</v>
      </c>
      <c r="E199" s="165" t="s">
        <v>3</v>
      </c>
      <c r="F199" s="166" t="s">
        <v>317</v>
      </c>
      <c r="H199" s="167">
        <v>3.995</v>
      </c>
      <c r="I199" s="168"/>
      <c r="L199" s="163"/>
      <c r="M199" s="169"/>
      <c r="N199" s="170"/>
      <c r="O199" s="170"/>
      <c r="P199" s="170"/>
      <c r="Q199" s="170"/>
      <c r="R199" s="170"/>
      <c r="S199" s="170"/>
      <c r="T199" s="171"/>
      <c r="AT199" s="165" t="s">
        <v>179</v>
      </c>
      <c r="AU199" s="165" t="s">
        <v>81</v>
      </c>
      <c r="AV199" s="13" t="s">
        <v>81</v>
      </c>
      <c r="AW199" s="13" t="s">
        <v>34</v>
      </c>
      <c r="AX199" s="13" t="s">
        <v>79</v>
      </c>
      <c r="AY199" s="165" t="s">
        <v>167</v>
      </c>
    </row>
    <row r="200" spans="1:65" s="2" customFormat="1" ht="44.25" customHeight="1">
      <c r="A200" s="34"/>
      <c r="B200" s="144"/>
      <c r="C200" s="145" t="s">
        <v>318</v>
      </c>
      <c r="D200" s="145" t="s">
        <v>170</v>
      </c>
      <c r="E200" s="146" t="s">
        <v>319</v>
      </c>
      <c r="F200" s="147" t="s">
        <v>320</v>
      </c>
      <c r="G200" s="148" t="s">
        <v>173</v>
      </c>
      <c r="H200" s="149">
        <v>1.885</v>
      </c>
      <c r="I200" s="150"/>
      <c r="J200" s="151">
        <f>ROUND(I200*H200,2)</f>
        <v>0</v>
      </c>
      <c r="K200" s="147" t="s">
        <v>174</v>
      </c>
      <c r="L200" s="35"/>
      <c r="M200" s="152" t="s">
        <v>3</v>
      </c>
      <c r="N200" s="153" t="s">
        <v>43</v>
      </c>
      <c r="O200" s="55"/>
      <c r="P200" s="154">
        <f>O200*H200</f>
        <v>0</v>
      </c>
      <c r="Q200" s="154">
        <v>0</v>
      </c>
      <c r="R200" s="154">
        <f>Q200*H200</f>
        <v>0</v>
      </c>
      <c r="S200" s="154">
        <v>0</v>
      </c>
      <c r="T200" s="155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56" t="s">
        <v>175</v>
      </c>
      <c r="AT200" s="156" t="s">
        <v>170</v>
      </c>
      <c r="AU200" s="156" t="s">
        <v>81</v>
      </c>
      <c r="AY200" s="19" t="s">
        <v>167</v>
      </c>
      <c r="BE200" s="157">
        <f>IF(N200="základní",J200,0)</f>
        <v>0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19" t="s">
        <v>79</v>
      </c>
      <c r="BK200" s="157">
        <f>ROUND(I200*H200,2)</f>
        <v>0</v>
      </c>
      <c r="BL200" s="19" t="s">
        <v>175</v>
      </c>
      <c r="BM200" s="156" t="s">
        <v>321</v>
      </c>
    </row>
    <row r="201" spans="1:47" s="2" customFormat="1" ht="11.25">
      <c r="A201" s="34"/>
      <c r="B201" s="35"/>
      <c r="C201" s="34"/>
      <c r="D201" s="158" t="s">
        <v>177</v>
      </c>
      <c r="E201" s="34"/>
      <c r="F201" s="159" t="s">
        <v>322</v>
      </c>
      <c r="G201" s="34"/>
      <c r="H201" s="34"/>
      <c r="I201" s="160"/>
      <c r="J201" s="34"/>
      <c r="K201" s="34"/>
      <c r="L201" s="35"/>
      <c r="M201" s="161"/>
      <c r="N201" s="162"/>
      <c r="O201" s="55"/>
      <c r="P201" s="55"/>
      <c r="Q201" s="55"/>
      <c r="R201" s="55"/>
      <c r="S201" s="55"/>
      <c r="T201" s="56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9" t="s">
        <v>177</v>
      </c>
      <c r="AU201" s="19" t="s">
        <v>81</v>
      </c>
    </row>
    <row r="202" spans="1:65" s="2" customFormat="1" ht="44.25" customHeight="1">
      <c r="A202" s="34"/>
      <c r="B202" s="144"/>
      <c r="C202" s="145" t="s">
        <v>323</v>
      </c>
      <c r="D202" s="145" t="s">
        <v>170</v>
      </c>
      <c r="E202" s="146" t="s">
        <v>324</v>
      </c>
      <c r="F202" s="147" t="s">
        <v>325</v>
      </c>
      <c r="G202" s="148" t="s">
        <v>173</v>
      </c>
      <c r="H202" s="149">
        <v>0.369</v>
      </c>
      <c r="I202" s="150"/>
      <c r="J202" s="151">
        <f>ROUND(I202*H202,2)</f>
        <v>0</v>
      </c>
      <c r="K202" s="147" t="s">
        <v>174</v>
      </c>
      <c r="L202" s="35"/>
      <c r="M202" s="152" t="s">
        <v>3</v>
      </c>
      <c r="N202" s="153" t="s">
        <v>43</v>
      </c>
      <c r="O202" s="55"/>
      <c r="P202" s="154">
        <f>O202*H202</f>
        <v>0</v>
      </c>
      <c r="Q202" s="154">
        <v>0</v>
      </c>
      <c r="R202" s="154">
        <f>Q202*H202</f>
        <v>0</v>
      </c>
      <c r="S202" s="154">
        <v>0</v>
      </c>
      <c r="T202" s="155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56" t="s">
        <v>175</v>
      </c>
      <c r="AT202" s="156" t="s">
        <v>170</v>
      </c>
      <c r="AU202" s="156" t="s">
        <v>81</v>
      </c>
      <c r="AY202" s="19" t="s">
        <v>167</v>
      </c>
      <c r="BE202" s="157">
        <f>IF(N202="základní",J202,0)</f>
        <v>0</v>
      </c>
      <c r="BF202" s="157">
        <f>IF(N202="snížená",J202,0)</f>
        <v>0</v>
      </c>
      <c r="BG202" s="157">
        <f>IF(N202="zákl. přenesená",J202,0)</f>
        <v>0</v>
      </c>
      <c r="BH202" s="157">
        <f>IF(N202="sníž. přenesená",J202,0)</f>
        <v>0</v>
      </c>
      <c r="BI202" s="157">
        <f>IF(N202="nulová",J202,0)</f>
        <v>0</v>
      </c>
      <c r="BJ202" s="19" t="s">
        <v>79</v>
      </c>
      <c r="BK202" s="157">
        <f>ROUND(I202*H202,2)</f>
        <v>0</v>
      </c>
      <c r="BL202" s="19" t="s">
        <v>175</v>
      </c>
      <c r="BM202" s="156" t="s">
        <v>326</v>
      </c>
    </row>
    <row r="203" spans="1:47" s="2" customFormat="1" ht="11.25">
      <c r="A203" s="34"/>
      <c r="B203" s="35"/>
      <c r="C203" s="34"/>
      <c r="D203" s="158" t="s">
        <v>177</v>
      </c>
      <c r="E203" s="34"/>
      <c r="F203" s="159" t="s">
        <v>327</v>
      </c>
      <c r="G203" s="34"/>
      <c r="H203" s="34"/>
      <c r="I203" s="160"/>
      <c r="J203" s="34"/>
      <c r="K203" s="34"/>
      <c r="L203" s="35"/>
      <c r="M203" s="161"/>
      <c r="N203" s="162"/>
      <c r="O203" s="55"/>
      <c r="P203" s="55"/>
      <c r="Q203" s="55"/>
      <c r="R203" s="55"/>
      <c r="S203" s="55"/>
      <c r="T203" s="56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9" t="s">
        <v>177</v>
      </c>
      <c r="AU203" s="19" t="s">
        <v>81</v>
      </c>
    </row>
    <row r="204" spans="2:63" s="12" customFormat="1" ht="22.9" customHeight="1">
      <c r="B204" s="131"/>
      <c r="D204" s="132" t="s">
        <v>71</v>
      </c>
      <c r="E204" s="142" t="s">
        <v>328</v>
      </c>
      <c r="F204" s="142" t="s">
        <v>329</v>
      </c>
      <c r="I204" s="134"/>
      <c r="J204" s="143">
        <f>BK204</f>
        <v>0</v>
      </c>
      <c r="L204" s="131"/>
      <c r="M204" s="136"/>
      <c r="N204" s="137"/>
      <c r="O204" s="137"/>
      <c r="P204" s="138">
        <f>SUM(P205:P206)</f>
        <v>0</v>
      </c>
      <c r="Q204" s="137"/>
      <c r="R204" s="138">
        <f>SUM(R205:R206)</f>
        <v>0</v>
      </c>
      <c r="S204" s="137"/>
      <c r="T204" s="139">
        <f>SUM(T205:T206)</f>
        <v>0</v>
      </c>
      <c r="AR204" s="132" t="s">
        <v>79</v>
      </c>
      <c r="AT204" s="140" t="s">
        <v>71</v>
      </c>
      <c r="AU204" s="140" t="s">
        <v>79</v>
      </c>
      <c r="AY204" s="132" t="s">
        <v>167</v>
      </c>
      <c r="BK204" s="141">
        <f>SUM(BK205:BK206)</f>
        <v>0</v>
      </c>
    </row>
    <row r="205" spans="1:65" s="2" customFormat="1" ht="55.5" customHeight="1">
      <c r="A205" s="34"/>
      <c r="B205" s="144"/>
      <c r="C205" s="145" t="s">
        <v>330</v>
      </c>
      <c r="D205" s="145" t="s">
        <v>170</v>
      </c>
      <c r="E205" s="146" t="s">
        <v>331</v>
      </c>
      <c r="F205" s="147" t="s">
        <v>332</v>
      </c>
      <c r="G205" s="148" t="s">
        <v>173</v>
      </c>
      <c r="H205" s="149">
        <v>2.344</v>
      </c>
      <c r="I205" s="150"/>
      <c r="J205" s="151">
        <f>ROUND(I205*H205,2)</f>
        <v>0</v>
      </c>
      <c r="K205" s="147" t="s">
        <v>174</v>
      </c>
      <c r="L205" s="35"/>
      <c r="M205" s="152" t="s">
        <v>3</v>
      </c>
      <c r="N205" s="153" t="s">
        <v>43</v>
      </c>
      <c r="O205" s="55"/>
      <c r="P205" s="154">
        <f>O205*H205</f>
        <v>0</v>
      </c>
      <c r="Q205" s="154">
        <v>0</v>
      </c>
      <c r="R205" s="154">
        <f>Q205*H205</f>
        <v>0</v>
      </c>
      <c r="S205" s="154">
        <v>0</v>
      </c>
      <c r="T205" s="155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56" t="s">
        <v>175</v>
      </c>
      <c r="AT205" s="156" t="s">
        <v>170</v>
      </c>
      <c r="AU205" s="156" t="s">
        <v>81</v>
      </c>
      <c r="AY205" s="19" t="s">
        <v>167</v>
      </c>
      <c r="BE205" s="157">
        <f>IF(N205="základní",J205,0)</f>
        <v>0</v>
      </c>
      <c r="BF205" s="157">
        <f>IF(N205="snížená",J205,0)</f>
        <v>0</v>
      </c>
      <c r="BG205" s="157">
        <f>IF(N205="zákl. přenesená",J205,0)</f>
        <v>0</v>
      </c>
      <c r="BH205" s="157">
        <f>IF(N205="sníž. přenesená",J205,0)</f>
        <v>0</v>
      </c>
      <c r="BI205" s="157">
        <f>IF(N205="nulová",J205,0)</f>
        <v>0</v>
      </c>
      <c r="BJ205" s="19" t="s">
        <v>79</v>
      </c>
      <c r="BK205" s="157">
        <f>ROUND(I205*H205,2)</f>
        <v>0</v>
      </c>
      <c r="BL205" s="19" t="s">
        <v>175</v>
      </c>
      <c r="BM205" s="156" t="s">
        <v>333</v>
      </c>
    </row>
    <row r="206" spans="1:47" s="2" customFormat="1" ht="11.25">
      <c r="A206" s="34"/>
      <c r="B206" s="35"/>
      <c r="C206" s="34"/>
      <c r="D206" s="158" t="s">
        <v>177</v>
      </c>
      <c r="E206" s="34"/>
      <c r="F206" s="159" t="s">
        <v>334</v>
      </c>
      <c r="G206" s="34"/>
      <c r="H206" s="34"/>
      <c r="I206" s="160"/>
      <c r="J206" s="34"/>
      <c r="K206" s="34"/>
      <c r="L206" s="35"/>
      <c r="M206" s="161"/>
      <c r="N206" s="162"/>
      <c r="O206" s="55"/>
      <c r="P206" s="55"/>
      <c r="Q206" s="55"/>
      <c r="R206" s="55"/>
      <c r="S206" s="55"/>
      <c r="T206" s="56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9" t="s">
        <v>177</v>
      </c>
      <c r="AU206" s="19" t="s">
        <v>81</v>
      </c>
    </row>
    <row r="207" spans="2:63" s="12" customFormat="1" ht="25.9" customHeight="1">
      <c r="B207" s="131"/>
      <c r="D207" s="132" t="s">
        <v>71</v>
      </c>
      <c r="E207" s="133" t="s">
        <v>335</v>
      </c>
      <c r="F207" s="133" t="s">
        <v>336</v>
      </c>
      <c r="I207" s="134"/>
      <c r="J207" s="135">
        <f>BK207</f>
        <v>0</v>
      </c>
      <c r="L207" s="131"/>
      <c r="M207" s="136"/>
      <c r="N207" s="137"/>
      <c r="O207" s="137"/>
      <c r="P207" s="138">
        <f>P208+P210+P214+P221+P229+P239+P244+P306+P351+P370+P402+P425</f>
        <v>0</v>
      </c>
      <c r="Q207" s="137"/>
      <c r="R207" s="138">
        <f>R208+R210+R214+R221+R229+R239+R244+R306+R351+R370+R402+R425</f>
        <v>6.0410524</v>
      </c>
      <c r="S207" s="137"/>
      <c r="T207" s="139">
        <f>T208+T210+T214+T221+T229+T239+T244+T306+T351+T370+T402+T425</f>
        <v>3.93070762</v>
      </c>
      <c r="AR207" s="132" t="s">
        <v>81</v>
      </c>
      <c r="AT207" s="140" t="s">
        <v>71</v>
      </c>
      <c r="AU207" s="140" t="s">
        <v>72</v>
      </c>
      <c r="AY207" s="132" t="s">
        <v>167</v>
      </c>
      <c r="BK207" s="141">
        <f>BK208+BK210+BK214+BK221+BK229+BK239+BK244+BK306+BK351+BK370+BK402+BK425</f>
        <v>0</v>
      </c>
    </row>
    <row r="208" spans="2:63" s="12" customFormat="1" ht="22.9" customHeight="1">
      <c r="B208" s="131"/>
      <c r="D208" s="132" t="s">
        <v>71</v>
      </c>
      <c r="E208" s="142" t="s">
        <v>337</v>
      </c>
      <c r="F208" s="142" t="s">
        <v>338</v>
      </c>
      <c r="I208" s="134"/>
      <c r="J208" s="143">
        <f>BK208</f>
        <v>0</v>
      </c>
      <c r="L208" s="131"/>
      <c r="M208" s="136"/>
      <c r="N208" s="137"/>
      <c r="O208" s="137"/>
      <c r="P208" s="138">
        <f>P209</f>
        <v>0</v>
      </c>
      <c r="Q208" s="137"/>
      <c r="R208" s="138">
        <f>R209</f>
        <v>0</v>
      </c>
      <c r="S208" s="137"/>
      <c r="T208" s="139">
        <f>T209</f>
        <v>0</v>
      </c>
      <c r="AR208" s="132" t="s">
        <v>81</v>
      </c>
      <c r="AT208" s="140" t="s">
        <v>71</v>
      </c>
      <c r="AU208" s="140" t="s">
        <v>79</v>
      </c>
      <c r="AY208" s="132" t="s">
        <v>167</v>
      </c>
      <c r="BK208" s="141">
        <f>BK209</f>
        <v>0</v>
      </c>
    </row>
    <row r="209" spans="1:65" s="2" customFormat="1" ht="16.5" customHeight="1">
      <c r="A209" s="34"/>
      <c r="B209" s="144"/>
      <c r="C209" s="145" t="s">
        <v>339</v>
      </c>
      <c r="D209" s="145" t="s">
        <v>170</v>
      </c>
      <c r="E209" s="146" t="s">
        <v>340</v>
      </c>
      <c r="F209" s="147" t="s">
        <v>341</v>
      </c>
      <c r="G209" s="148" t="s">
        <v>200</v>
      </c>
      <c r="H209" s="149">
        <v>6</v>
      </c>
      <c r="I209" s="150"/>
      <c r="J209" s="151">
        <f>ROUND(I209*H209,2)</f>
        <v>0</v>
      </c>
      <c r="K209" s="147" t="s">
        <v>3</v>
      </c>
      <c r="L209" s="35"/>
      <c r="M209" s="152" t="s">
        <v>3</v>
      </c>
      <c r="N209" s="153" t="s">
        <v>43</v>
      </c>
      <c r="O209" s="55"/>
      <c r="P209" s="154">
        <f>O209*H209</f>
        <v>0</v>
      </c>
      <c r="Q209" s="154">
        <v>0</v>
      </c>
      <c r="R209" s="154">
        <f>Q209*H209</f>
        <v>0</v>
      </c>
      <c r="S209" s="154">
        <v>0</v>
      </c>
      <c r="T209" s="155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56" t="s">
        <v>227</v>
      </c>
      <c r="AT209" s="156" t="s">
        <v>170</v>
      </c>
      <c r="AU209" s="156" t="s">
        <v>81</v>
      </c>
      <c r="AY209" s="19" t="s">
        <v>167</v>
      </c>
      <c r="BE209" s="157">
        <f>IF(N209="základní",J209,0)</f>
        <v>0</v>
      </c>
      <c r="BF209" s="157">
        <f>IF(N209="snížená",J209,0)</f>
        <v>0</v>
      </c>
      <c r="BG209" s="157">
        <f>IF(N209="zákl. přenesená",J209,0)</f>
        <v>0</v>
      </c>
      <c r="BH209" s="157">
        <f>IF(N209="sníž. přenesená",J209,0)</f>
        <v>0</v>
      </c>
      <c r="BI209" s="157">
        <f>IF(N209="nulová",J209,0)</f>
        <v>0</v>
      </c>
      <c r="BJ209" s="19" t="s">
        <v>79</v>
      </c>
      <c r="BK209" s="157">
        <f>ROUND(I209*H209,2)</f>
        <v>0</v>
      </c>
      <c r="BL209" s="19" t="s">
        <v>227</v>
      </c>
      <c r="BM209" s="156" t="s">
        <v>342</v>
      </c>
    </row>
    <row r="210" spans="2:63" s="12" customFormat="1" ht="22.9" customHeight="1">
      <c r="B210" s="131"/>
      <c r="D210" s="132" t="s">
        <v>71</v>
      </c>
      <c r="E210" s="142" t="s">
        <v>343</v>
      </c>
      <c r="F210" s="142" t="s">
        <v>344</v>
      </c>
      <c r="I210" s="134"/>
      <c r="J210" s="143">
        <f>BK210</f>
        <v>0</v>
      </c>
      <c r="L210" s="131"/>
      <c r="M210" s="136"/>
      <c r="N210" s="137"/>
      <c r="O210" s="137"/>
      <c r="P210" s="138">
        <f>SUM(P211:P213)</f>
        <v>0</v>
      </c>
      <c r="Q210" s="137"/>
      <c r="R210" s="138">
        <f>SUM(R211:R213)</f>
        <v>0</v>
      </c>
      <c r="S210" s="137"/>
      <c r="T210" s="139">
        <f>SUM(T211:T213)</f>
        <v>0</v>
      </c>
      <c r="AR210" s="132" t="s">
        <v>81</v>
      </c>
      <c r="AT210" s="140" t="s">
        <v>71</v>
      </c>
      <c r="AU210" s="140" t="s">
        <v>79</v>
      </c>
      <c r="AY210" s="132" t="s">
        <v>167</v>
      </c>
      <c r="BK210" s="141">
        <f>SUM(BK211:BK213)</f>
        <v>0</v>
      </c>
    </row>
    <row r="211" spans="1:65" s="2" customFormat="1" ht="16.5" customHeight="1">
      <c r="A211" s="34"/>
      <c r="B211" s="144"/>
      <c r="C211" s="145" t="s">
        <v>345</v>
      </c>
      <c r="D211" s="145" t="s">
        <v>170</v>
      </c>
      <c r="E211" s="146" t="s">
        <v>346</v>
      </c>
      <c r="F211" s="147" t="s">
        <v>347</v>
      </c>
      <c r="G211" s="148" t="s">
        <v>348</v>
      </c>
      <c r="H211" s="149">
        <v>1</v>
      </c>
      <c r="I211" s="150"/>
      <c r="J211" s="151">
        <f>ROUND(I211*H211,2)</f>
        <v>0</v>
      </c>
      <c r="K211" s="147" t="s">
        <v>3</v>
      </c>
      <c r="L211" s="35"/>
      <c r="M211" s="152" t="s">
        <v>3</v>
      </c>
      <c r="N211" s="153" t="s">
        <v>43</v>
      </c>
      <c r="O211" s="55"/>
      <c r="P211" s="154">
        <f>O211*H211</f>
        <v>0</v>
      </c>
      <c r="Q211" s="154">
        <v>0</v>
      </c>
      <c r="R211" s="154">
        <f>Q211*H211</f>
        <v>0</v>
      </c>
      <c r="S211" s="154">
        <v>0</v>
      </c>
      <c r="T211" s="155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56" t="s">
        <v>227</v>
      </c>
      <c r="AT211" s="156" t="s">
        <v>170</v>
      </c>
      <c r="AU211" s="156" t="s">
        <v>81</v>
      </c>
      <c r="AY211" s="19" t="s">
        <v>167</v>
      </c>
      <c r="BE211" s="157">
        <f>IF(N211="základní",J211,0)</f>
        <v>0</v>
      </c>
      <c r="BF211" s="157">
        <f>IF(N211="snížená",J211,0)</f>
        <v>0</v>
      </c>
      <c r="BG211" s="157">
        <f>IF(N211="zákl. přenesená",J211,0)</f>
        <v>0</v>
      </c>
      <c r="BH211" s="157">
        <f>IF(N211="sníž. přenesená",J211,0)</f>
        <v>0</v>
      </c>
      <c r="BI211" s="157">
        <f>IF(N211="nulová",J211,0)</f>
        <v>0</v>
      </c>
      <c r="BJ211" s="19" t="s">
        <v>79</v>
      </c>
      <c r="BK211" s="157">
        <f>ROUND(I211*H211,2)</f>
        <v>0</v>
      </c>
      <c r="BL211" s="19" t="s">
        <v>227</v>
      </c>
      <c r="BM211" s="156" t="s">
        <v>349</v>
      </c>
    </row>
    <row r="212" spans="1:65" s="2" customFormat="1" ht="16.5" customHeight="1">
      <c r="A212" s="34"/>
      <c r="B212" s="144"/>
      <c r="C212" s="145" t="s">
        <v>350</v>
      </c>
      <c r="D212" s="145" t="s">
        <v>170</v>
      </c>
      <c r="E212" s="146" t="s">
        <v>351</v>
      </c>
      <c r="F212" s="147" t="s">
        <v>352</v>
      </c>
      <c r="G212" s="148" t="s">
        <v>348</v>
      </c>
      <c r="H212" s="149">
        <v>1</v>
      </c>
      <c r="I212" s="150"/>
      <c r="J212" s="151">
        <f>ROUND(I212*H212,2)</f>
        <v>0</v>
      </c>
      <c r="K212" s="147" t="s">
        <v>3</v>
      </c>
      <c r="L212" s="35"/>
      <c r="M212" s="152" t="s">
        <v>3</v>
      </c>
      <c r="N212" s="153" t="s">
        <v>43</v>
      </c>
      <c r="O212" s="55"/>
      <c r="P212" s="154">
        <f>O212*H212</f>
        <v>0</v>
      </c>
      <c r="Q212" s="154">
        <v>0</v>
      </c>
      <c r="R212" s="154">
        <f>Q212*H212</f>
        <v>0</v>
      </c>
      <c r="S212" s="154">
        <v>0</v>
      </c>
      <c r="T212" s="155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56" t="s">
        <v>227</v>
      </c>
      <c r="AT212" s="156" t="s">
        <v>170</v>
      </c>
      <c r="AU212" s="156" t="s">
        <v>81</v>
      </c>
      <c r="AY212" s="19" t="s">
        <v>167</v>
      </c>
      <c r="BE212" s="157">
        <f>IF(N212="základní",J212,0)</f>
        <v>0</v>
      </c>
      <c r="BF212" s="157">
        <f>IF(N212="snížená",J212,0)</f>
        <v>0</v>
      </c>
      <c r="BG212" s="157">
        <f>IF(N212="zákl. přenesená",J212,0)</f>
        <v>0</v>
      </c>
      <c r="BH212" s="157">
        <f>IF(N212="sníž. přenesená",J212,0)</f>
        <v>0</v>
      </c>
      <c r="BI212" s="157">
        <f>IF(N212="nulová",J212,0)</f>
        <v>0</v>
      </c>
      <c r="BJ212" s="19" t="s">
        <v>79</v>
      </c>
      <c r="BK212" s="157">
        <f>ROUND(I212*H212,2)</f>
        <v>0</v>
      </c>
      <c r="BL212" s="19" t="s">
        <v>227</v>
      </c>
      <c r="BM212" s="156" t="s">
        <v>353</v>
      </c>
    </row>
    <row r="213" spans="1:65" s="2" customFormat="1" ht="16.5" customHeight="1">
      <c r="A213" s="34"/>
      <c r="B213" s="144"/>
      <c r="C213" s="145" t="s">
        <v>354</v>
      </c>
      <c r="D213" s="145" t="s">
        <v>170</v>
      </c>
      <c r="E213" s="146" t="s">
        <v>355</v>
      </c>
      <c r="F213" s="147" t="s">
        <v>356</v>
      </c>
      <c r="G213" s="148" t="s">
        <v>348</v>
      </c>
      <c r="H213" s="149">
        <v>1</v>
      </c>
      <c r="I213" s="150"/>
      <c r="J213" s="151">
        <f>ROUND(I213*H213,2)</f>
        <v>0</v>
      </c>
      <c r="K213" s="147" t="s">
        <v>3</v>
      </c>
      <c r="L213" s="35"/>
      <c r="M213" s="152" t="s">
        <v>3</v>
      </c>
      <c r="N213" s="153" t="s">
        <v>43</v>
      </c>
      <c r="O213" s="55"/>
      <c r="P213" s="154">
        <f>O213*H213</f>
        <v>0</v>
      </c>
      <c r="Q213" s="154">
        <v>0</v>
      </c>
      <c r="R213" s="154">
        <f>Q213*H213</f>
        <v>0</v>
      </c>
      <c r="S213" s="154">
        <v>0</v>
      </c>
      <c r="T213" s="155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6" t="s">
        <v>227</v>
      </c>
      <c r="AT213" s="156" t="s">
        <v>170</v>
      </c>
      <c r="AU213" s="156" t="s">
        <v>81</v>
      </c>
      <c r="AY213" s="19" t="s">
        <v>167</v>
      </c>
      <c r="BE213" s="157">
        <f>IF(N213="základní",J213,0)</f>
        <v>0</v>
      </c>
      <c r="BF213" s="157">
        <f>IF(N213="snížená",J213,0)</f>
        <v>0</v>
      </c>
      <c r="BG213" s="157">
        <f>IF(N213="zákl. přenesená",J213,0)</f>
        <v>0</v>
      </c>
      <c r="BH213" s="157">
        <f>IF(N213="sníž. přenesená",J213,0)</f>
        <v>0</v>
      </c>
      <c r="BI213" s="157">
        <f>IF(N213="nulová",J213,0)</f>
        <v>0</v>
      </c>
      <c r="BJ213" s="19" t="s">
        <v>79</v>
      </c>
      <c r="BK213" s="157">
        <f>ROUND(I213*H213,2)</f>
        <v>0</v>
      </c>
      <c r="BL213" s="19" t="s">
        <v>227</v>
      </c>
      <c r="BM213" s="156" t="s">
        <v>357</v>
      </c>
    </row>
    <row r="214" spans="2:63" s="12" customFormat="1" ht="22.9" customHeight="1">
      <c r="B214" s="131"/>
      <c r="D214" s="132" t="s">
        <v>71</v>
      </c>
      <c r="E214" s="142" t="s">
        <v>358</v>
      </c>
      <c r="F214" s="142" t="s">
        <v>359</v>
      </c>
      <c r="I214" s="134"/>
      <c r="J214" s="143">
        <f>BK214</f>
        <v>0</v>
      </c>
      <c r="L214" s="131"/>
      <c r="M214" s="136"/>
      <c r="N214" s="137"/>
      <c r="O214" s="137"/>
      <c r="P214" s="138">
        <f>SUM(P215:P220)</f>
        <v>0</v>
      </c>
      <c r="Q214" s="137"/>
      <c r="R214" s="138">
        <f>SUM(R215:R220)</f>
        <v>0.0069</v>
      </c>
      <c r="S214" s="137"/>
      <c r="T214" s="139">
        <f>SUM(T215:T220)</f>
        <v>0</v>
      </c>
      <c r="AR214" s="132" t="s">
        <v>81</v>
      </c>
      <c r="AT214" s="140" t="s">
        <v>71</v>
      </c>
      <c r="AU214" s="140" t="s">
        <v>79</v>
      </c>
      <c r="AY214" s="132" t="s">
        <v>167</v>
      </c>
      <c r="BK214" s="141">
        <f>SUM(BK215:BK220)</f>
        <v>0</v>
      </c>
    </row>
    <row r="215" spans="1:65" s="2" customFormat="1" ht="33" customHeight="1">
      <c r="A215" s="34"/>
      <c r="B215" s="144"/>
      <c r="C215" s="145" t="s">
        <v>360</v>
      </c>
      <c r="D215" s="145" t="s">
        <v>170</v>
      </c>
      <c r="E215" s="146" t="s">
        <v>361</v>
      </c>
      <c r="F215" s="147" t="s">
        <v>362</v>
      </c>
      <c r="G215" s="148" t="s">
        <v>226</v>
      </c>
      <c r="H215" s="149">
        <v>15</v>
      </c>
      <c r="I215" s="150"/>
      <c r="J215" s="151">
        <f>ROUND(I215*H215,2)</f>
        <v>0</v>
      </c>
      <c r="K215" s="147" t="s">
        <v>174</v>
      </c>
      <c r="L215" s="35"/>
      <c r="M215" s="152" t="s">
        <v>3</v>
      </c>
      <c r="N215" s="153" t="s">
        <v>43</v>
      </c>
      <c r="O215" s="55"/>
      <c r="P215" s="154">
        <f>O215*H215</f>
        <v>0</v>
      </c>
      <c r="Q215" s="154">
        <v>0.00046</v>
      </c>
      <c r="R215" s="154">
        <f>Q215*H215</f>
        <v>0.0069</v>
      </c>
      <c r="S215" s="154">
        <v>0</v>
      </c>
      <c r="T215" s="155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56" t="s">
        <v>227</v>
      </c>
      <c r="AT215" s="156" t="s">
        <v>170</v>
      </c>
      <c r="AU215" s="156" t="s">
        <v>81</v>
      </c>
      <c r="AY215" s="19" t="s">
        <v>167</v>
      </c>
      <c r="BE215" s="157">
        <f>IF(N215="základní",J215,0)</f>
        <v>0</v>
      </c>
      <c r="BF215" s="157">
        <f>IF(N215="snížená",J215,0)</f>
        <v>0</v>
      </c>
      <c r="BG215" s="157">
        <f>IF(N215="zákl. přenesená",J215,0)</f>
        <v>0</v>
      </c>
      <c r="BH215" s="157">
        <f>IF(N215="sníž. přenesená",J215,0)</f>
        <v>0</v>
      </c>
      <c r="BI215" s="157">
        <f>IF(N215="nulová",J215,0)</f>
        <v>0</v>
      </c>
      <c r="BJ215" s="19" t="s">
        <v>79</v>
      </c>
      <c r="BK215" s="157">
        <f>ROUND(I215*H215,2)</f>
        <v>0</v>
      </c>
      <c r="BL215" s="19" t="s">
        <v>227</v>
      </c>
      <c r="BM215" s="156" t="s">
        <v>363</v>
      </c>
    </row>
    <row r="216" spans="1:47" s="2" customFormat="1" ht="11.25">
      <c r="A216" s="34"/>
      <c r="B216" s="35"/>
      <c r="C216" s="34"/>
      <c r="D216" s="158" t="s">
        <v>177</v>
      </c>
      <c r="E216" s="34"/>
      <c r="F216" s="159" t="s">
        <v>364</v>
      </c>
      <c r="G216" s="34"/>
      <c r="H216" s="34"/>
      <c r="I216" s="160"/>
      <c r="J216" s="34"/>
      <c r="K216" s="34"/>
      <c r="L216" s="35"/>
      <c r="M216" s="161"/>
      <c r="N216" s="162"/>
      <c r="O216" s="55"/>
      <c r="P216" s="55"/>
      <c r="Q216" s="55"/>
      <c r="R216" s="55"/>
      <c r="S216" s="55"/>
      <c r="T216" s="56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9" t="s">
        <v>177</v>
      </c>
      <c r="AU216" s="19" t="s">
        <v>81</v>
      </c>
    </row>
    <row r="217" spans="1:65" s="2" customFormat="1" ht="44.25" customHeight="1">
      <c r="A217" s="34"/>
      <c r="B217" s="144"/>
      <c r="C217" s="145" t="s">
        <v>365</v>
      </c>
      <c r="D217" s="145" t="s">
        <v>170</v>
      </c>
      <c r="E217" s="146" t="s">
        <v>366</v>
      </c>
      <c r="F217" s="147" t="s">
        <v>367</v>
      </c>
      <c r="G217" s="148" t="s">
        <v>173</v>
      </c>
      <c r="H217" s="149">
        <v>0.007</v>
      </c>
      <c r="I217" s="150"/>
      <c r="J217" s="151">
        <f>ROUND(I217*H217,2)</f>
        <v>0</v>
      </c>
      <c r="K217" s="147" t="s">
        <v>174</v>
      </c>
      <c r="L217" s="35"/>
      <c r="M217" s="152" t="s">
        <v>3</v>
      </c>
      <c r="N217" s="153" t="s">
        <v>43</v>
      </c>
      <c r="O217" s="55"/>
      <c r="P217" s="154">
        <f>O217*H217</f>
        <v>0</v>
      </c>
      <c r="Q217" s="154">
        <v>0</v>
      </c>
      <c r="R217" s="154">
        <f>Q217*H217</f>
        <v>0</v>
      </c>
      <c r="S217" s="154">
        <v>0</v>
      </c>
      <c r="T217" s="155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56" t="s">
        <v>227</v>
      </c>
      <c r="AT217" s="156" t="s">
        <v>170</v>
      </c>
      <c r="AU217" s="156" t="s">
        <v>81</v>
      </c>
      <c r="AY217" s="19" t="s">
        <v>167</v>
      </c>
      <c r="BE217" s="157">
        <f>IF(N217="základní",J217,0)</f>
        <v>0</v>
      </c>
      <c r="BF217" s="157">
        <f>IF(N217="snížená",J217,0)</f>
        <v>0</v>
      </c>
      <c r="BG217" s="157">
        <f>IF(N217="zákl. přenesená",J217,0)</f>
        <v>0</v>
      </c>
      <c r="BH217" s="157">
        <f>IF(N217="sníž. přenesená",J217,0)</f>
        <v>0</v>
      </c>
      <c r="BI217" s="157">
        <f>IF(N217="nulová",J217,0)</f>
        <v>0</v>
      </c>
      <c r="BJ217" s="19" t="s">
        <v>79</v>
      </c>
      <c r="BK217" s="157">
        <f>ROUND(I217*H217,2)</f>
        <v>0</v>
      </c>
      <c r="BL217" s="19" t="s">
        <v>227</v>
      </c>
      <c r="BM217" s="156" t="s">
        <v>368</v>
      </c>
    </row>
    <row r="218" spans="1:47" s="2" customFormat="1" ht="11.25">
      <c r="A218" s="34"/>
      <c r="B218" s="35"/>
      <c r="C218" s="34"/>
      <c r="D218" s="158" t="s">
        <v>177</v>
      </c>
      <c r="E218" s="34"/>
      <c r="F218" s="159" t="s">
        <v>369</v>
      </c>
      <c r="G218" s="34"/>
      <c r="H218" s="34"/>
      <c r="I218" s="160"/>
      <c r="J218" s="34"/>
      <c r="K218" s="34"/>
      <c r="L218" s="35"/>
      <c r="M218" s="161"/>
      <c r="N218" s="162"/>
      <c r="O218" s="55"/>
      <c r="P218" s="55"/>
      <c r="Q218" s="55"/>
      <c r="R218" s="55"/>
      <c r="S218" s="55"/>
      <c r="T218" s="56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9" t="s">
        <v>177</v>
      </c>
      <c r="AU218" s="19" t="s">
        <v>81</v>
      </c>
    </row>
    <row r="219" spans="1:65" s="2" customFormat="1" ht="49.15" customHeight="1">
      <c r="A219" s="34"/>
      <c r="B219" s="144"/>
      <c r="C219" s="145" t="s">
        <v>370</v>
      </c>
      <c r="D219" s="145" t="s">
        <v>170</v>
      </c>
      <c r="E219" s="146" t="s">
        <v>371</v>
      </c>
      <c r="F219" s="147" t="s">
        <v>372</v>
      </c>
      <c r="G219" s="148" t="s">
        <v>173</v>
      </c>
      <c r="H219" s="149">
        <v>0.007</v>
      </c>
      <c r="I219" s="150"/>
      <c r="J219" s="151">
        <f>ROUND(I219*H219,2)</f>
        <v>0</v>
      </c>
      <c r="K219" s="147" t="s">
        <v>174</v>
      </c>
      <c r="L219" s="35"/>
      <c r="M219" s="152" t="s">
        <v>3</v>
      </c>
      <c r="N219" s="153" t="s">
        <v>43</v>
      </c>
      <c r="O219" s="55"/>
      <c r="P219" s="154">
        <f>O219*H219</f>
        <v>0</v>
      </c>
      <c r="Q219" s="154">
        <v>0</v>
      </c>
      <c r="R219" s="154">
        <f>Q219*H219</f>
        <v>0</v>
      </c>
      <c r="S219" s="154">
        <v>0</v>
      </c>
      <c r="T219" s="155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56" t="s">
        <v>227</v>
      </c>
      <c r="AT219" s="156" t="s">
        <v>170</v>
      </c>
      <c r="AU219" s="156" t="s">
        <v>81</v>
      </c>
      <c r="AY219" s="19" t="s">
        <v>167</v>
      </c>
      <c r="BE219" s="157">
        <f>IF(N219="základní",J219,0)</f>
        <v>0</v>
      </c>
      <c r="BF219" s="157">
        <f>IF(N219="snížená",J219,0)</f>
        <v>0</v>
      </c>
      <c r="BG219" s="157">
        <f>IF(N219="zákl. přenesená",J219,0)</f>
        <v>0</v>
      </c>
      <c r="BH219" s="157">
        <f>IF(N219="sníž. přenesená",J219,0)</f>
        <v>0</v>
      </c>
      <c r="BI219" s="157">
        <f>IF(N219="nulová",J219,0)</f>
        <v>0</v>
      </c>
      <c r="BJ219" s="19" t="s">
        <v>79</v>
      </c>
      <c r="BK219" s="157">
        <f>ROUND(I219*H219,2)</f>
        <v>0</v>
      </c>
      <c r="BL219" s="19" t="s">
        <v>227</v>
      </c>
      <c r="BM219" s="156" t="s">
        <v>373</v>
      </c>
    </row>
    <row r="220" spans="1:47" s="2" customFormat="1" ht="11.25">
      <c r="A220" s="34"/>
      <c r="B220" s="35"/>
      <c r="C220" s="34"/>
      <c r="D220" s="158" t="s">
        <v>177</v>
      </c>
      <c r="E220" s="34"/>
      <c r="F220" s="159" t="s">
        <v>374</v>
      </c>
      <c r="G220" s="34"/>
      <c r="H220" s="34"/>
      <c r="I220" s="160"/>
      <c r="J220" s="34"/>
      <c r="K220" s="34"/>
      <c r="L220" s="35"/>
      <c r="M220" s="161"/>
      <c r="N220" s="162"/>
      <c r="O220" s="55"/>
      <c r="P220" s="55"/>
      <c r="Q220" s="55"/>
      <c r="R220" s="55"/>
      <c r="S220" s="55"/>
      <c r="T220" s="56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9" t="s">
        <v>177</v>
      </c>
      <c r="AU220" s="19" t="s">
        <v>81</v>
      </c>
    </row>
    <row r="221" spans="2:63" s="12" customFormat="1" ht="22.9" customHeight="1">
      <c r="B221" s="131"/>
      <c r="D221" s="132" t="s">
        <v>71</v>
      </c>
      <c r="E221" s="142" t="s">
        <v>375</v>
      </c>
      <c r="F221" s="142" t="s">
        <v>376</v>
      </c>
      <c r="I221" s="134"/>
      <c r="J221" s="143">
        <f>BK221</f>
        <v>0</v>
      </c>
      <c r="L221" s="131"/>
      <c r="M221" s="136"/>
      <c r="N221" s="137"/>
      <c r="O221" s="137"/>
      <c r="P221" s="138">
        <f>SUM(P222:P228)</f>
        <v>0</v>
      </c>
      <c r="Q221" s="137"/>
      <c r="R221" s="138">
        <f>SUM(R222:R228)</f>
        <v>0.0016799999999999999</v>
      </c>
      <c r="S221" s="137"/>
      <c r="T221" s="139">
        <f>SUM(T222:T228)</f>
        <v>0</v>
      </c>
      <c r="AR221" s="132" t="s">
        <v>81</v>
      </c>
      <c r="AT221" s="140" t="s">
        <v>71</v>
      </c>
      <c r="AU221" s="140" t="s">
        <v>79</v>
      </c>
      <c r="AY221" s="132" t="s">
        <v>167</v>
      </c>
      <c r="BK221" s="141">
        <f>SUM(BK222:BK228)</f>
        <v>0</v>
      </c>
    </row>
    <row r="222" spans="1:65" s="2" customFormat="1" ht="24.2" customHeight="1">
      <c r="A222" s="34"/>
      <c r="B222" s="144"/>
      <c r="C222" s="145" t="s">
        <v>377</v>
      </c>
      <c r="D222" s="145" t="s">
        <v>170</v>
      </c>
      <c r="E222" s="146" t="s">
        <v>378</v>
      </c>
      <c r="F222" s="147" t="s">
        <v>379</v>
      </c>
      <c r="G222" s="148" t="s">
        <v>200</v>
      </c>
      <c r="H222" s="149">
        <v>6</v>
      </c>
      <c r="I222" s="150"/>
      <c r="J222" s="151">
        <f>ROUND(I222*H222,2)</f>
        <v>0</v>
      </c>
      <c r="K222" s="147" t="s">
        <v>174</v>
      </c>
      <c r="L222" s="35"/>
      <c r="M222" s="152" t="s">
        <v>3</v>
      </c>
      <c r="N222" s="153" t="s">
        <v>43</v>
      </c>
      <c r="O222" s="55"/>
      <c r="P222" s="154">
        <f>O222*H222</f>
        <v>0</v>
      </c>
      <c r="Q222" s="154">
        <v>0.00028</v>
      </c>
      <c r="R222" s="154">
        <f>Q222*H222</f>
        <v>0.0016799999999999999</v>
      </c>
      <c r="S222" s="154">
        <v>0</v>
      </c>
      <c r="T222" s="155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56" t="s">
        <v>227</v>
      </c>
      <c r="AT222" s="156" t="s">
        <v>170</v>
      </c>
      <c r="AU222" s="156" t="s">
        <v>81</v>
      </c>
      <c r="AY222" s="19" t="s">
        <v>167</v>
      </c>
      <c r="BE222" s="157">
        <f>IF(N222="základní",J222,0)</f>
        <v>0</v>
      </c>
      <c r="BF222" s="157">
        <f>IF(N222="snížená",J222,0)</f>
        <v>0</v>
      </c>
      <c r="BG222" s="157">
        <f>IF(N222="zákl. přenesená",J222,0)</f>
        <v>0</v>
      </c>
      <c r="BH222" s="157">
        <f>IF(N222="sníž. přenesená",J222,0)</f>
        <v>0</v>
      </c>
      <c r="BI222" s="157">
        <f>IF(N222="nulová",J222,0)</f>
        <v>0</v>
      </c>
      <c r="BJ222" s="19" t="s">
        <v>79</v>
      </c>
      <c r="BK222" s="157">
        <f>ROUND(I222*H222,2)</f>
        <v>0</v>
      </c>
      <c r="BL222" s="19" t="s">
        <v>227</v>
      </c>
      <c r="BM222" s="156" t="s">
        <v>380</v>
      </c>
    </row>
    <row r="223" spans="1:47" s="2" customFormat="1" ht="11.25">
      <c r="A223" s="34"/>
      <c r="B223" s="35"/>
      <c r="C223" s="34"/>
      <c r="D223" s="158" t="s">
        <v>177</v>
      </c>
      <c r="E223" s="34"/>
      <c r="F223" s="159" t="s">
        <v>381</v>
      </c>
      <c r="G223" s="34"/>
      <c r="H223" s="34"/>
      <c r="I223" s="160"/>
      <c r="J223" s="34"/>
      <c r="K223" s="34"/>
      <c r="L223" s="35"/>
      <c r="M223" s="161"/>
      <c r="N223" s="162"/>
      <c r="O223" s="55"/>
      <c r="P223" s="55"/>
      <c r="Q223" s="55"/>
      <c r="R223" s="55"/>
      <c r="S223" s="55"/>
      <c r="T223" s="56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9" t="s">
        <v>177</v>
      </c>
      <c r="AU223" s="19" t="s">
        <v>81</v>
      </c>
    </row>
    <row r="224" spans="2:51" s="13" customFormat="1" ht="11.25">
      <c r="B224" s="163"/>
      <c r="D224" s="164" t="s">
        <v>179</v>
      </c>
      <c r="E224" s="165" t="s">
        <v>3</v>
      </c>
      <c r="F224" s="166" t="s">
        <v>382</v>
      </c>
      <c r="H224" s="167">
        <v>6</v>
      </c>
      <c r="I224" s="168"/>
      <c r="L224" s="163"/>
      <c r="M224" s="169"/>
      <c r="N224" s="170"/>
      <c r="O224" s="170"/>
      <c r="P224" s="170"/>
      <c r="Q224" s="170"/>
      <c r="R224" s="170"/>
      <c r="S224" s="170"/>
      <c r="T224" s="171"/>
      <c r="AT224" s="165" t="s">
        <v>179</v>
      </c>
      <c r="AU224" s="165" t="s">
        <v>81</v>
      </c>
      <c r="AV224" s="13" t="s">
        <v>81</v>
      </c>
      <c r="AW224" s="13" t="s">
        <v>34</v>
      </c>
      <c r="AX224" s="13" t="s">
        <v>79</v>
      </c>
      <c r="AY224" s="165" t="s">
        <v>167</v>
      </c>
    </row>
    <row r="225" spans="1:65" s="2" customFormat="1" ht="44.25" customHeight="1">
      <c r="A225" s="34"/>
      <c r="B225" s="144"/>
      <c r="C225" s="145" t="s">
        <v>383</v>
      </c>
      <c r="D225" s="145" t="s">
        <v>170</v>
      </c>
      <c r="E225" s="146" t="s">
        <v>384</v>
      </c>
      <c r="F225" s="147" t="s">
        <v>385</v>
      </c>
      <c r="G225" s="148" t="s">
        <v>173</v>
      </c>
      <c r="H225" s="149">
        <v>0.002</v>
      </c>
      <c r="I225" s="150"/>
      <c r="J225" s="151">
        <f>ROUND(I225*H225,2)</f>
        <v>0</v>
      </c>
      <c r="K225" s="147" t="s">
        <v>174</v>
      </c>
      <c r="L225" s="35"/>
      <c r="M225" s="152" t="s">
        <v>3</v>
      </c>
      <c r="N225" s="153" t="s">
        <v>43</v>
      </c>
      <c r="O225" s="55"/>
      <c r="P225" s="154">
        <f>O225*H225</f>
        <v>0</v>
      </c>
      <c r="Q225" s="154">
        <v>0</v>
      </c>
      <c r="R225" s="154">
        <f>Q225*H225</f>
        <v>0</v>
      </c>
      <c r="S225" s="154">
        <v>0</v>
      </c>
      <c r="T225" s="155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56" t="s">
        <v>227</v>
      </c>
      <c r="AT225" s="156" t="s">
        <v>170</v>
      </c>
      <c r="AU225" s="156" t="s">
        <v>81</v>
      </c>
      <c r="AY225" s="19" t="s">
        <v>167</v>
      </c>
      <c r="BE225" s="157">
        <f>IF(N225="základní",J225,0)</f>
        <v>0</v>
      </c>
      <c r="BF225" s="157">
        <f>IF(N225="snížená",J225,0)</f>
        <v>0</v>
      </c>
      <c r="BG225" s="157">
        <f>IF(N225="zákl. přenesená",J225,0)</f>
        <v>0</v>
      </c>
      <c r="BH225" s="157">
        <f>IF(N225="sníž. přenesená",J225,0)</f>
        <v>0</v>
      </c>
      <c r="BI225" s="157">
        <f>IF(N225="nulová",J225,0)</f>
        <v>0</v>
      </c>
      <c r="BJ225" s="19" t="s">
        <v>79</v>
      </c>
      <c r="BK225" s="157">
        <f>ROUND(I225*H225,2)</f>
        <v>0</v>
      </c>
      <c r="BL225" s="19" t="s">
        <v>227</v>
      </c>
      <c r="BM225" s="156" t="s">
        <v>386</v>
      </c>
    </row>
    <row r="226" spans="1:47" s="2" customFormat="1" ht="11.25">
      <c r="A226" s="34"/>
      <c r="B226" s="35"/>
      <c r="C226" s="34"/>
      <c r="D226" s="158" t="s">
        <v>177</v>
      </c>
      <c r="E226" s="34"/>
      <c r="F226" s="159" t="s">
        <v>387</v>
      </c>
      <c r="G226" s="34"/>
      <c r="H226" s="34"/>
      <c r="I226" s="160"/>
      <c r="J226" s="34"/>
      <c r="K226" s="34"/>
      <c r="L226" s="35"/>
      <c r="M226" s="161"/>
      <c r="N226" s="162"/>
      <c r="O226" s="55"/>
      <c r="P226" s="55"/>
      <c r="Q226" s="55"/>
      <c r="R226" s="55"/>
      <c r="S226" s="55"/>
      <c r="T226" s="56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9" t="s">
        <v>177</v>
      </c>
      <c r="AU226" s="19" t="s">
        <v>81</v>
      </c>
    </row>
    <row r="227" spans="1:65" s="2" customFormat="1" ht="49.15" customHeight="1">
      <c r="A227" s="34"/>
      <c r="B227" s="144"/>
      <c r="C227" s="145" t="s">
        <v>388</v>
      </c>
      <c r="D227" s="145" t="s">
        <v>170</v>
      </c>
      <c r="E227" s="146" t="s">
        <v>389</v>
      </c>
      <c r="F227" s="147" t="s">
        <v>390</v>
      </c>
      <c r="G227" s="148" t="s">
        <v>173</v>
      </c>
      <c r="H227" s="149">
        <v>0.002</v>
      </c>
      <c r="I227" s="150"/>
      <c r="J227" s="151">
        <f>ROUND(I227*H227,2)</f>
        <v>0</v>
      </c>
      <c r="K227" s="147" t="s">
        <v>174</v>
      </c>
      <c r="L227" s="35"/>
      <c r="M227" s="152" t="s">
        <v>3</v>
      </c>
      <c r="N227" s="153" t="s">
        <v>43</v>
      </c>
      <c r="O227" s="55"/>
      <c r="P227" s="154">
        <f>O227*H227</f>
        <v>0</v>
      </c>
      <c r="Q227" s="154">
        <v>0</v>
      </c>
      <c r="R227" s="154">
        <f>Q227*H227</f>
        <v>0</v>
      </c>
      <c r="S227" s="154">
        <v>0</v>
      </c>
      <c r="T227" s="155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56" t="s">
        <v>227</v>
      </c>
      <c r="AT227" s="156" t="s">
        <v>170</v>
      </c>
      <c r="AU227" s="156" t="s">
        <v>81</v>
      </c>
      <c r="AY227" s="19" t="s">
        <v>167</v>
      </c>
      <c r="BE227" s="157">
        <f>IF(N227="základní",J227,0)</f>
        <v>0</v>
      </c>
      <c r="BF227" s="157">
        <f>IF(N227="snížená",J227,0)</f>
        <v>0</v>
      </c>
      <c r="BG227" s="157">
        <f>IF(N227="zákl. přenesená",J227,0)</f>
        <v>0</v>
      </c>
      <c r="BH227" s="157">
        <f>IF(N227="sníž. přenesená",J227,0)</f>
        <v>0</v>
      </c>
      <c r="BI227" s="157">
        <f>IF(N227="nulová",J227,0)</f>
        <v>0</v>
      </c>
      <c r="BJ227" s="19" t="s">
        <v>79</v>
      </c>
      <c r="BK227" s="157">
        <f>ROUND(I227*H227,2)</f>
        <v>0</v>
      </c>
      <c r="BL227" s="19" t="s">
        <v>227</v>
      </c>
      <c r="BM227" s="156" t="s">
        <v>391</v>
      </c>
    </row>
    <row r="228" spans="1:47" s="2" customFormat="1" ht="11.25">
      <c r="A228" s="34"/>
      <c r="B228" s="35"/>
      <c r="C228" s="34"/>
      <c r="D228" s="158" t="s">
        <v>177</v>
      </c>
      <c r="E228" s="34"/>
      <c r="F228" s="159" t="s">
        <v>392</v>
      </c>
      <c r="G228" s="34"/>
      <c r="H228" s="34"/>
      <c r="I228" s="160"/>
      <c r="J228" s="34"/>
      <c r="K228" s="34"/>
      <c r="L228" s="35"/>
      <c r="M228" s="161"/>
      <c r="N228" s="162"/>
      <c r="O228" s="55"/>
      <c r="P228" s="55"/>
      <c r="Q228" s="55"/>
      <c r="R228" s="55"/>
      <c r="S228" s="55"/>
      <c r="T228" s="56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9" t="s">
        <v>177</v>
      </c>
      <c r="AU228" s="19" t="s">
        <v>81</v>
      </c>
    </row>
    <row r="229" spans="2:63" s="12" customFormat="1" ht="22.9" customHeight="1">
      <c r="B229" s="131"/>
      <c r="D229" s="132" t="s">
        <v>71</v>
      </c>
      <c r="E229" s="142" t="s">
        <v>393</v>
      </c>
      <c r="F229" s="142" t="s">
        <v>394</v>
      </c>
      <c r="I229" s="134"/>
      <c r="J229" s="143">
        <f>BK229</f>
        <v>0</v>
      </c>
      <c r="L229" s="131"/>
      <c r="M229" s="136"/>
      <c r="N229" s="137"/>
      <c r="O229" s="137"/>
      <c r="P229" s="138">
        <f>SUM(P230:P238)</f>
        <v>0</v>
      </c>
      <c r="Q229" s="137"/>
      <c r="R229" s="138">
        <f>SUM(R230:R238)</f>
        <v>0.09695999999999999</v>
      </c>
      <c r="S229" s="137"/>
      <c r="T229" s="139">
        <f>SUM(T230:T238)</f>
        <v>0.04986</v>
      </c>
      <c r="AR229" s="132" t="s">
        <v>81</v>
      </c>
      <c r="AT229" s="140" t="s">
        <v>71</v>
      </c>
      <c r="AU229" s="140" t="s">
        <v>79</v>
      </c>
      <c r="AY229" s="132" t="s">
        <v>167</v>
      </c>
      <c r="BK229" s="141">
        <f>SUM(BK230:BK238)</f>
        <v>0</v>
      </c>
    </row>
    <row r="230" spans="1:65" s="2" customFormat="1" ht="24.2" customHeight="1">
      <c r="A230" s="34"/>
      <c r="B230" s="144"/>
      <c r="C230" s="145" t="s">
        <v>395</v>
      </c>
      <c r="D230" s="145" t="s">
        <v>170</v>
      </c>
      <c r="E230" s="146" t="s">
        <v>396</v>
      </c>
      <c r="F230" s="147" t="s">
        <v>397</v>
      </c>
      <c r="G230" s="148" t="s">
        <v>200</v>
      </c>
      <c r="H230" s="149">
        <v>2</v>
      </c>
      <c r="I230" s="150"/>
      <c r="J230" s="151">
        <f>ROUND(I230*H230,2)</f>
        <v>0</v>
      </c>
      <c r="K230" s="147" t="s">
        <v>174</v>
      </c>
      <c r="L230" s="35"/>
      <c r="M230" s="152" t="s">
        <v>3</v>
      </c>
      <c r="N230" s="153" t="s">
        <v>43</v>
      </c>
      <c r="O230" s="55"/>
      <c r="P230" s="154">
        <f>O230*H230</f>
        <v>0</v>
      </c>
      <c r="Q230" s="154">
        <v>8E-05</v>
      </c>
      <c r="R230" s="154">
        <f>Q230*H230</f>
        <v>0.00016</v>
      </c>
      <c r="S230" s="154">
        <v>0.02493</v>
      </c>
      <c r="T230" s="155">
        <f>S230*H230</f>
        <v>0.04986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56" t="s">
        <v>227</v>
      </c>
      <c r="AT230" s="156" t="s">
        <v>170</v>
      </c>
      <c r="AU230" s="156" t="s">
        <v>81</v>
      </c>
      <c r="AY230" s="19" t="s">
        <v>167</v>
      </c>
      <c r="BE230" s="157">
        <f>IF(N230="základní",J230,0)</f>
        <v>0</v>
      </c>
      <c r="BF230" s="157">
        <f>IF(N230="snížená",J230,0)</f>
        <v>0</v>
      </c>
      <c r="BG230" s="157">
        <f>IF(N230="zákl. přenesená",J230,0)</f>
        <v>0</v>
      </c>
      <c r="BH230" s="157">
        <f>IF(N230="sníž. přenesená",J230,0)</f>
        <v>0</v>
      </c>
      <c r="BI230" s="157">
        <f>IF(N230="nulová",J230,0)</f>
        <v>0</v>
      </c>
      <c r="BJ230" s="19" t="s">
        <v>79</v>
      </c>
      <c r="BK230" s="157">
        <f>ROUND(I230*H230,2)</f>
        <v>0</v>
      </c>
      <c r="BL230" s="19" t="s">
        <v>227</v>
      </c>
      <c r="BM230" s="156" t="s">
        <v>398</v>
      </c>
    </row>
    <row r="231" spans="1:47" s="2" customFormat="1" ht="11.25">
      <c r="A231" s="34"/>
      <c r="B231" s="35"/>
      <c r="C231" s="34"/>
      <c r="D231" s="158" t="s">
        <v>177</v>
      </c>
      <c r="E231" s="34"/>
      <c r="F231" s="159" t="s">
        <v>399</v>
      </c>
      <c r="G231" s="34"/>
      <c r="H231" s="34"/>
      <c r="I231" s="160"/>
      <c r="J231" s="34"/>
      <c r="K231" s="34"/>
      <c r="L231" s="35"/>
      <c r="M231" s="161"/>
      <c r="N231" s="162"/>
      <c r="O231" s="55"/>
      <c r="P231" s="55"/>
      <c r="Q231" s="55"/>
      <c r="R231" s="55"/>
      <c r="S231" s="55"/>
      <c r="T231" s="56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9" t="s">
        <v>177</v>
      </c>
      <c r="AU231" s="19" t="s">
        <v>81</v>
      </c>
    </row>
    <row r="232" spans="2:51" s="13" customFormat="1" ht="11.25">
      <c r="B232" s="163"/>
      <c r="D232" s="164" t="s">
        <v>179</v>
      </c>
      <c r="E232" s="165" t="s">
        <v>3</v>
      </c>
      <c r="F232" s="166" t="s">
        <v>400</v>
      </c>
      <c r="H232" s="167">
        <v>2</v>
      </c>
      <c r="I232" s="168"/>
      <c r="L232" s="163"/>
      <c r="M232" s="169"/>
      <c r="N232" s="170"/>
      <c r="O232" s="170"/>
      <c r="P232" s="170"/>
      <c r="Q232" s="170"/>
      <c r="R232" s="170"/>
      <c r="S232" s="170"/>
      <c r="T232" s="171"/>
      <c r="AT232" s="165" t="s">
        <v>179</v>
      </c>
      <c r="AU232" s="165" t="s">
        <v>81</v>
      </c>
      <c r="AV232" s="13" t="s">
        <v>81</v>
      </c>
      <c r="AW232" s="13" t="s">
        <v>34</v>
      </c>
      <c r="AX232" s="13" t="s">
        <v>79</v>
      </c>
      <c r="AY232" s="165" t="s">
        <v>167</v>
      </c>
    </row>
    <row r="233" spans="1:65" s="2" customFormat="1" ht="44.25" customHeight="1">
      <c r="A233" s="34"/>
      <c r="B233" s="144"/>
      <c r="C233" s="145" t="s">
        <v>401</v>
      </c>
      <c r="D233" s="145" t="s">
        <v>170</v>
      </c>
      <c r="E233" s="146" t="s">
        <v>402</v>
      </c>
      <c r="F233" s="147" t="s">
        <v>403</v>
      </c>
      <c r="G233" s="148" t="s">
        <v>200</v>
      </c>
      <c r="H233" s="149">
        <v>2</v>
      </c>
      <c r="I233" s="150"/>
      <c r="J233" s="151">
        <f>ROUND(I233*H233,2)</f>
        <v>0</v>
      </c>
      <c r="K233" s="147" t="s">
        <v>174</v>
      </c>
      <c r="L233" s="35"/>
      <c r="M233" s="152" t="s">
        <v>3</v>
      </c>
      <c r="N233" s="153" t="s">
        <v>43</v>
      </c>
      <c r="O233" s="55"/>
      <c r="P233" s="154">
        <f>O233*H233</f>
        <v>0</v>
      </c>
      <c r="Q233" s="154">
        <v>0.0484</v>
      </c>
      <c r="R233" s="154">
        <f>Q233*H233</f>
        <v>0.0968</v>
      </c>
      <c r="S233" s="154">
        <v>0</v>
      </c>
      <c r="T233" s="155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56" t="s">
        <v>227</v>
      </c>
      <c r="AT233" s="156" t="s">
        <v>170</v>
      </c>
      <c r="AU233" s="156" t="s">
        <v>81</v>
      </c>
      <c r="AY233" s="19" t="s">
        <v>167</v>
      </c>
      <c r="BE233" s="157">
        <f>IF(N233="základní",J233,0)</f>
        <v>0</v>
      </c>
      <c r="BF233" s="157">
        <f>IF(N233="snížená",J233,0)</f>
        <v>0</v>
      </c>
      <c r="BG233" s="157">
        <f>IF(N233="zákl. přenesená",J233,0)</f>
        <v>0</v>
      </c>
      <c r="BH233" s="157">
        <f>IF(N233="sníž. přenesená",J233,0)</f>
        <v>0</v>
      </c>
      <c r="BI233" s="157">
        <f>IF(N233="nulová",J233,0)</f>
        <v>0</v>
      </c>
      <c r="BJ233" s="19" t="s">
        <v>79</v>
      </c>
      <c r="BK233" s="157">
        <f>ROUND(I233*H233,2)</f>
        <v>0</v>
      </c>
      <c r="BL233" s="19" t="s">
        <v>227</v>
      </c>
      <c r="BM233" s="156" t="s">
        <v>404</v>
      </c>
    </row>
    <row r="234" spans="1:47" s="2" customFormat="1" ht="11.25">
      <c r="A234" s="34"/>
      <c r="B234" s="35"/>
      <c r="C234" s="34"/>
      <c r="D234" s="158" t="s">
        <v>177</v>
      </c>
      <c r="E234" s="34"/>
      <c r="F234" s="159" t="s">
        <v>405</v>
      </c>
      <c r="G234" s="34"/>
      <c r="H234" s="34"/>
      <c r="I234" s="160"/>
      <c r="J234" s="34"/>
      <c r="K234" s="34"/>
      <c r="L234" s="35"/>
      <c r="M234" s="161"/>
      <c r="N234" s="162"/>
      <c r="O234" s="55"/>
      <c r="P234" s="55"/>
      <c r="Q234" s="55"/>
      <c r="R234" s="55"/>
      <c r="S234" s="55"/>
      <c r="T234" s="56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9" t="s">
        <v>177</v>
      </c>
      <c r="AU234" s="19" t="s">
        <v>81</v>
      </c>
    </row>
    <row r="235" spans="1:65" s="2" customFormat="1" ht="44.25" customHeight="1">
      <c r="A235" s="34"/>
      <c r="B235" s="144"/>
      <c r="C235" s="145" t="s">
        <v>406</v>
      </c>
      <c r="D235" s="145" t="s">
        <v>170</v>
      </c>
      <c r="E235" s="146" t="s">
        <v>407</v>
      </c>
      <c r="F235" s="147" t="s">
        <v>408</v>
      </c>
      <c r="G235" s="148" t="s">
        <v>173</v>
      </c>
      <c r="H235" s="149">
        <v>0.097</v>
      </c>
      <c r="I235" s="150"/>
      <c r="J235" s="151">
        <f>ROUND(I235*H235,2)</f>
        <v>0</v>
      </c>
      <c r="K235" s="147" t="s">
        <v>174</v>
      </c>
      <c r="L235" s="35"/>
      <c r="M235" s="152" t="s">
        <v>3</v>
      </c>
      <c r="N235" s="153" t="s">
        <v>43</v>
      </c>
      <c r="O235" s="55"/>
      <c r="P235" s="154">
        <f>O235*H235</f>
        <v>0</v>
      </c>
      <c r="Q235" s="154">
        <v>0</v>
      </c>
      <c r="R235" s="154">
        <f>Q235*H235</f>
        <v>0</v>
      </c>
      <c r="S235" s="154">
        <v>0</v>
      </c>
      <c r="T235" s="155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56" t="s">
        <v>227</v>
      </c>
      <c r="AT235" s="156" t="s">
        <v>170</v>
      </c>
      <c r="AU235" s="156" t="s">
        <v>81</v>
      </c>
      <c r="AY235" s="19" t="s">
        <v>167</v>
      </c>
      <c r="BE235" s="157">
        <f>IF(N235="základní",J235,0)</f>
        <v>0</v>
      </c>
      <c r="BF235" s="157">
        <f>IF(N235="snížená",J235,0)</f>
        <v>0</v>
      </c>
      <c r="BG235" s="157">
        <f>IF(N235="zákl. přenesená",J235,0)</f>
        <v>0</v>
      </c>
      <c r="BH235" s="157">
        <f>IF(N235="sníž. přenesená",J235,0)</f>
        <v>0</v>
      </c>
      <c r="BI235" s="157">
        <f>IF(N235="nulová",J235,0)</f>
        <v>0</v>
      </c>
      <c r="BJ235" s="19" t="s">
        <v>79</v>
      </c>
      <c r="BK235" s="157">
        <f>ROUND(I235*H235,2)</f>
        <v>0</v>
      </c>
      <c r="BL235" s="19" t="s">
        <v>227</v>
      </c>
      <c r="BM235" s="156" t="s">
        <v>409</v>
      </c>
    </row>
    <row r="236" spans="1:47" s="2" customFormat="1" ht="11.25">
      <c r="A236" s="34"/>
      <c r="B236" s="35"/>
      <c r="C236" s="34"/>
      <c r="D236" s="158" t="s">
        <v>177</v>
      </c>
      <c r="E236" s="34"/>
      <c r="F236" s="159" t="s">
        <v>410</v>
      </c>
      <c r="G236" s="34"/>
      <c r="H236" s="34"/>
      <c r="I236" s="160"/>
      <c r="J236" s="34"/>
      <c r="K236" s="34"/>
      <c r="L236" s="35"/>
      <c r="M236" s="161"/>
      <c r="N236" s="162"/>
      <c r="O236" s="55"/>
      <c r="P236" s="55"/>
      <c r="Q236" s="55"/>
      <c r="R236" s="55"/>
      <c r="S236" s="55"/>
      <c r="T236" s="56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9" t="s">
        <v>177</v>
      </c>
      <c r="AU236" s="19" t="s">
        <v>81</v>
      </c>
    </row>
    <row r="237" spans="1:65" s="2" customFormat="1" ht="49.15" customHeight="1">
      <c r="A237" s="34"/>
      <c r="B237" s="144"/>
      <c r="C237" s="145" t="s">
        <v>411</v>
      </c>
      <c r="D237" s="145" t="s">
        <v>170</v>
      </c>
      <c r="E237" s="146" t="s">
        <v>412</v>
      </c>
      <c r="F237" s="147" t="s">
        <v>413</v>
      </c>
      <c r="G237" s="148" t="s">
        <v>173</v>
      </c>
      <c r="H237" s="149">
        <v>0.097</v>
      </c>
      <c r="I237" s="150"/>
      <c r="J237" s="151">
        <f>ROUND(I237*H237,2)</f>
        <v>0</v>
      </c>
      <c r="K237" s="147" t="s">
        <v>174</v>
      </c>
      <c r="L237" s="35"/>
      <c r="M237" s="152" t="s">
        <v>3</v>
      </c>
      <c r="N237" s="153" t="s">
        <v>43</v>
      </c>
      <c r="O237" s="55"/>
      <c r="P237" s="154">
        <f>O237*H237</f>
        <v>0</v>
      </c>
      <c r="Q237" s="154">
        <v>0</v>
      </c>
      <c r="R237" s="154">
        <f>Q237*H237</f>
        <v>0</v>
      </c>
      <c r="S237" s="154">
        <v>0</v>
      </c>
      <c r="T237" s="155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56" t="s">
        <v>227</v>
      </c>
      <c r="AT237" s="156" t="s">
        <v>170</v>
      </c>
      <c r="AU237" s="156" t="s">
        <v>81</v>
      </c>
      <c r="AY237" s="19" t="s">
        <v>167</v>
      </c>
      <c r="BE237" s="157">
        <f>IF(N237="základní",J237,0)</f>
        <v>0</v>
      </c>
      <c r="BF237" s="157">
        <f>IF(N237="snížená",J237,0)</f>
        <v>0</v>
      </c>
      <c r="BG237" s="157">
        <f>IF(N237="zákl. přenesená",J237,0)</f>
        <v>0</v>
      </c>
      <c r="BH237" s="157">
        <f>IF(N237="sníž. přenesená",J237,0)</f>
        <v>0</v>
      </c>
      <c r="BI237" s="157">
        <f>IF(N237="nulová",J237,0)</f>
        <v>0</v>
      </c>
      <c r="BJ237" s="19" t="s">
        <v>79</v>
      </c>
      <c r="BK237" s="157">
        <f>ROUND(I237*H237,2)</f>
        <v>0</v>
      </c>
      <c r="BL237" s="19" t="s">
        <v>227</v>
      </c>
      <c r="BM237" s="156" t="s">
        <v>414</v>
      </c>
    </row>
    <row r="238" spans="1:47" s="2" customFormat="1" ht="11.25">
      <c r="A238" s="34"/>
      <c r="B238" s="35"/>
      <c r="C238" s="34"/>
      <c r="D238" s="158" t="s">
        <v>177</v>
      </c>
      <c r="E238" s="34"/>
      <c r="F238" s="159" t="s">
        <v>415</v>
      </c>
      <c r="G238" s="34"/>
      <c r="H238" s="34"/>
      <c r="I238" s="160"/>
      <c r="J238" s="34"/>
      <c r="K238" s="34"/>
      <c r="L238" s="35"/>
      <c r="M238" s="161"/>
      <c r="N238" s="162"/>
      <c r="O238" s="55"/>
      <c r="P238" s="55"/>
      <c r="Q238" s="55"/>
      <c r="R238" s="55"/>
      <c r="S238" s="55"/>
      <c r="T238" s="56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9" t="s">
        <v>177</v>
      </c>
      <c r="AU238" s="19" t="s">
        <v>81</v>
      </c>
    </row>
    <row r="239" spans="2:63" s="12" customFormat="1" ht="22.9" customHeight="1">
      <c r="B239" s="131"/>
      <c r="D239" s="132" t="s">
        <v>71</v>
      </c>
      <c r="E239" s="142" t="s">
        <v>416</v>
      </c>
      <c r="F239" s="142" t="s">
        <v>417</v>
      </c>
      <c r="I239" s="134"/>
      <c r="J239" s="143">
        <f>BK239</f>
        <v>0</v>
      </c>
      <c r="L239" s="131"/>
      <c r="M239" s="136"/>
      <c r="N239" s="137"/>
      <c r="O239" s="137"/>
      <c r="P239" s="138">
        <f>SUM(P240:P243)</f>
        <v>0</v>
      </c>
      <c r="Q239" s="137"/>
      <c r="R239" s="138">
        <f>SUM(R240:R243)</f>
        <v>0</v>
      </c>
      <c r="S239" s="137"/>
      <c r="T239" s="139">
        <f>SUM(T240:T243)</f>
        <v>0</v>
      </c>
      <c r="AR239" s="132" t="s">
        <v>81</v>
      </c>
      <c r="AT239" s="140" t="s">
        <v>71</v>
      </c>
      <c r="AU239" s="140" t="s">
        <v>79</v>
      </c>
      <c r="AY239" s="132" t="s">
        <v>167</v>
      </c>
      <c r="BK239" s="141">
        <f>SUM(BK240:BK243)</f>
        <v>0</v>
      </c>
    </row>
    <row r="240" spans="1:65" s="2" customFormat="1" ht="37.9" customHeight="1">
      <c r="A240" s="34"/>
      <c r="B240" s="144"/>
      <c r="C240" s="145" t="s">
        <v>418</v>
      </c>
      <c r="D240" s="145" t="s">
        <v>170</v>
      </c>
      <c r="E240" s="146" t="s">
        <v>419</v>
      </c>
      <c r="F240" s="147" t="s">
        <v>420</v>
      </c>
      <c r="G240" s="148" t="s">
        <v>348</v>
      </c>
      <c r="H240" s="149">
        <v>1</v>
      </c>
      <c r="I240" s="150"/>
      <c r="J240" s="151">
        <f>ROUND(I240*H240,2)</f>
        <v>0</v>
      </c>
      <c r="K240" s="147" t="s">
        <v>3</v>
      </c>
      <c r="L240" s="35"/>
      <c r="M240" s="152" t="s">
        <v>3</v>
      </c>
      <c r="N240" s="153" t="s">
        <v>43</v>
      </c>
      <c r="O240" s="55"/>
      <c r="P240" s="154">
        <f>O240*H240</f>
        <v>0</v>
      </c>
      <c r="Q240" s="154">
        <v>0</v>
      </c>
      <c r="R240" s="154">
        <f>Q240*H240</f>
        <v>0</v>
      </c>
      <c r="S240" s="154">
        <v>0</v>
      </c>
      <c r="T240" s="155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56" t="s">
        <v>227</v>
      </c>
      <c r="AT240" s="156" t="s">
        <v>170</v>
      </c>
      <c r="AU240" s="156" t="s">
        <v>81</v>
      </c>
      <c r="AY240" s="19" t="s">
        <v>167</v>
      </c>
      <c r="BE240" s="157">
        <f>IF(N240="základní",J240,0)</f>
        <v>0</v>
      </c>
      <c r="BF240" s="157">
        <f>IF(N240="snížená",J240,0)</f>
        <v>0</v>
      </c>
      <c r="BG240" s="157">
        <f>IF(N240="zákl. přenesená",J240,0)</f>
        <v>0</v>
      </c>
      <c r="BH240" s="157">
        <f>IF(N240="sníž. přenesená",J240,0)</f>
        <v>0</v>
      </c>
      <c r="BI240" s="157">
        <f>IF(N240="nulová",J240,0)</f>
        <v>0</v>
      </c>
      <c r="BJ240" s="19" t="s">
        <v>79</v>
      </c>
      <c r="BK240" s="157">
        <f>ROUND(I240*H240,2)</f>
        <v>0</v>
      </c>
      <c r="BL240" s="19" t="s">
        <v>227</v>
      </c>
      <c r="BM240" s="156" t="s">
        <v>421</v>
      </c>
    </row>
    <row r="241" spans="1:47" s="2" customFormat="1" ht="58.5">
      <c r="A241" s="34"/>
      <c r="B241" s="35"/>
      <c r="C241" s="34"/>
      <c r="D241" s="164" t="s">
        <v>422</v>
      </c>
      <c r="E241" s="34"/>
      <c r="F241" s="180" t="s">
        <v>423</v>
      </c>
      <c r="G241" s="34"/>
      <c r="H241" s="34"/>
      <c r="I241" s="160"/>
      <c r="J241" s="34"/>
      <c r="K241" s="34"/>
      <c r="L241" s="35"/>
      <c r="M241" s="161"/>
      <c r="N241" s="162"/>
      <c r="O241" s="55"/>
      <c r="P241" s="55"/>
      <c r="Q241" s="55"/>
      <c r="R241" s="55"/>
      <c r="S241" s="55"/>
      <c r="T241" s="56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9" t="s">
        <v>422</v>
      </c>
      <c r="AU241" s="19" t="s">
        <v>81</v>
      </c>
    </row>
    <row r="242" spans="1:65" s="2" customFormat="1" ht="37.9" customHeight="1">
      <c r="A242" s="34"/>
      <c r="B242" s="144"/>
      <c r="C242" s="145" t="s">
        <v>424</v>
      </c>
      <c r="D242" s="145" t="s">
        <v>170</v>
      </c>
      <c r="E242" s="146" t="s">
        <v>425</v>
      </c>
      <c r="F242" s="147" t="s">
        <v>426</v>
      </c>
      <c r="G242" s="148" t="s">
        <v>348</v>
      </c>
      <c r="H242" s="149">
        <v>1</v>
      </c>
      <c r="I242" s="150"/>
      <c r="J242" s="151">
        <f>ROUND(I242*H242,2)</f>
        <v>0</v>
      </c>
      <c r="K242" s="147" t="s">
        <v>3</v>
      </c>
      <c r="L242" s="35"/>
      <c r="M242" s="152" t="s">
        <v>3</v>
      </c>
      <c r="N242" s="153" t="s">
        <v>43</v>
      </c>
      <c r="O242" s="55"/>
      <c r="P242" s="154">
        <f>O242*H242</f>
        <v>0</v>
      </c>
      <c r="Q242" s="154">
        <v>0</v>
      </c>
      <c r="R242" s="154">
        <f>Q242*H242</f>
        <v>0</v>
      </c>
      <c r="S242" s="154">
        <v>0</v>
      </c>
      <c r="T242" s="155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56" t="s">
        <v>227</v>
      </c>
      <c r="AT242" s="156" t="s">
        <v>170</v>
      </c>
      <c r="AU242" s="156" t="s">
        <v>81</v>
      </c>
      <c r="AY242" s="19" t="s">
        <v>167</v>
      </c>
      <c r="BE242" s="157">
        <f>IF(N242="základní",J242,0)</f>
        <v>0</v>
      </c>
      <c r="BF242" s="157">
        <f>IF(N242="snížená",J242,0)</f>
        <v>0</v>
      </c>
      <c r="BG242" s="157">
        <f>IF(N242="zákl. přenesená",J242,0)</f>
        <v>0</v>
      </c>
      <c r="BH242" s="157">
        <f>IF(N242="sníž. přenesená",J242,0)</f>
        <v>0</v>
      </c>
      <c r="BI242" s="157">
        <f>IF(N242="nulová",J242,0)</f>
        <v>0</v>
      </c>
      <c r="BJ242" s="19" t="s">
        <v>79</v>
      </c>
      <c r="BK242" s="157">
        <f>ROUND(I242*H242,2)</f>
        <v>0</v>
      </c>
      <c r="BL242" s="19" t="s">
        <v>227</v>
      </c>
      <c r="BM242" s="156" t="s">
        <v>427</v>
      </c>
    </row>
    <row r="243" spans="1:47" s="2" customFormat="1" ht="58.5">
      <c r="A243" s="34"/>
      <c r="B243" s="35"/>
      <c r="C243" s="34"/>
      <c r="D243" s="164" t="s">
        <v>422</v>
      </c>
      <c r="E243" s="34"/>
      <c r="F243" s="180" t="s">
        <v>428</v>
      </c>
      <c r="G243" s="34"/>
      <c r="H243" s="34"/>
      <c r="I243" s="160"/>
      <c r="J243" s="34"/>
      <c r="K243" s="34"/>
      <c r="L243" s="35"/>
      <c r="M243" s="161"/>
      <c r="N243" s="162"/>
      <c r="O243" s="55"/>
      <c r="P243" s="55"/>
      <c r="Q243" s="55"/>
      <c r="R243" s="55"/>
      <c r="S243" s="55"/>
      <c r="T243" s="56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9" t="s">
        <v>422</v>
      </c>
      <c r="AU243" s="19" t="s">
        <v>81</v>
      </c>
    </row>
    <row r="244" spans="2:63" s="12" customFormat="1" ht="22.9" customHeight="1">
      <c r="B244" s="131"/>
      <c r="D244" s="132" t="s">
        <v>71</v>
      </c>
      <c r="E244" s="142" t="s">
        <v>429</v>
      </c>
      <c r="F244" s="142" t="s">
        <v>430</v>
      </c>
      <c r="I244" s="134"/>
      <c r="J244" s="143">
        <f>BK244</f>
        <v>0</v>
      </c>
      <c r="L244" s="131"/>
      <c r="M244" s="136"/>
      <c r="N244" s="137"/>
      <c r="O244" s="137"/>
      <c r="P244" s="138">
        <f>SUM(P245:P305)</f>
        <v>0</v>
      </c>
      <c r="Q244" s="137"/>
      <c r="R244" s="138">
        <f>SUM(R245:R305)</f>
        <v>1.5207727800000002</v>
      </c>
      <c r="S244" s="137"/>
      <c r="T244" s="139">
        <f>SUM(T245:T305)</f>
        <v>1.88480478</v>
      </c>
      <c r="AR244" s="132" t="s">
        <v>81</v>
      </c>
      <c r="AT244" s="140" t="s">
        <v>71</v>
      </c>
      <c r="AU244" s="140" t="s">
        <v>79</v>
      </c>
      <c r="AY244" s="132" t="s">
        <v>167</v>
      </c>
      <c r="BK244" s="141">
        <f>SUM(BK245:BK305)</f>
        <v>0</v>
      </c>
    </row>
    <row r="245" spans="1:65" s="2" customFormat="1" ht="49.15" customHeight="1">
      <c r="A245" s="34"/>
      <c r="B245" s="144"/>
      <c r="C245" s="145" t="s">
        <v>431</v>
      </c>
      <c r="D245" s="145" t="s">
        <v>170</v>
      </c>
      <c r="E245" s="146" t="s">
        <v>432</v>
      </c>
      <c r="F245" s="147" t="s">
        <v>433</v>
      </c>
      <c r="G245" s="148" t="s">
        <v>183</v>
      </c>
      <c r="H245" s="149">
        <v>38.868</v>
      </c>
      <c r="I245" s="150"/>
      <c r="J245" s="151">
        <f>ROUND(I245*H245,2)</f>
        <v>0</v>
      </c>
      <c r="K245" s="147" t="s">
        <v>174</v>
      </c>
      <c r="L245" s="35"/>
      <c r="M245" s="152" t="s">
        <v>3</v>
      </c>
      <c r="N245" s="153" t="s">
        <v>43</v>
      </c>
      <c r="O245" s="55"/>
      <c r="P245" s="154">
        <f>O245*H245</f>
        <v>0</v>
      </c>
      <c r="Q245" s="154">
        <v>0.01691</v>
      </c>
      <c r="R245" s="154">
        <f>Q245*H245</f>
        <v>0.6572578800000001</v>
      </c>
      <c r="S245" s="154">
        <v>0</v>
      </c>
      <c r="T245" s="155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56" t="s">
        <v>227</v>
      </c>
      <c r="AT245" s="156" t="s">
        <v>170</v>
      </c>
      <c r="AU245" s="156" t="s">
        <v>81</v>
      </c>
      <c r="AY245" s="19" t="s">
        <v>167</v>
      </c>
      <c r="BE245" s="157">
        <f>IF(N245="základní",J245,0)</f>
        <v>0</v>
      </c>
      <c r="BF245" s="157">
        <f>IF(N245="snížená",J245,0)</f>
        <v>0</v>
      </c>
      <c r="BG245" s="157">
        <f>IF(N245="zákl. přenesená",J245,0)</f>
        <v>0</v>
      </c>
      <c r="BH245" s="157">
        <f>IF(N245="sníž. přenesená",J245,0)</f>
        <v>0</v>
      </c>
      <c r="BI245" s="157">
        <f>IF(N245="nulová",J245,0)</f>
        <v>0</v>
      </c>
      <c r="BJ245" s="19" t="s">
        <v>79</v>
      </c>
      <c r="BK245" s="157">
        <f>ROUND(I245*H245,2)</f>
        <v>0</v>
      </c>
      <c r="BL245" s="19" t="s">
        <v>227</v>
      </c>
      <c r="BM245" s="156" t="s">
        <v>434</v>
      </c>
    </row>
    <row r="246" spans="1:47" s="2" customFormat="1" ht="11.25">
      <c r="A246" s="34"/>
      <c r="B246" s="35"/>
      <c r="C246" s="34"/>
      <c r="D246" s="158" t="s">
        <v>177</v>
      </c>
      <c r="E246" s="34"/>
      <c r="F246" s="159" t="s">
        <v>435</v>
      </c>
      <c r="G246" s="34"/>
      <c r="H246" s="34"/>
      <c r="I246" s="160"/>
      <c r="J246" s="34"/>
      <c r="K246" s="34"/>
      <c r="L246" s="35"/>
      <c r="M246" s="161"/>
      <c r="N246" s="162"/>
      <c r="O246" s="55"/>
      <c r="P246" s="55"/>
      <c r="Q246" s="55"/>
      <c r="R246" s="55"/>
      <c r="S246" s="55"/>
      <c r="T246" s="56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9" t="s">
        <v>177</v>
      </c>
      <c r="AU246" s="19" t="s">
        <v>81</v>
      </c>
    </row>
    <row r="247" spans="2:51" s="13" customFormat="1" ht="11.25">
      <c r="B247" s="163"/>
      <c r="D247" s="164" t="s">
        <v>179</v>
      </c>
      <c r="E247" s="165" t="s">
        <v>3</v>
      </c>
      <c r="F247" s="166" t="s">
        <v>213</v>
      </c>
      <c r="H247" s="167">
        <v>38.868</v>
      </c>
      <c r="I247" s="168"/>
      <c r="L247" s="163"/>
      <c r="M247" s="169"/>
      <c r="N247" s="170"/>
      <c r="O247" s="170"/>
      <c r="P247" s="170"/>
      <c r="Q247" s="170"/>
      <c r="R247" s="170"/>
      <c r="S247" s="170"/>
      <c r="T247" s="171"/>
      <c r="AT247" s="165" t="s">
        <v>179</v>
      </c>
      <c r="AU247" s="165" t="s">
        <v>81</v>
      </c>
      <c r="AV247" s="13" t="s">
        <v>81</v>
      </c>
      <c r="AW247" s="13" t="s">
        <v>34</v>
      </c>
      <c r="AX247" s="13" t="s">
        <v>79</v>
      </c>
      <c r="AY247" s="165" t="s">
        <v>167</v>
      </c>
    </row>
    <row r="248" spans="1:65" s="2" customFormat="1" ht="49.15" customHeight="1">
      <c r="A248" s="34"/>
      <c r="B248" s="144"/>
      <c r="C248" s="145" t="s">
        <v>436</v>
      </c>
      <c r="D248" s="145" t="s">
        <v>170</v>
      </c>
      <c r="E248" s="146" t="s">
        <v>437</v>
      </c>
      <c r="F248" s="147" t="s">
        <v>438</v>
      </c>
      <c r="G248" s="148" t="s">
        <v>183</v>
      </c>
      <c r="H248" s="149">
        <v>40.65</v>
      </c>
      <c r="I248" s="150"/>
      <c r="J248" s="151">
        <f>ROUND(I248*H248,2)</f>
        <v>0</v>
      </c>
      <c r="K248" s="147" t="s">
        <v>174</v>
      </c>
      <c r="L248" s="35"/>
      <c r="M248" s="152" t="s">
        <v>3</v>
      </c>
      <c r="N248" s="153" t="s">
        <v>43</v>
      </c>
      <c r="O248" s="55"/>
      <c r="P248" s="154">
        <f>O248*H248</f>
        <v>0</v>
      </c>
      <c r="Q248" s="154">
        <v>0.01259</v>
      </c>
      <c r="R248" s="154">
        <f>Q248*H248</f>
        <v>0.5117835</v>
      </c>
      <c r="S248" s="154">
        <v>0</v>
      </c>
      <c r="T248" s="155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56" t="s">
        <v>227</v>
      </c>
      <c r="AT248" s="156" t="s">
        <v>170</v>
      </c>
      <c r="AU248" s="156" t="s">
        <v>81</v>
      </c>
      <c r="AY248" s="19" t="s">
        <v>167</v>
      </c>
      <c r="BE248" s="157">
        <f>IF(N248="základní",J248,0)</f>
        <v>0</v>
      </c>
      <c r="BF248" s="157">
        <f>IF(N248="snížená",J248,0)</f>
        <v>0</v>
      </c>
      <c r="BG248" s="157">
        <f>IF(N248="zákl. přenesená",J248,0)</f>
        <v>0</v>
      </c>
      <c r="BH248" s="157">
        <f>IF(N248="sníž. přenesená",J248,0)</f>
        <v>0</v>
      </c>
      <c r="BI248" s="157">
        <f>IF(N248="nulová",J248,0)</f>
        <v>0</v>
      </c>
      <c r="BJ248" s="19" t="s">
        <v>79</v>
      </c>
      <c r="BK248" s="157">
        <f>ROUND(I248*H248,2)</f>
        <v>0</v>
      </c>
      <c r="BL248" s="19" t="s">
        <v>227</v>
      </c>
      <c r="BM248" s="156" t="s">
        <v>439</v>
      </c>
    </row>
    <row r="249" spans="1:47" s="2" customFormat="1" ht="11.25">
      <c r="A249" s="34"/>
      <c r="B249" s="35"/>
      <c r="C249" s="34"/>
      <c r="D249" s="158" t="s">
        <v>177</v>
      </c>
      <c r="E249" s="34"/>
      <c r="F249" s="159" t="s">
        <v>440</v>
      </c>
      <c r="G249" s="34"/>
      <c r="H249" s="34"/>
      <c r="I249" s="160"/>
      <c r="J249" s="34"/>
      <c r="K249" s="34"/>
      <c r="L249" s="35"/>
      <c r="M249" s="161"/>
      <c r="N249" s="162"/>
      <c r="O249" s="55"/>
      <c r="P249" s="55"/>
      <c r="Q249" s="55"/>
      <c r="R249" s="55"/>
      <c r="S249" s="55"/>
      <c r="T249" s="56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9" t="s">
        <v>177</v>
      </c>
      <c r="AU249" s="19" t="s">
        <v>81</v>
      </c>
    </row>
    <row r="250" spans="2:51" s="13" customFormat="1" ht="11.25">
      <c r="B250" s="163"/>
      <c r="D250" s="164" t="s">
        <v>179</v>
      </c>
      <c r="E250" s="165" t="s">
        <v>3</v>
      </c>
      <c r="F250" s="166" t="s">
        <v>214</v>
      </c>
      <c r="H250" s="167">
        <v>26.65</v>
      </c>
      <c r="I250" s="168"/>
      <c r="L250" s="163"/>
      <c r="M250" s="169"/>
      <c r="N250" s="170"/>
      <c r="O250" s="170"/>
      <c r="P250" s="170"/>
      <c r="Q250" s="170"/>
      <c r="R250" s="170"/>
      <c r="S250" s="170"/>
      <c r="T250" s="171"/>
      <c r="AT250" s="165" t="s">
        <v>179</v>
      </c>
      <c r="AU250" s="165" t="s">
        <v>81</v>
      </c>
      <c r="AV250" s="13" t="s">
        <v>81</v>
      </c>
      <c r="AW250" s="13" t="s">
        <v>34</v>
      </c>
      <c r="AX250" s="13" t="s">
        <v>72</v>
      </c>
      <c r="AY250" s="165" t="s">
        <v>167</v>
      </c>
    </row>
    <row r="251" spans="2:51" s="13" customFormat="1" ht="11.25">
      <c r="B251" s="163"/>
      <c r="D251" s="164" t="s">
        <v>179</v>
      </c>
      <c r="E251" s="165" t="s">
        <v>3</v>
      </c>
      <c r="F251" s="166" t="s">
        <v>3278</v>
      </c>
      <c r="H251" s="167">
        <v>14</v>
      </c>
      <c r="I251" s="168"/>
      <c r="L251" s="163"/>
      <c r="M251" s="169"/>
      <c r="N251" s="170"/>
      <c r="O251" s="170"/>
      <c r="P251" s="170"/>
      <c r="Q251" s="170"/>
      <c r="R251" s="170"/>
      <c r="S251" s="170"/>
      <c r="T251" s="171"/>
      <c r="AT251" s="165" t="s">
        <v>179</v>
      </c>
      <c r="AU251" s="165" t="s">
        <v>81</v>
      </c>
      <c r="AV251" s="13" t="s">
        <v>81</v>
      </c>
      <c r="AW251" s="13" t="s">
        <v>34</v>
      </c>
      <c r="AX251" s="13" t="s">
        <v>72</v>
      </c>
      <c r="AY251" s="165" t="s">
        <v>167</v>
      </c>
    </row>
    <row r="252" spans="2:51" s="14" customFormat="1" ht="11.25">
      <c r="B252" s="172"/>
      <c r="D252" s="164" t="s">
        <v>179</v>
      </c>
      <c r="E252" s="173" t="s">
        <v>3</v>
      </c>
      <c r="F252" s="174" t="s">
        <v>217</v>
      </c>
      <c r="H252" s="175">
        <v>40.65</v>
      </c>
      <c r="I252" s="176"/>
      <c r="L252" s="172"/>
      <c r="M252" s="177"/>
      <c r="N252" s="178"/>
      <c r="O252" s="178"/>
      <c r="P252" s="178"/>
      <c r="Q252" s="178"/>
      <c r="R252" s="178"/>
      <c r="S252" s="178"/>
      <c r="T252" s="179"/>
      <c r="AT252" s="173" t="s">
        <v>179</v>
      </c>
      <c r="AU252" s="173" t="s">
        <v>81</v>
      </c>
      <c r="AV252" s="14" t="s">
        <v>175</v>
      </c>
      <c r="AW252" s="14" t="s">
        <v>34</v>
      </c>
      <c r="AX252" s="14" t="s">
        <v>79</v>
      </c>
      <c r="AY252" s="173" t="s">
        <v>167</v>
      </c>
    </row>
    <row r="253" spans="1:65" s="2" customFormat="1" ht="37.9" customHeight="1">
      <c r="A253" s="34"/>
      <c r="B253" s="144"/>
      <c r="C253" s="145" t="s">
        <v>441</v>
      </c>
      <c r="D253" s="145" t="s">
        <v>170</v>
      </c>
      <c r="E253" s="146" t="s">
        <v>442</v>
      </c>
      <c r="F253" s="147" t="s">
        <v>443</v>
      </c>
      <c r="G253" s="148" t="s">
        <v>183</v>
      </c>
      <c r="H253" s="149">
        <v>79.518</v>
      </c>
      <c r="I253" s="150"/>
      <c r="J253" s="151">
        <f>ROUND(I253*H253,2)</f>
        <v>0</v>
      </c>
      <c r="K253" s="147" t="s">
        <v>174</v>
      </c>
      <c r="L253" s="35"/>
      <c r="M253" s="152" t="s">
        <v>3</v>
      </c>
      <c r="N253" s="153" t="s">
        <v>43</v>
      </c>
      <c r="O253" s="55"/>
      <c r="P253" s="154">
        <f>O253*H253</f>
        <v>0</v>
      </c>
      <c r="Q253" s="154">
        <v>0.0001</v>
      </c>
      <c r="R253" s="154">
        <f>Q253*H253</f>
        <v>0.0079518</v>
      </c>
      <c r="S253" s="154">
        <v>0</v>
      </c>
      <c r="T253" s="155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56" t="s">
        <v>227</v>
      </c>
      <c r="AT253" s="156" t="s">
        <v>170</v>
      </c>
      <c r="AU253" s="156" t="s">
        <v>81</v>
      </c>
      <c r="AY253" s="19" t="s">
        <v>167</v>
      </c>
      <c r="BE253" s="157">
        <f>IF(N253="základní",J253,0)</f>
        <v>0</v>
      </c>
      <c r="BF253" s="157">
        <f>IF(N253="snížená",J253,0)</f>
        <v>0</v>
      </c>
      <c r="BG253" s="157">
        <f>IF(N253="zákl. přenesená",J253,0)</f>
        <v>0</v>
      </c>
      <c r="BH253" s="157">
        <f>IF(N253="sníž. přenesená",J253,0)</f>
        <v>0</v>
      </c>
      <c r="BI253" s="157">
        <f>IF(N253="nulová",J253,0)</f>
        <v>0</v>
      </c>
      <c r="BJ253" s="19" t="s">
        <v>79</v>
      </c>
      <c r="BK253" s="157">
        <f>ROUND(I253*H253,2)</f>
        <v>0</v>
      </c>
      <c r="BL253" s="19" t="s">
        <v>227</v>
      </c>
      <c r="BM253" s="156" t="s">
        <v>444</v>
      </c>
    </row>
    <row r="254" spans="1:47" s="2" customFormat="1" ht="11.25">
      <c r="A254" s="34"/>
      <c r="B254" s="35"/>
      <c r="C254" s="34"/>
      <c r="D254" s="158" t="s">
        <v>177</v>
      </c>
      <c r="E254" s="34"/>
      <c r="F254" s="159" t="s">
        <v>445</v>
      </c>
      <c r="G254" s="34"/>
      <c r="H254" s="34"/>
      <c r="I254" s="160"/>
      <c r="J254" s="34"/>
      <c r="K254" s="34"/>
      <c r="L254" s="35"/>
      <c r="M254" s="161"/>
      <c r="N254" s="162"/>
      <c r="O254" s="55"/>
      <c r="P254" s="55"/>
      <c r="Q254" s="55"/>
      <c r="R254" s="55"/>
      <c r="S254" s="55"/>
      <c r="T254" s="56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9" t="s">
        <v>177</v>
      </c>
      <c r="AU254" s="19" t="s">
        <v>81</v>
      </c>
    </row>
    <row r="255" spans="2:51" s="13" customFormat="1" ht="11.25">
      <c r="B255" s="163"/>
      <c r="D255" s="164" t="s">
        <v>179</v>
      </c>
      <c r="E255" s="165" t="s">
        <v>3</v>
      </c>
      <c r="F255" s="166" t="s">
        <v>213</v>
      </c>
      <c r="H255" s="167">
        <v>38.868</v>
      </c>
      <c r="I255" s="168"/>
      <c r="L255" s="163"/>
      <c r="M255" s="169"/>
      <c r="N255" s="170"/>
      <c r="O255" s="170"/>
      <c r="P255" s="170"/>
      <c r="Q255" s="170"/>
      <c r="R255" s="170"/>
      <c r="S255" s="170"/>
      <c r="T255" s="171"/>
      <c r="AT255" s="165" t="s">
        <v>179</v>
      </c>
      <c r="AU255" s="165" t="s">
        <v>81</v>
      </c>
      <c r="AV255" s="13" t="s">
        <v>81</v>
      </c>
      <c r="AW255" s="13" t="s">
        <v>34</v>
      </c>
      <c r="AX255" s="13" t="s">
        <v>72</v>
      </c>
      <c r="AY255" s="165" t="s">
        <v>167</v>
      </c>
    </row>
    <row r="256" spans="2:51" s="13" customFormat="1" ht="11.25">
      <c r="B256" s="163"/>
      <c r="D256" s="164" t="s">
        <v>179</v>
      </c>
      <c r="E256" s="165" t="s">
        <v>3</v>
      </c>
      <c r="F256" s="166" t="s">
        <v>214</v>
      </c>
      <c r="H256" s="167">
        <v>26.65</v>
      </c>
      <c r="I256" s="168"/>
      <c r="L256" s="163"/>
      <c r="M256" s="169"/>
      <c r="N256" s="170"/>
      <c r="O256" s="170"/>
      <c r="P256" s="170"/>
      <c r="Q256" s="170"/>
      <c r="R256" s="170"/>
      <c r="S256" s="170"/>
      <c r="T256" s="171"/>
      <c r="AT256" s="165" t="s">
        <v>179</v>
      </c>
      <c r="AU256" s="165" t="s">
        <v>81</v>
      </c>
      <c r="AV256" s="13" t="s">
        <v>81</v>
      </c>
      <c r="AW256" s="13" t="s">
        <v>34</v>
      </c>
      <c r="AX256" s="13" t="s">
        <v>72</v>
      </c>
      <c r="AY256" s="165" t="s">
        <v>167</v>
      </c>
    </row>
    <row r="257" spans="2:51" s="13" customFormat="1" ht="11.25">
      <c r="B257" s="163"/>
      <c r="D257" s="164" t="s">
        <v>179</v>
      </c>
      <c r="E257" s="165" t="s">
        <v>3</v>
      </c>
      <c r="F257" s="166" t="s">
        <v>3278</v>
      </c>
      <c r="H257" s="167">
        <v>14</v>
      </c>
      <c r="I257" s="168"/>
      <c r="L257" s="163"/>
      <c r="M257" s="169"/>
      <c r="N257" s="170"/>
      <c r="O257" s="170"/>
      <c r="P257" s="170"/>
      <c r="Q257" s="170"/>
      <c r="R257" s="170"/>
      <c r="S257" s="170"/>
      <c r="T257" s="171"/>
      <c r="AT257" s="165" t="s">
        <v>179</v>
      </c>
      <c r="AU257" s="165" t="s">
        <v>81</v>
      </c>
      <c r="AV257" s="13" t="s">
        <v>81</v>
      </c>
      <c r="AW257" s="13" t="s">
        <v>34</v>
      </c>
      <c r="AX257" s="13" t="s">
        <v>72</v>
      </c>
      <c r="AY257" s="165" t="s">
        <v>167</v>
      </c>
    </row>
    <row r="258" spans="2:51" s="14" customFormat="1" ht="11.25">
      <c r="B258" s="172"/>
      <c r="D258" s="164" t="s">
        <v>179</v>
      </c>
      <c r="E258" s="173" t="s">
        <v>3</v>
      </c>
      <c r="F258" s="174" t="s">
        <v>217</v>
      </c>
      <c r="H258" s="175">
        <v>79.518</v>
      </c>
      <c r="I258" s="176"/>
      <c r="L258" s="172"/>
      <c r="M258" s="177"/>
      <c r="N258" s="178"/>
      <c r="O258" s="178"/>
      <c r="P258" s="178"/>
      <c r="Q258" s="178"/>
      <c r="R258" s="178"/>
      <c r="S258" s="178"/>
      <c r="T258" s="179"/>
      <c r="AT258" s="173" t="s">
        <v>179</v>
      </c>
      <c r="AU258" s="173" t="s">
        <v>81</v>
      </c>
      <c r="AV258" s="14" t="s">
        <v>175</v>
      </c>
      <c r="AW258" s="14" t="s">
        <v>34</v>
      </c>
      <c r="AX258" s="14" t="s">
        <v>79</v>
      </c>
      <c r="AY258" s="173" t="s">
        <v>167</v>
      </c>
    </row>
    <row r="259" spans="1:65" s="2" customFormat="1" ht="44.25" customHeight="1">
      <c r="A259" s="34"/>
      <c r="B259" s="144"/>
      <c r="C259" s="145" t="s">
        <v>446</v>
      </c>
      <c r="D259" s="145" t="s">
        <v>170</v>
      </c>
      <c r="E259" s="146" t="s">
        <v>447</v>
      </c>
      <c r="F259" s="147" t="s">
        <v>448</v>
      </c>
      <c r="G259" s="148" t="s">
        <v>183</v>
      </c>
      <c r="H259" s="149">
        <v>79.518</v>
      </c>
      <c r="I259" s="150"/>
      <c r="J259" s="151">
        <f>ROUND(I259*H259,2)</f>
        <v>0</v>
      </c>
      <c r="K259" s="147" t="s">
        <v>174</v>
      </c>
      <c r="L259" s="35"/>
      <c r="M259" s="152" t="s">
        <v>3</v>
      </c>
      <c r="N259" s="153" t="s">
        <v>43</v>
      </c>
      <c r="O259" s="55"/>
      <c r="P259" s="154">
        <f>O259*H259</f>
        <v>0</v>
      </c>
      <c r="Q259" s="154">
        <v>0</v>
      </c>
      <c r="R259" s="154">
        <f>Q259*H259</f>
        <v>0</v>
      </c>
      <c r="S259" s="154">
        <v>0</v>
      </c>
      <c r="T259" s="155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56" t="s">
        <v>227</v>
      </c>
      <c r="AT259" s="156" t="s">
        <v>170</v>
      </c>
      <c r="AU259" s="156" t="s">
        <v>81</v>
      </c>
      <c r="AY259" s="19" t="s">
        <v>167</v>
      </c>
      <c r="BE259" s="157">
        <f>IF(N259="základní",J259,0)</f>
        <v>0</v>
      </c>
      <c r="BF259" s="157">
        <f>IF(N259="snížená",J259,0)</f>
        <v>0</v>
      </c>
      <c r="BG259" s="157">
        <f>IF(N259="zákl. přenesená",J259,0)</f>
        <v>0</v>
      </c>
      <c r="BH259" s="157">
        <f>IF(N259="sníž. přenesená",J259,0)</f>
        <v>0</v>
      </c>
      <c r="BI259" s="157">
        <f>IF(N259="nulová",J259,0)</f>
        <v>0</v>
      </c>
      <c r="BJ259" s="19" t="s">
        <v>79</v>
      </c>
      <c r="BK259" s="157">
        <f>ROUND(I259*H259,2)</f>
        <v>0</v>
      </c>
      <c r="BL259" s="19" t="s">
        <v>227</v>
      </c>
      <c r="BM259" s="156" t="s">
        <v>449</v>
      </c>
    </row>
    <row r="260" spans="1:47" s="2" customFormat="1" ht="11.25">
      <c r="A260" s="34"/>
      <c r="B260" s="35"/>
      <c r="C260" s="34"/>
      <c r="D260" s="158" t="s">
        <v>177</v>
      </c>
      <c r="E260" s="34"/>
      <c r="F260" s="159" t="s">
        <v>450</v>
      </c>
      <c r="G260" s="34"/>
      <c r="H260" s="34"/>
      <c r="I260" s="160"/>
      <c r="J260" s="34"/>
      <c r="K260" s="34"/>
      <c r="L260" s="35"/>
      <c r="M260" s="161"/>
      <c r="N260" s="162"/>
      <c r="O260" s="55"/>
      <c r="P260" s="55"/>
      <c r="Q260" s="55"/>
      <c r="R260" s="55"/>
      <c r="S260" s="55"/>
      <c r="T260" s="56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9" t="s">
        <v>177</v>
      </c>
      <c r="AU260" s="19" t="s">
        <v>81</v>
      </c>
    </row>
    <row r="261" spans="2:51" s="13" customFormat="1" ht="11.25">
      <c r="B261" s="163"/>
      <c r="D261" s="164" t="s">
        <v>179</v>
      </c>
      <c r="E261" s="165" t="s">
        <v>3</v>
      </c>
      <c r="F261" s="166" t="s">
        <v>213</v>
      </c>
      <c r="H261" s="167">
        <v>38.868</v>
      </c>
      <c r="I261" s="168"/>
      <c r="L261" s="163"/>
      <c r="M261" s="169"/>
      <c r="N261" s="170"/>
      <c r="O261" s="170"/>
      <c r="P261" s="170"/>
      <c r="Q261" s="170"/>
      <c r="R261" s="170"/>
      <c r="S261" s="170"/>
      <c r="T261" s="171"/>
      <c r="AT261" s="165" t="s">
        <v>179</v>
      </c>
      <c r="AU261" s="165" t="s">
        <v>81</v>
      </c>
      <c r="AV261" s="13" t="s">
        <v>81</v>
      </c>
      <c r="AW261" s="13" t="s">
        <v>34</v>
      </c>
      <c r="AX261" s="13" t="s">
        <v>72</v>
      </c>
      <c r="AY261" s="165" t="s">
        <v>167</v>
      </c>
    </row>
    <row r="262" spans="2:51" s="13" customFormat="1" ht="11.25">
      <c r="B262" s="163"/>
      <c r="D262" s="164" t="s">
        <v>179</v>
      </c>
      <c r="E262" s="165" t="s">
        <v>3</v>
      </c>
      <c r="F262" s="166" t="s">
        <v>214</v>
      </c>
      <c r="H262" s="167">
        <v>26.65</v>
      </c>
      <c r="I262" s="168"/>
      <c r="L262" s="163"/>
      <c r="M262" s="169"/>
      <c r="N262" s="170"/>
      <c r="O262" s="170"/>
      <c r="P262" s="170"/>
      <c r="Q262" s="170"/>
      <c r="R262" s="170"/>
      <c r="S262" s="170"/>
      <c r="T262" s="171"/>
      <c r="AT262" s="165" t="s">
        <v>179</v>
      </c>
      <c r="AU262" s="165" t="s">
        <v>81</v>
      </c>
      <c r="AV262" s="13" t="s">
        <v>81</v>
      </c>
      <c r="AW262" s="13" t="s">
        <v>34</v>
      </c>
      <c r="AX262" s="13" t="s">
        <v>72</v>
      </c>
      <c r="AY262" s="165" t="s">
        <v>167</v>
      </c>
    </row>
    <row r="263" spans="2:51" s="13" customFormat="1" ht="11.25">
      <c r="B263" s="163"/>
      <c r="D263" s="164" t="s">
        <v>179</v>
      </c>
      <c r="E263" s="165" t="s">
        <v>3</v>
      </c>
      <c r="F263" s="166" t="s">
        <v>3278</v>
      </c>
      <c r="H263" s="167">
        <v>14</v>
      </c>
      <c r="I263" s="168"/>
      <c r="L263" s="163"/>
      <c r="M263" s="169"/>
      <c r="N263" s="170"/>
      <c r="O263" s="170"/>
      <c r="P263" s="170"/>
      <c r="Q263" s="170"/>
      <c r="R263" s="170"/>
      <c r="S263" s="170"/>
      <c r="T263" s="171"/>
      <c r="AT263" s="165" t="s">
        <v>179</v>
      </c>
      <c r="AU263" s="165" t="s">
        <v>81</v>
      </c>
      <c r="AV263" s="13" t="s">
        <v>81</v>
      </c>
      <c r="AW263" s="13" t="s">
        <v>34</v>
      </c>
      <c r="AX263" s="13" t="s">
        <v>72</v>
      </c>
      <c r="AY263" s="165" t="s">
        <v>167</v>
      </c>
    </row>
    <row r="264" spans="2:51" s="14" customFormat="1" ht="11.25">
      <c r="B264" s="172"/>
      <c r="D264" s="164" t="s">
        <v>179</v>
      </c>
      <c r="E264" s="173" t="s">
        <v>3</v>
      </c>
      <c r="F264" s="174" t="s">
        <v>217</v>
      </c>
      <c r="H264" s="175">
        <v>79.518</v>
      </c>
      <c r="I264" s="176"/>
      <c r="L264" s="172"/>
      <c r="M264" s="177"/>
      <c r="N264" s="178"/>
      <c r="O264" s="178"/>
      <c r="P264" s="178"/>
      <c r="Q264" s="178"/>
      <c r="R264" s="178"/>
      <c r="S264" s="178"/>
      <c r="T264" s="179"/>
      <c r="AT264" s="173" t="s">
        <v>179</v>
      </c>
      <c r="AU264" s="173" t="s">
        <v>81</v>
      </c>
      <c r="AV264" s="14" t="s">
        <v>175</v>
      </c>
      <c r="AW264" s="14" t="s">
        <v>34</v>
      </c>
      <c r="AX264" s="14" t="s">
        <v>79</v>
      </c>
      <c r="AY264" s="173" t="s">
        <v>167</v>
      </c>
    </row>
    <row r="265" spans="1:65" s="2" customFormat="1" ht="24.2" customHeight="1">
      <c r="A265" s="34"/>
      <c r="B265" s="144"/>
      <c r="C265" s="181" t="s">
        <v>451</v>
      </c>
      <c r="D265" s="181" t="s">
        <v>452</v>
      </c>
      <c r="E265" s="182" t="s">
        <v>453</v>
      </c>
      <c r="F265" s="183" t="s">
        <v>454</v>
      </c>
      <c r="G265" s="184" t="s">
        <v>183</v>
      </c>
      <c r="H265" s="185">
        <v>89.338</v>
      </c>
      <c r="I265" s="186"/>
      <c r="J265" s="187">
        <f>ROUND(I265*H265,2)</f>
        <v>0</v>
      </c>
      <c r="K265" s="183" t="s">
        <v>174</v>
      </c>
      <c r="L265" s="188"/>
      <c r="M265" s="189" t="s">
        <v>3</v>
      </c>
      <c r="N265" s="190" t="s">
        <v>43</v>
      </c>
      <c r="O265" s="55"/>
      <c r="P265" s="154">
        <f>O265*H265</f>
        <v>0</v>
      </c>
      <c r="Q265" s="154">
        <v>0.00014</v>
      </c>
      <c r="R265" s="154">
        <f>Q265*H265</f>
        <v>0.012507319999999999</v>
      </c>
      <c r="S265" s="154">
        <v>0</v>
      </c>
      <c r="T265" s="155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56" t="s">
        <v>360</v>
      </c>
      <c r="AT265" s="156" t="s">
        <v>452</v>
      </c>
      <c r="AU265" s="156" t="s">
        <v>81</v>
      </c>
      <c r="AY265" s="19" t="s">
        <v>167</v>
      </c>
      <c r="BE265" s="157">
        <f>IF(N265="základní",J265,0)</f>
        <v>0</v>
      </c>
      <c r="BF265" s="157">
        <f>IF(N265="snížená",J265,0)</f>
        <v>0</v>
      </c>
      <c r="BG265" s="157">
        <f>IF(N265="zákl. přenesená",J265,0)</f>
        <v>0</v>
      </c>
      <c r="BH265" s="157">
        <f>IF(N265="sníž. přenesená",J265,0)</f>
        <v>0</v>
      </c>
      <c r="BI265" s="157">
        <f>IF(N265="nulová",J265,0)</f>
        <v>0</v>
      </c>
      <c r="BJ265" s="19" t="s">
        <v>79</v>
      </c>
      <c r="BK265" s="157">
        <f>ROUND(I265*H265,2)</f>
        <v>0</v>
      </c>
      <c r="BL265" s="19" t="s">
        <v>227</v>
      </c>
      <c r="BM265" s="156" t="s">
        <v>455</v>
      </c>
    </row>
    <row r="266" spans="1:47" s="2" customFormat="1" ht="11.25">
      <c r="A266" s="34"/>
      <c r="B266" s="35"/>
      <c r="C266" s="34"/>
      <c r="D266" s="158" t="s">
        <v>177</v>
      </c>
      <c r="E266" s="34"/>
      <c r="F266" s="159" t="s">
        <v>456</v>
      </c>
      <c r="G266" s="34"/>
      <c r="H266" s="34"/>
      <c r="I266" s="160"/>
      <c r="J266" s="34"/>
      <c r="K266" s="34"/>
      <c r="L266" s="35"/>
      <c r="M266" s="161"/>
      <c r="N266" s="162"/>
      <c r="O266" s="55"/>
      <c r="P266" s="55"/>
      <c r="Q266" s="55"/>
      <c r="R266" s="55"/>
      <c r="S266" s="55"/>
      <c r="T266" s="56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9" t="s">
        <v>177</v>
      </c>
      <c r="AU266" s="19" t="s">
        <v>81</v>
      </c>
    </row>
    <row r="267" spans="2:51" s="13" customFormat="1" ht="11.25">
      <c r="B267" s="163"/>
      <c r="D267" s="164" t="s">
        <v>179</v>
      </c>
      <c r="F267" s="166" t="s">
        <v>457</v>
      </c>
      <c r="H267" s="167">
        <v>89.338</v>
      </c>
      <c r="I267" s="168"/>
      <c r="L267" s="163"/>
      <c r="M267" s="169"/>
      <c r="N267" s="170"/>
      <c r="O267" s="170"/>
      <c r="P267" s="170"/>
      <c r="Q267" s="170"/>
      <c r="R267" s="170"/>
      <c r="S267" s="170"/>
      <c r="T267" s="171"/>
      <c r="AT267" s="165" t="s">
        <v>179</v>
      </c>
      <c r="AU267" s="165" t="s">
        <v>81</v>
      </c>
      <c r="AV267" s="13" t="s">
        <v>81</v>
      </c>
      <c r="AW267" s="13" t="s">
        <v>4</v>
      </c>
      <c r="AX267" s="13" t="s">
        <v>79</v>
      </c>
      <c r="AY267" s="165" t="s">
        <v>167</v>
      </c>
    </row>
    <row r="268" spans="1:65" s="2" customFormat="1" ht="24.2" customHeight="1">
      <c r="A268" s="34"/>
      <c r="B268" s="144"/>
      <c r="C268" s="181" t="s">
        <v>458</v>
      </c>
      <c r="D268" s="181" t="s">
        <v>452</v>
      </c>
      <c r="E268" s="182" t="s">
        <v>459</v>
      </c>
      <c r="F268" s="183" t="s">
        <v>460</v>
      </c>
      <c r="G268" s="184" t="s">
        <v>226</v>
      </c>
      <c r="H268" s="185">
        <v>89.338</v>
      </c>
      <c r="I268" s="186"/>
      <c r="J268" s="187">
        <f>ROUND(I268*H268,2)</f>
        <v>0</v>
      </c>
      <c r="K268" s="183" t="s">
        <v>174</v>
      </c>
      <c r="L268" s="188"/>
      <c r="M268" s="189" t="s">
        <v>3</v>
      </c>
      <c r="N268" s="190" t="s">
        <v>43</v>
      </c>
      <c r="O268" s="55"/>
      <c r="P268" s="154">
        <f>O268*H268</f>
        <v>0</v>
      </c>
      <c r="Q268" s="154">
        <v>2E-05</v>
      </c>
      <c r="R268" s="154">
        <f>Q268*H268</f>
        <v>0.00178676</v>
      </c>
      <c r="S268" s="154">
        <v>0</v>
      </c>
      <c r="T268" s="155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56" t="s">
        <v>360</v>
      </c>
      <c r="AT268" s="156" t="s">
        <v>452</v>
      </c>
      <c r="AU268" s="156" t="s">
        <v>81</v>
      </c>
      <c r="AY268" s="19" t="s">
        <v>167</v>
      </c>
      <c r="BE268" s="157">
        <f>IF(N268="základní",J268,0)</f>
        <v>0</v>
      </c>
      <c r="BF268" s="157">
        <f>IF(N268="snížená",J268,0)</f>
        <v>0</v>
      </c>
      <c r="BG268" s="157">
        <f>IF(N268="zákl. přenesená",J268,0)</f>
        <v>0</v>
      </c>
      <c r="BH268" s="157">
        <f>IF(N268="sníž. přenesená",J268,0)</f>
        <v>0</v>
      </c>
      <c r="BI268" s="157">
        <f>IF(N268="nulová",J268,0)</f>
        <v>0</v>
      </c>
      <c r="BJ268" s="19" t="s">
        <v>79</v>
      </c>
      <c r="BK268" s="157">
        <f>ROUND(I268*H268,2)</f>
        <v>0</v>
      </c>
      <c r="BL268" s="19" t="s">
        <v>227</v>
      </c>
      <c r="BM268" s="156" t="s">
        <v>461</v>
      </c>
    </row>
    <row r="269" spans="1:47" s="2" customFormat="1" ht="11.25">
      <c r="A269" s="34"/>
      <c r="B269" s="35"/>
      <c r="C269" s="34"/>
      <c r="D269" s="158" t="s">
        <v>177</v>
      </c>
      <c r="E269" s="34"/>
      <c r="F269" s="159" t="s">
        <v>462</v>
      </c>
      <c r="G269" s="34"/>
      <c r="H269" s="34"/>
      <c r="I269" s="160"/>
      <c r="J269" s="34"/>
      <c r="K269" s="34"/>
      <c r="L269" s="35"/>
      <c r="M269" s="161"/>
      <c r="N269" s="162"/>
      <c r="O269" s="55"/>
      <c r="P269" s="55"/>
      <c r="Q269" s="55"/>
      <c r="R269" s="55"/>
      <c r="S269" s="55"/>
      <c r="T269" s="56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9" t="s">
        <v>177</v>
      </c>
      <c r="AU269" s="19" t="s">
        <v>81</v>
      </c>
    </row>
    <row r="270" spans="2:51" s="13" customFormat="1" ht="11.25">
      <c r="B270" s="163"/>
      <c r="D270" s="164" t="s">
        <v>179</v>
      </c>
      <c r="F270" s="166" t="s">
        <v>457</v>
      </c>
      <c r="H270" s="167">
        <v>89.338</v>
      </c>
      <c r="I270" s="168"/>
      <c r="L270" s="163"/>
      <c r="M270" s="169"/>
      <c r="N270" s="170"/>
      <c r="O270" s="170"/>
      <c r="P270" s="170"/>
      <c r="Q270" s="170"/>
      <c r="R270" s="170"/>
      <c r="S270" s="170"/>
      <c r="T270" s="171"/>
      <c r="AT270" s="165" t="s">
        <v>179</v>
      </c>
      <c r="AU270" s="165" t="s">
        <v>81</v>
      </c>
      <c r="AV270" s="13" t="s">
        <v>81</v>
      </c>
      <c r="AW270" s="13" t="s">
        <v>4</v>
      </c>
      <c r="AX270" s="13" t="s">
        <v>79</v>
      </c>
      <c r="AY270" s="165" t="s">
        <v>167</v>
      </c>
    </row>
    <row r="271" spans="1:65" s="2" customFormat="1" ht="24.2" customHeight="1">
      <c r="A271" s="34"/>
      <c r="B271" s="144"/>
      <c r="C271" s="181" t="s">
        <v>463</v>
      </c>
      <c r="D271" s="181" t="s">
        <v>452</v>
      </c>
      <c r="E271" s="182" t="s">
        <v>464</v>
      </c>
      <c r="F271" s="183" t="s">
        <v>465</v>
      </c>
      <c r="G271" s="184" t="s">
        <v>226</v>
      </c>
      <c r="H271" s="185">
        <v>159.036</v>
      </c>
      <c r="I271" s="186"/>
      <c r="J271" s="187">
        <f>ROUND(I271*H271,2)</f>
        <v>0</v>
      </c>
      <c r="K271" s="183" t="s">
        <v>174</v>
      </c>
      <c r="L271" s="188"/>
      <c r="M271" s="189" t="s">
        <v>3</v>
      </c>
      <c r="N271" s="190" t="s">
        <v>43</v>
      </c>
      <c r="O271" s="55"/>
      <c r="P271" s="154">
        <f>O271*H271</f>
        <v>0</v>
      </c>
      <c r="Q271" s="154">
        <v>2E-05</v>
      </c>
      <c r="R271" s="154">
        <f>Q271*H271</f>
        <v>0.00318072</v>
      </c>
      <c r="S271" s="154">
        <v>0</v>
      </c>
      <c r="T271" s="155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56" t="s">
        <v>360</v>
      </c>
      <c r="AT271" s="156" t="s">
        <v>452</v>
      </c>
      <c r="AU271" s="156" t="s">
        <v>81</v>
      </c>
      <c r="AY271" s="19" t="s">
        <v>167</v>
      </c>
      <c r="BE271" s="157">
        <f>IF(N271="základní",J271,0)</f>
        <v>0</v>
      </c>
      <c r="BF271" s="157">
        <f>IF(N271="snížená",J271,0)</f>
        <v>0</v>
      </c>
      <c r="BG271" s="157">
        <f>IF(N271="zákl. přenesená",J271,0)</f>
        <v>0</v>
      </c>
      <c r="BH271" s="157">
        <f>IF(N271="sníž. přenesená",J271,0)</f>
        <v>0</v>
      </c>
      <c r="BI271" s="157">
        <f>IF(N271="nulová",J271,0)</f>
        <v>0</v>
      </c>
      <c r="BJ271" s="19" t="s">
        <v>79</v>
      </c>
      <c r="BK271" s="157">
        <f>ROUND(I271*H271,2)</f>
        <v>0</v>
      </c>
      <c r="BL271" s="19" t="s">
        <v>227</v>
      </c>
      <c r="BM271" s="156" t="s">
        <v>466</v>
      </c>
    </row>
    <row r="272" spans="1:47" s="2" customFormat="1" ht="11.25">
      <c r="A272" s="34"/>
      <c r="B272" s="35"/>
      <c r="C272" s="34"/>
      <c r="D272" s="158" t="s">
        <v>177</v>
      </c>
      <c r="E272" s="34"/>
      <c r="F272" s="159" t="s">
        <v>467</v>
      </c>
      <c r="G272" s="34"/>
      <c r="H272" s="34"/>
      <c r="I272" s="160"/>
      <c r="J272" s="34"/>
      <c r="K272" s="34"/>
      <c r="L272" s="35"/>
      <c r="M272" s="161"/>
      <c r="N272" s="162"/>
      <c r="O272" s="55"/>
      <c r="P272" s="55"/>
      <c r="Q272" s="55"/>
      <c r="R272" s="55"/>
      <c r="S272" s="55"/>
      <c r="T272" s="56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9" t="s">
        <v>177</v>
      </c>
      <c r="AU272" s="19" t="s">
        <v>81</v>
      </c>
    </row>
    <row r="273" spans="2:51" s="13" customFormat="1" ht="11.25">
      <c r="B273" s="163"/>
      <c r="D273" s="164" t="s">
        <v>179</v>
      </c>
      <c r="F273" s="166" t="s">
        <v>468</v>
      </c>
      <c r="H273" s="167">
        <v>159.036</v>
      </c>
      <c r="I273" s="168"/>
      <c r="L273" s="163"/>
      <c r="M273" s="169"/>
      <c r="N273" s="170"/>
      <c r="O273" s="170"/>
      <c r="P273" s="170"/>
      <c r="Q273" s="170"/>
      <c r="R273" s="170"/>
      <c r="S273" s="170"/>
      <c r="T273" s="171"/>
      <c r="AT273" s="165" t="s">
        <v>179</v>
      </c>
      <c r="AU273" s="165" t="s">
        <v>81</v>
      </c>
      <c r="AV273" s="13" t="s">
        <v>81</v>
      </c>
      <c r="AW273" s="13" t="s">
        <v>4</v>
      </c>
      <c r="AX273" s="13" t="s">
        <v>79</v>
      </c>
      <c r="AY273" s="165" t="s">
        <v>167</v>
      </c>
    </row>
    <row r="274" spans="1:65" s="2" customFormat="1" ht="33" customHeight="1">
      <c r="A274" s="34"/>
      <c r="B274" s="144"/>
      <c r="C274" s="181" t="s">
        <v>469</v>
      </c>
      <c r="D274" s="181" t="s">
        <v>452</v>
      </c>
      <c r="E274" s="182" t="s">
        <v>470</v>
      </c>
      <c r="F274" s="183" t="s">
        <v>471</v>
      </c>
      <c r="G274" s="184" t="s">
        <v>226</v>
      </c>
      <c r="H274" s="185">
        <v>200</v>
      </c>
      <c r="I274" s="186"/>
      <c r="J274" s="187">
        <f>ROUND(I274*H274,2)</f>
        <v>0</v>
      </c>
      <c r="K274" s="183" t="s">
        <v>174</v>
      </c>
      <c r="L274" s="188"/>
      <c r="M274" s="189" t="s">
        <v>3</v>
      </c>
      <c r="N274" s="190" t="s">
        <v>43</v>
      </c>
      <c r="O274" s="55"/>
      <c r="P274" s="154">
        <f>O274*H274</f>
        <v>0</v>
      </c>
      <c r="Q274" s="154">
        <v>5E-05</v>
      </c>
      <c r="R274" s="154">
        <f>Q274*H274</f>
        <v>0.01</v>
      </c>
      <c r="S274" s="154">
        <v>0</v>
      </c>
      <c r="T274" s="155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56" t="s">
        <v>360</v>
      </c>
      <c r="AT274" s="156" t="s">
        <v>452</v>
      </c>
      <c r="AU274" s="156" t="s">
        <v>81</v>
      </c>
      <c r="AY274" s="19" t="s">
        <v>167</v>
      </c>
      <c r="BE274" s="157">
        <f>IF(N274="základní",J274,0)</f>
        <v>0</v>
      </c>
      <c r="BF274" s="157">
        <f>IF(N274="snížená",J274,0)</f>
        <v>0</v>
      </c>
      <c r="BG274" s="157">
        <f>IF(N274="zákl. přenesená",J274,0)</f>
        <v>0</v>
      </c>
      <c r="BH274" s="157">
        <f>IF(N274="sníž. přenesená",J274,0)</f>
        <v>0</v>
      </c>
      <c r="BI274" s="157">
        <f>IF(N274="nulová",J274,0)</f>
        <v>0</v>
      </c>
      <c r="BJ274" s="19" t="s">
        <v>79</v>
      </c>
      <c r="BK274" s="157">
        <f>ROUND(I274*H274,2)</f>
        <v>0</v>
      </c>
      <c r="BL274" s="19" t="s">
        <v>227</v>
      </c>
      <c r="BM274" s="156" t="s">
        <v>472</v>
      </c>
    </row>
    <row r="275" spans="1:47" s="2" customFormat="1" ht="11.25">
      <c r="A275" s="34"/>
      <c r="B275" s="35"/>
      <c r="C275" s="34"/>
      <c r="D275" s="158" t="s">
        <v>177</v>
      </c>
      <c r="E275" s="34"/>
      <c r="F275" s="159" t="s">
        <v>473</v>
      </c>
      <c r="G275" s="34"/>
      <c r="H275" s="34"/>
      <c r="I275" s="160"/>
      <c r="J275" s="34"/>
      <c r="K275" s="34"/>
      <c r="L275" s="35"/>
      <c r="M275" s="161"/>
      <c r="N275" s="162"/>
      <c r="O275" s="55"/>
      <c r="P275" s="55"/>
      <c r="Q275" s="55"/>
      <c r="R275" s="55"/>
      <c r="S275" s="55"/>
      <c r="T275" s="56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9" t="s">
        <v>177</v>
      </c>
      <c r="AU275" s="19" t="s">
        <v>81</v>
      </c>
    </row>
    <row r="276" spans="1:65" s="2" customFormat="1" ht="24.2" customHeight="1">
      <c r="A276" s="34"/>
      <c r="B276" s="144"/>
      <c r="C276" s="145" t="s">
        <v>474</v>
      </c>
      <c r="D276" s="145" t="s">
        <v>170</v>
      </c>
      <c r="E276" s="146" t="s">
        <v>475</v>
      </c>
      <c r="F276" s="147" t="s">
        <v>476</v>
      </c>
      <c r="G276" s="148" t="s">
        <v>183</v>
      </c>
      <c r="H276" s="149">
        <v>2.12</v>
      </c>
      <c r="I276" s="150"/>
      <c r="J276" s="151">
        <f>ROUND(I276*H276,2)</f>
        <v>0</v>
      </c>
      <c r="K276" s="147" t="s">
        <v>174</v>
      </c>
      <c r="L276" s="35"/>
      <c r="M276" s="152" t="s">
        <v>3</v>
      </c>
      <c r="N276" s="153" t="s">
        <v>43</v>
      </c>
      <c r="O276" s="55"/>
      <c r="P276" s="154">
        <f>O276*H276</f>
        <v>0</v>
      </c>
      <c r="Q276" s="154">
        <v>0</v>
      </c>
      <c r="R276" s="154">
        <f>Q276*H276</f>
        <v>0</v>
      </c>
      <c r="S276" s="154">
        <v>0</v>
      </c>
      <c r="T276" s="155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56" t="s">
        <v>227</v>
      </c>
      <c r="AT276" s="156" t="s">
        <v>170</v>
      </c>
      <c r="AU276" s="156" t="s">
        <v>81</v>
      </c>
      <c r="AY276" s="19" t="s">
        <v>167</v>
      </c>
      <c r="BE276" s="157">
        <f>IF(N276="základní",J276,0)</f>
        <v>0</v>
      </c>
      <c r="BF276" s="157">
        <f>IF(N276="snížená",J276,0)</f>
        <v>0</v>
      </c>
      <c r="BG276" s="157">
        <f>IF(N276="zákl. přenesená",J276,0)</f>
        <v>0</v>
      </c>
      <c r="BH276" s="157">
        <f>IF(N276="sníž. přenesená",J276,0)</f>
        <v>0</v>
      </c>
      <c r="BI276" s="157">
        <f>IF(N276="nulová",J276,0)</f>
        <v>0</v>
      </c>
      <c r="BJ276" s="19" t="s">
        <v>79</v>
      </c>
      <c r="BK276" s="157">
        <f>ROUND(I276*H276,2)</f>
        <v>0</v>
      </c>
      <c r="BL276" s="19" t="s">
        <v>227</v>
      </c>
      <c r="BM276" s="156" t="s">
        <v>477</v>
      </c>
    </row>
    <row r="277" spans="1:47" s="2" customFormat="1" ht="11.25">
      <c r="A277" s="34"/>
      <c r="B277" s="35"/>
      <c r="C277" s="34"/>
      <c r="D277" s="158" t="s">
        <v>177</v>
      </c>
      <c r="E277" s="34"/>
      <c r="F277" s="159" t="s">
        <v>478</v>
      </c>
      <c r="G277" s="34"/>
      <c r="H277" s="34"/>
      <c r="I277" s="160"/>
      <c r="J277" s="34"/>
      <c r="K277" s="34"/>
      <c r="L277" s="35"/>
      <c r="M277" s="161"/>
      <c r="N277" s="162"/>
      <c r="O277" s="55"/>
      <c r="P277" s="55"/>
      <c r="Q277" s="55"/>
      <c r="R277" s="55"/>
      <c r="S277" s="55"/>
      <c r="T277" s="56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9" t="s">
        <v>177</v>
      </c>
      <c r="AU277" s="19" t="s">
        <v>81</v>
      </c>
    </row>
    <row r="278" spans="2:51" s="13" customFormat="1" ht="11.25">
      <c r="B278" s="163"/>
      <c r="D278" s="164" t="s">
        <v>179</v>
      </c>
      <c r="E278" s="165" t="s">
        <v>3</v>
      </c>
      <c r="F278" s="166" t="s">
        <v>479</v>
      </c>
      <c r="H278" s="167">
        <v>2.12</v>
      </c>
      <c r="I278" s="168"/>
      <c r="L278" s="163"/>
      <c r="M278" s="169"/>
      <c r="N278" s="170"/>
      <c r="O278" s="170"/>
      <c r="P278" s="170"/>
      <c r="Q278" s="170"/>
      <c r="R278" s="170"/>
      <c r="S278" s="170"/>
      <c r="T278" s="171"/>
      <c r="AT278" s="165" t="s">
        <v>179</v>
      </c>
      <c r="AU278" s="165" t="s">
        <v>81</v>
      </c>
      <c r="AV278" s="13" t="s">
        <v>81</v>
      </c>
      <c r="AW278" s="13" t="s">
        <v>34</v>
      </c>
      <c r="AX278" s="13" t="s">
        <v>72</v>
      </c>
      <c r="AY278" s="165" t="s">
        <v>167</v>
      </c>
    </row>
    <row r="279" spans="2:51" s="14" customFormat="1" ht="11.25">
      <c r="B279" s="172"/>
      <c r="D279" s="164" t="s">
        <v>179</v>
      </c>
      <c r="E279" s="173" t="s">
        <v>3</v>
      </c>
      <c r="F279" s="174" t="s">
        <v>217</v>
      </c>
      <c r="H279" s="175">
        <v>2.12</v>
      </c>
      <c r="I279" s="176"/>
      <c r="L279" s="172"/>
      <c r="M279" s="177"/>
      <c r="N279" s="178"/>
      <c r="O279" s="178"/>
      <c r="P279" s="178"/>
      <c r="Q279" s="178"/>
      <c r="R279" s="178"/>
      <c r="S279" s="178"/>
      <c r="T279" s="179"/>
      <c r="AT279" s="173" t="s">
        <v>179</v>
      </c>
      <c r="AU279" s="173" t="s">
        <v>81</v>
      </c>
      <c r="AV279" s="14" t="s">
        <v>175</v>
      </c>
      <c r="AW279" s="14" t="s">
        <v>34</v>
      </c>
      <c r="AX279" s="14" t="s">
        <v>79</v>
      </c>
      <c r="AY279" s="173" t="s">
        <v>167</v>
      </c>
    </row>
    <row r="280" spans="1:65" s="2" customFormat="1" ht="24.2" customHeight="1">
      <c r="A280" s="34"/>
      <c r="B280" s="144"/>
      <c r="C280" s="145" t="s">
        <v>480</v>
      </c>
      <c r="D280" s="145" t="s">
        <v>170</v>
      </c>
      <c r="E280" s="146" t="s">
        <v>481</v>
      </c>
      <c r="F280" s="147" t="s">
        <v>482</v>
      </c>
      <c r="G280" s="148" t="s">
        <v>183</v>
      </c>
      <c r="H280" s="149">
        <v>79.518</v>
      </c>
      <c r="I280" s="150"/>
      <c r="J280" s="151">
        <f>ROUND(I280*H280,2)</f>
        <v>0</v>
      </c>
      <c r="K280" s="147" t="s">
        <v>174</v>
      </c>
      <c r="L280" s="35"/>
      <c r="M280" s="152" t="s">
        <v>3</v>
      </c>
      <c r="N280" s="153" t="s">
        <v>43</v>
      </c>
      <c r="O280" s="55"/>
      <c r="P280" s="154">
        <f>O280*H280</f>
        <v>0</v>
      </c>
      <c r="Q280" s="154">
        <v>0.0001</v>
      </c>
      <c r="R280" s="154">
        <f>Q280*H280</f>
        <v>0.0079518</v>
      </c>
      <c r="S280" s="154">
        <v>0</v>
      </c>
      <c r="T280" s="155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56" t="s">
        <v>227</v>
      </c>
      <c r="AT280" s="156" t="s">
        <v>170</v>
      </c>
      <c r="AU280" s="156" t="s">
        <v>81</v>
      </c>
      <c r="AY280" s="19" t="s">
        <v>167</v>
      </c>
      <c r="BE280" s="157">
        <f>IF(N280="základní",J280,0)</f>
        <v>0</v>
      </c>
      <c r="BF280" s="157">
        <f>IF(N280="snížená",J280,0)</f>
        <v>0</v>
      </c>
      <c r="BG280" s="157">
        <f>IF(N280="zákl. přenesená",J280,0)</f>
        <v>0</v>
      </c>
      <c r="BH280" s="157">
        <f>IF(N280="sníž. přenesená",J280,0)</f>
        <v>0</v>
      </c>
      <c r="BI280" s="157">
        <f>IF(N280="nulová",J280,0)</f>
        <v>0</v>
      </c>
      <c r="BJ280" s="19" t="s">
        <v>79</v>
      </c>
      <c r="BK280" s="157">
        <f>ROUND(I280*H280,2)</f>
        <v>0</v>
      </c>
      <c r="BL280" s="19" t="s">
        <v>227</v>
      </c>
      <c r="BM280" s="156" t="s">
        <v>483</v>
      </c>
    </row>
    <row r="281" spans="1:47" s="2" customFormat="1" ht="11.25">
      <c r="A281" s="34"/>
      <c r="B281" s="35"/>
      <c r="C281" s="34"/>
      <c r="D281" s="158" t="s">
        <v>177</v>
      </c>
      <c r="E281" s="34"/>
      <c r="F281" s="159" t="s">
        <v>484</v>
      </c>
      <c r="G281" s="34"/>
      <c r="H281" s="34"/>
      <c r="I281" s="160"/>
      <c r="J281" s="34"/>
      <c r="K281" s="34"/>
      <c r="L281" s="35"/>
      <c r="M281" s="161"/>
      <c r="N281" s="162"/>
      <c r="O281" s="55"/>
      <c r="P281" s="55"/>
      <c r="Q281" s="55"/>
      <c r="R281" s="55"/>
      <c r="S281" s="55"/>
      <c r="T281" s="56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9" t="s">
        <v>177</v>
      </c>
      <c r="AU281" s="19" t="s">
        <v>81</v>
      </c>
    </row>
    <row r="282" spans="2:51" s="13" customFormat="1" ht="11.25">
      <c r="B282" s="163"/>
      <c r="D282" s="164" t="s">
        <v>179</v>
      </c>
      <c r="E282" s="165" t="s">
        <v>3</v>
      </c>
      <c r="F282" s="166" t="s">
        <v>213</v>
      </c>
      <c r="H282" s="167">
        <v>38.868</v>
      </c>
      <c r="I282" s="168"/>
      <c r="L282" s="163"/>
      <c r="M282" s="169"/>
      <c r="N282" s="170"/>
      <c r="O282" s="170"/>
      <c r="P282" s="170"/>
      <c r="Q282" s="170"/>
      <c r="R282" s="170"/>
      <c r="S282" s="170"/>
      <c r="T282" s="171"/>
      <c r="AT282" s="165" t="s">
        <v>179</v>
      </c>
      <c r="AU282" s="165" t="s">
        <v>81</v>
      </c>
      <c r="AV282" s="13" t="s">
        <v>81</v>
      </c>
      <c r="AW282" s="13" t="s">
        <v>34</v>
      </c>
      <c r="AX282" s="13" t="s">
        <v>72</v>
      </c>
      <c r="AY282" s="165" t="s">
        <v>167</v>
      </c>
    </row>
    <row r="283" spans="2:51" s="13" customFormat="1" ht="11.25">
      <c r="B283" s="163"/>
      <c r="D283" s="164" t="s">
        <v>179</v>
      </c>
      <c r="E283" s="165" t="s">
        <v>3</v>
      </c>
      <c r="F283" s="166" t="s">
        <v>214</v>
      </c>
      <c r="H283" s="167">
        <v>26.65</v>
      </c>
      <c r="I283" s="168"/>
      <c r="L283" s="163"/>
      <c r="M283" s="169"/>
      <c r="N283" s="170"/>
      <c r="O283" s="170"/>
      <c r="P283" s="170"/>
      <c r="Q283" s="170"/>
      <c r="R283" s="170"/>
      <c r="S283" s="170"/>
      <c r="T283" s="171"/>
      <c r="AT283" s="165" t="s">
        <v>179</v>
      </c>
      <c r="AU283" s="165" t="s">
        <v>81</v>
      </c>
      <c r="AV283" s="13" t="s">
        <v>81</v>
      </c>
      <c r="AW283" s="13" t="s">
        <v>34</v>
      </c>
      <c r="AX283" s="13" t="s">
        <v>72</v>
      </c>
      <c r="AY283" s="165" t="s">
        <v>167</v>
      </c>
    </row>
    <row r="284" spans="2:51" s="13" customFormat="1" ht="11.25">
      <c r="B284" s="163"/>
      <c r="D284" s="164" t="s">
        <v>179</v>
      </c>
      <c r="E284" s="165" t="s">
        <v>3</v>
      </c>
      <c r="F284" s="166" t="s">
        <v>3278</v>
      </c>
      <c r="H284" s="167">
        <v>14</v>
      </c>
      <c r="I284" s="168"/>
      <c r="L284" s="163"/>
      <c r="M284" s="169"/>
      <c r="N284" s="170"/>
      <c r="O284" s="170"/>
      <c r="P284" s="170"/>
      <c r="Q284" s="170"/>
      <c r="R284" s="170"/>
      <c r="S284" s="170"/>
      <c r="T284" s="171"/>
      <c r="AT284" s="165" t="s">
        <v>179</v>
      </c>
      <c r="AU284" s="165" t="s">
        <v>81</v>
      </c>
      <c r="AV284" s="13" t="s">
        <v>81</v>
      </c>
      <c r="AW284" s="13" t="s">
        <v>34</v>
      </c>
      <c r="AX284" s="13" t="s">
        <v>72</v>
      </c>
      <c r="AY284" s="165" t="s">
        <v>167</v>
      </c>
    </row>
    <row r="285" spans="2:51" s="14" customFormat="1" ht="11.25">
      <c r="B285" s="172"/>
      <c r="D285" s="164" t="s">
        <v>179</v>
      </c>
      <c r="E285" s="173" t="s">
        <v>3</v>
      </c>
      <c r="F285" s="174" t="s">
        <v>217</v>
      </c>
      <c r="H285" s="175">
        <v>79.518</v>
      </c>
      <c r="I285" s="176"/>
      <c r="L285" s="172"/>
      <c r="M285" s="177"/>
      <c r="N285" s="178"/>
      <c r="O285" s="178"/>
      <c r="P285" s="178"/>
      <c r="Q285" s="178"/>
      <c r="R285" s="178"/>
      <c r="S285" s="178"/>
      <c r="T285" s="179"/>
      <c r="AT285" s="173" t="s">
        <v>179</v>
      </c>
      <c r="AU285" s="173" t="s">
        <v>81</v>
      </c>
      <c r="AV285" s="14" t="s">
        <v>175</v>
      </c>
      <c r="AW285" s="14" t="s">
        <v>34</v>
      </c>
      <c r="AX285" s="14" t="s">
        <v>79</v>
      </c>
      <c r="AY285" s="173" t="s">
        <v>167</v>
      </c>
    </row>
    <row r="286" spans="1:65" s="2" customFormat="1" ht="49.15" customHeight="1">
      <c r="A286" s="34"/>
      <c r="B286" s="144"/>
      <c r="C286" s="145" t="s">
        <v>485</v>
      </c>
      <c r="D286" s="145" t="s">
        <v>170</v>
      </c>
      <c r="E286" s="146" t="s">
        <v>486</v>
      </c>
      <c r="F286" s="147" t="s">
        <v>487</v>
      </c>
      <c r="G286" s="148" t="s">
        <v>183</v>
      </c>
      <c r="H286" s="149">
        <v>109.518</v>
      </c>
      <c r="I286" s="150"/>
      <c r="J286" s="151">
        <f>ROUND(I286*H286,2)</f>
        <v>0</v>
      </c>
      <c r="K286" s="147" t="s">
        <v>174</v>
      </c>
      <c r="L286" s="35"/>
      <c r="M286" s="152" t="s">
        <v>3</v>
      </c>
      <c r="N286" s="153" t="s">
        <v>43</v>
      </c>
      <c r="O286" s="55"/>
      <c r="P286" s="154">
        <f>O286*H286</f>
        <v>0</v>
      </c>
      <c r="Q286" s="154">
        <v>0</v>
      </c>
      <c r="R286" s="154">
        <f>Q286*H286</f>
        <v>0</v>
      </c>
      <c r="S286" s="154">
        <v>0.01721</v>
      </c>
      <c r="T286" s="155">
        <f>S286*H286</f>
        <v>1.88480478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56" t="s">
        <v>227</v>
      </c>
      <c r="AT286" s="156" t="s">
        <v>170</v>
      </c>
      <c r="AU286" s="156" t="s">
        <v>81</v>
      </c>
      <c r="AY286" s="19" t="s">
        <v>167</v>
      </c>
      <c r="BE286" s="157">
        <f>IF(N286="základní",J286,0)</f>
        <v>0</v>
      </c>
      <c r="BF286" s="157">
        <f>IF(N286="snížená",J286,0)</f>
        <v>0</v>
      </c>
      <c r="BG286" s="157">
        <f>IF(N286="zákl. přenesená",J286,0)</f>
        <v>0</v>
      </c>
      <c r="BH286" s="157">
        <f>IF(N286="sníž. přenesená",J286,0)</f>
        <v>0</v>
      </c>
      <c r="BI286" s="157">
        <f>IF(N286="nulová",J286,0)</f>
        <v>0</v>
      </c>
      <c r="BJ286" s="19" t="s">
        <v>79</v>
      </c>
      <c r="BK286" s="157">
        <f>ROUND(I286*H286,2)</f>
        <v>0</v>
      </c>
      <c r="BL286" s="19" t="s">
        <v>227</v>
      </c>
      <c r="BM286" s="156" t="s">
        <v>488</v>
      </c>
    </row>
    <row r="287" spans="1:47" s="2" customFormat="1" ht="11.25">
      <c r="A287" s="34"/>
      <c r="B287" s="35"/>
      <c r="C287" s="34"/>
      <c r="D287" s="158" t="s">
        <v>177</v>
      </c>
      <c r="E287" s="34"/>
      <c r="F287" s="159" t="s">
        <v>489</v>
      </c>
      <c r="G287" s="34"/>
      <c r="H287" s="34"/>
      <c r="I287" s="160"/>
      <c r="J287" s="34"/>
      <c r="K287" s="34"/>
      <c r="L287" s="35"/>
      <c r="M287" s="161"/>
      <c r="N287" s="162"/>
      <c r="O287" s="55"/>
      <c r="P287" s="55"/>
      <c r="Q287" s="55"/>
      <c r="R287" s="55"/>
      <c r="S287" s="55"/>
      <c r="T287" s="56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9" t="s">
        <v>177</v>
      </c>
      <c r="AU287" s="19" t="s">
        <v>81</v>
      </c>
    </row>
    <row r="288" spans="2:51" s="13" customFormat="1" ht="22.5">
      <c r="B288" s="163"/>
      <c r="D288" s="164" t="s">
        <v>179</v>
      </c>
      <c r="E288" s="165" t="s">
        <v>3</v>
      </c>
      <c r="F288" s="166" t="s">
        <v>490</v>
      </c>
      <c r="H288" s="167">
        <v>65.518</v>
      </c>
      <c r="I288" s="168"/>
      <c r="L288" s="163"/>
      <c r="M288" s="169"/>
      <c r="N288" s="170"/>
      <c r="O288" s="170"/>
      <c r="P288" s="170"/>
      <c r="Q288" s="170"/>
      <c r="R288" s="170"/>
      <c r="S288" s="170"/>
      <c r="T288" s="171"/>
      <c r="AT288" s="165" t="s">
        <v>179</v>
      </c>
      <c r="AU288" s="165" t="s">
        <v>81</v>
      </c>
      <c r="AV288" s="13" t="s">
        <v>81</v>
      </c>
      <c r="AW288" s="13" t="s">
        <v>34</v>
      </c>
      <c r="AX288" s="13" t="s">
        <v>72</v>
      </c>
      <c r="AY288" s="165" t="s">
        <v>167</v>
      </c>
    </row>
    <row r="289" spans="2:51" s="13" customFormat="1" ht="11.25">
      <c r="B289" s="163"/>
      <c r="D289" s="164" t="s">
        <v>179</v>
      </c>
      <c r="E289" s="165" t="s">
        <v>3</v>
      </c>
      <c r="F289" s="166" t="s">
        <v>3281</v>
      </c>
      <c r="H289" s="167">
        <v>44</v>
      </c>
      <c r="I289" s="168"/>
      <c r="L289" s="163"/>
      <c r="M289" s="169"/>
      <c r="N289" s="170"/>
      <c r="O289" s="170"/>
      <c r="P289" s="170"/>
      <c r="Q289" s="170"/>
      <c r="R289" s="170"/>
      <c r="S289" s="170"/>
      <c r="T289" s="171"/>
      <c r="AT289" s="165" t="s">
        <v>179</v>
      </c>
      <c r="AU289" s="165" t="s">
        <v>81</v>
      </c>
      <c r="AV289" s="13" t="s">
        <v>81</v>
      </c>
      <c r="AW289" s="13" t="s">
        <v>34</v>
      </c>
      <c r="AX289" s="13" t="s">
        <v>72</v>
      </c>
      <c r="AY289" s="165" t="s">
        <v>167</v>
      </c>
    </row>
    <row r="290" spans="2:51" s="14" customFormat="1" ht="11.25">
      <c r="B290" s="172"/>
      <c r="D290" s="164" t="s">
        <v>179</v>
      </c>
      <c r="E290" s="173" t="s">
        <v>3</v>
      </c>
      <c r="F290" s="174" t="s">
        <v>217</v>
      </c>
      <c r="H290" s="175">
        <v>109.518</v>
      </c>
      <c r="I290" s="176"/>
      <c r="L290" s="172"/>
      <c r="M290" s="177"/>
      <c r="N290" s="178"/>
      <c r="O290" s="178"/>
      <c r="P290" s="178"/>
      <c r="Q290" s="178"/>
      <c r="R290" s="178"/>
      <c r="S290" s="178"/>
      <c r="T290" s="179"/>
      <c r="AT290" s="173" t="s">
        <v>179</v>
      </c>
      <c r="AU290" s="173" t="s">
        <v>81</v>
      </c>
      <c r="AV290" s="14" t="s">
        <v>175</v>
      </c>
      <c r="AW290" s="14" t="s">
        <v>34</v>
      </c>
      <c r="AX290" s="14" t="s">
        <v>79</v>
      </c>
      <c r="AY290" s="173" t="s">
        <v>167</v>
      </c>
    </row>
    <row r="291" spans="1:65" s="2" customFormat="1" ht="44.25" customHeight="1">
      <c r="A291" s="34"/>
      <c r="B291" s="144"/>
      <c r="C291" s="145" t="s">
        <v>491</v>
      </c>
      <c r="D291" s="145" t="s">
        <v>170</v>
      </c>
      <c r="E291" s="146" t="s">
        <v>492</v>
      </c>
      <c r="F291" s="147" t="s">
        <v>493</v>
      </c>
      <c r="G291" s="148" t="s">
        <v>226</v>
      </c>
      <c r="H291" s="149">
        <v>12.55</v>
      </c>
      <c r="I291" s="150"/>
      <c r="J291" s="151">
        <f>ROUND(I291*H291,2)</f>
        <v>0</v>
      </c>
      <c r="K291" s="147" t="s">
        <v>174</v>
      </c>
      <c r="L291" s="35"/>
      <c r="M291" s="152" t="s">
        <v>3</v>
      </c>
      <c r="N291" s="153" t="s">
        <v>43</v>
      </c>
      <c r="O291" s="55"/>
      <c r="P291" s="154">
        <f>O291*H291</f>
        <v>0</v>
      </c>
      <c r="Q291" s="154">
        <v>0.01846</v>
      </c>
      <c r="R291" s="154">
        <f>Q291*H291</f>
        <v>0.23167300000000002</v>
      </c>
      <c r="S291" s="154">
        <v>0</v>
      </c>
      <c r="T291" s="155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56" t="s">
        <v>227</v>
      </c>
      <c r="AT291" s="156" t="s">
        <v>170</v>
      </c>
      <c r="AU291" s="156" t="s">
        <v>81</v>
      </c>
      <c r="AY291" s="19" t="s">
        <v>167</v>
      </c>
      <c r="BE291" s="157">
        <f>IF(N291="základní",J291,0)</f>
        <v>0</v>
      </c>
      <c r="BF291" s="157">
        <f>IF(N291="snížená",J291,0)</f>
        <v>0</v>
      </c>
      <c r="BG291" s="157">
        <f>IF(N291="zákl. přenesená",J291,0)</f>
        <v>0</v>
      </c>
      <c r="BH291" s="157">
        <f>IF(N291="sníž. přenesená",J291,0)</f>
        <v>0</v>
      </c>
      <c r="BI291" s="157">
        <f>IF(N291="nulová",J291,0)</f>
        <v>0</v>
      </c>
      <c r="BJ291" s="19" t="s">
        <v>79</v>
      </c>
      <c r="BK291" s="157">
        <f>ROUND(I291*H291,2)</f>
        <v>0</v>
      </c>
      <c r="BL291" s="19" t="s">
        <v>227</v>
      </c>
      <c r="BM291" s="156" t="s">
        <v>494</v>
      </c>
    </row>
    <row r="292" spans="1:47" s="2" customFormat="1" ht="11.25">
      <c r="A292" s="34"/>
      <c r="B292" s="35"/>
      <c r="C292" s="34"/>
      <c r="D292" s="158" t="s">
        <v>177</v>
      </c>
      <c r="E292" s="34"/>
      <c r="F292" s="159" t="s">
        <v>495</v>
      </c>
      <c r="G292" s="34"/>
      <c r="H292" s="34"/>
      <c r="I292" s="160"/>
      <c r="J292" s="34"/>
      <c r="K292" s="34"/>
      <c r="L292" s="35"/>
      <c r="M292" s="161"/>
      <c r="N292" s="162"/>
      <c r="O292" s="55"/>
      <c r="P292" s="55"/>
      <c r="Q292" s="55"/>
      <c r="R292" s="55"/>
      <c r="S292" s="55"/>
      <c r="T292" s="56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T292" s="19" t="s">
        <v>177</v>
      </c>
      <c r="AU292" s="19" t="s">
        <v>81</v>
      </c>
    </row>
    <row r="293" spans="2:51" s="13" customFormat="1" ht="11.25">
      <c r="B293" s="163"/>
      <c r="D293" s="164" t="s">
        <v>179</v>
      </c>
      <c r="E293" s="165" t="s">
        <v>3</v>
      </c>
      <c r="F293" s="166" t="s">
        <v>496</v>
      </c>
      <c r="H293" s="167">
        <v>12.55</v>
      </c>
      <c r="I293" s="168"/>
      <c r="L293" s="163"/>
      <c r="M293" s="169"/>
      <c r="N293" s="170"/>
      <c r="O293" s="170"/>
      <c r="P293" s="170"/>
      <c r="Q293" s="170"/>
      <c r="R293" s="170"/>
      <c r="S293" s="170"/>
      <c r="T293" s="171"/>
      <c r="AT293" s="165" t="s">
        <v>179</v>
      </c>
      <c r="AU293" s="165" t="s">
        <v>81</v>
      </c>
      <c r="AV293" s="13" t="s">
        <v>81</v>
      </c>
      <c r="AW293" s="13" t="s">
        <v>34</v>
      </c>
      <c r="AX293" s="13" t="s">
        <v>79</v>
      </c>
      <c r="AY293" s="165" t="s">
        <v>167</v>
      </c>
    </row>
    <row r="294" spans="1:65" s="2" customFormat="1" ht="37.9" customHeight="1">
      <c r="A294" s="34"/>
      <c r="B294" s="144"/>
      <c r="C294" s="145" t="s">
        <v>497</v>
      </c>
      <c r="D294" s="145" t="s">
        <v>170</v>
      </c>
      <c r="E294" s="146" t="s">
        <v>498</v>
      </c>
      <c r="F294" s="147" t="s">
        <v>499</v>
      </c>
      <c r="G294" s="148" t="s">
        <v>183</v>
      </c>
      <c r="H294" s="149">
        <v>30</v>
      </c>
      <c r="I294" s="150"/>
      <c r="J294" s="151">
        <f>ROUND(I294*H294,2)</f>
        <v>0</v>
      </c>
      <c r="K294" s="147" t="s">
        <v>174</v>
      </c>
      <c r="L294" s="35"/>
      <c r="M294" s="152" t="s">
        <v>3</v>
      </c>
      <c r="N294" s="153" t="s">
        <v>43</v>
      </c>
      <c r="O294" s="55"/>
      <c r="P294" s="154">
        <f>O294*H294</f>
        <v>0</v>
      </c>
      <c r="Q294" s="154">
        <v>0.00117</v>
      </c>
      <c r="R294" s="154">
        <f>Q294*H294</f>
        <v>0.0351</v>
      </c>
      <c r="S294" s="154">
        <v>0</v>
      </c>
      <c r="T294" s="155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56" t="s">
        <v>227</v>
      </c>
      <c r="AT294" s="156" t="s">
        <v>170</v>
      </c>
      <c r="AU294" s="156" t="s">
        <v>81</v>
      </c>
      <c r="AY294" s="19" t="s">
        <v>167</v>
      </c>
      <c r="BE294" s="157">
        <f>IF(N294="základní",J294,0)</f>
        <v>0</v>
      </c>
      <c r="BF294" s="157">
        <f>IF(N294="snížená",J294,0)</f>
        <v>0</v>
      </c>
      <c r="BG294" s="157">
        <f>IF(N294="zákl. přenesená",J294,0)</f>
        <v>0</v>
      </c>
      <c r="BH294" s="157">
        <f>IF(N294="sníž. přenesená",J294,0)</f>
        <v>0</v>
      </c>
      <c r="BI294" s="157">
        <f>IF(N294="nulová",J294,0)</f>
        <v>0</v>
      </c>
      <c r="BJ294" s="19" t="s">
        <v>79</v>
      </c>
      <c r="BK294" s="157">
        <f>ROUND(I294*H294,2)</f>
        <v>0</v>
      </c>
      <c r="BL294" s="19" t="s">
        <v>227</v>
      </c>
      <c r="BM294" s="156" t="s">
        <v>500</v>
      </c>
    </row>
    <row r="295" spans="1:47" s="2" customFormat="1" ht="11.25">
      <c r="A295" s="34"/>
      <c r="B295" s="35"/>
      <c r="C295" s="34"/>
      <c r="D295" s="158" t="s">
        <v>177</v>
      </c>
      <c r="E295" s="34"/>
      <c r="F295" s="159" t="s">
        <v>501</v>
      </c>
      <c r="G295" s="34"/>
      <c r="H295" s="34"/>
      <c r="I295" s="160"/>
      <c r="J295" s="34"/>
      <c r="K295" s="34"/>
      <c r="L295" s="35"/>
      <c r="M295" s="161"/>
      <c r="N295" s="162"/>
      <c r="O295" s="55"/>
      <c r="P295" s="55"/>
      <c r="Q295" s="55"/>
      <c r="R295" s="55"/>
      <c r="S295" s="55"/>
      <c r="T295" s="56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9" t="s">
        <v>177</v>
      </c>
      <c r="AU295" s="19" t="s">
        <v>81</v>
      </c>
    </row>
    <row r="296" spans="2:51" s="13" customFormat="1" ht="11.25">
      <c r="B296" s="163"/>
      <c r="D296" s="164" t="s">
        <v>179</v>
      </c>
      <c r="E296" s="165" t="s">
        <v>3</v>
      </c>
      <c r="F296" s="166" t="s">
        <v>3279</v>
      </c>
      <c r="H296" s="167">
        <v>30</v>
      </c>
      <c r="I296" s="168"/>
      <c r="L296" s="163"/>
      <c r="M296" s="169"/>
      <c r="N296" s="170"/>
      <c r="O296" s="170"/>
      <c r="P296" s="170"/>
      <c r="Q296" s="170"/>
      <c r="R296" s="170"/>
      <c r="S296" s="170"/>
      <c r="T296" s="171"/>
      <c r="AT296" s="165" t="s">
        <v>179</v>
      </c>
      <c r="AU296" s="165" t="s">
        <v>81</v>
      </c>
      <c r="AV296" s="13" t="s">
        <v>81</v>
      </c>
      <c r="AW296" s="13" t="s">
        <v>34</v>
      </c>
      <c r="AX296" s="13" t="s">
        <v>79</v>
      </c>
      <c r="AY296" s="165" t="s">
        <v>167</v>
      </c>
    </row>
    <row r="297" spans="1:65" s="2" customFormat="1" ht="24.2" customHeight="1">
      <c r="A297" s="34"/>
      <c r="B297" s="144"/>
      <c r="C297" s="181" t="s">
        <v>502</v>
      </c>
      <c r="D297" s="181" t="s">
        <v>452</v>
      </c>
      <c r="E297" s="182" t="s">
        <v>503</v>
      </c>
      <c r="F297" s="183" t="s">
        <v>504</v>
      </c>
      <c r="G297" s="184" t="s">
        <v>183</v>
      </c>
      <c r="H297" s="185">
        <v>31.5</v>
      </c>
      <c r="I297" s="186"/>
      <c r="J297" s="187">
        <f>ROUND(I297*H297,2)</f>
        <v>0</v>
      </c>
      <c r="K297" s="183" t="s">
        <v>174</v>
      </c>
      <c r="L297" s="188"/>
      <c r="M297" s="189" t="s">
        <v>3</v>
      </c>
      <c r="N297" s="190" t="s">
        <v>43</v>
      </c>
      <c r="O297" s="55"/>
      <c r="P297" s="154">
        <f>O297*H297</f>
        <v>0</v>
      </c>
      <c r="Q297" s="154">
        <v>0.00132</v>
      </c>
      <c r="R297" s="154">
        <f>Q297*H297</f>
        <v>0.04158</v>
      </c>
      <c r="S297" s="154">
        <v>0</v>
      </c>
      <c r="T297" s="155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56" t="s">
        <v>360</v>
      </c>
      <c r="AT297" s="156" t="s">
        <v>452</v>
      </c>
      <c r="AU297" s="156" t="s">
        <v>81</v>
      </c>
      <c r="AY297" s="19" t="s">
        <v>167</v>
      </c>
      <c r="BE297" s="157">
        <f>IF(N297="základní",J297,0)</f>
        <v>0</v>
      </c>
      <c r="BF297" s="157">
        <f>IF(N297="snížená",J297,0)</f>
        <v>0</v>
      </c>
      <c r="BG297" s="157">
        <f>IF(N297="zákl. přenesená",J297,0)</f>
        <v>0</v>
      </c>
      <c r="BH297" s="157">
        <f>IF(N297="sníž. přenesená",J297,0)</f>
        <v>0</v>
      </c>
      <c r="BI297" s="157">
        <f>IF(N297="nulová",J297,0)</f>
        <v>0</v>
      </c>
      <c r="BJ297" s="19" t="s">
        <v>79</v>
      </c>
      <c r="BK297" s="157">
        <f>ROUND(I297*H297,2)</f>
        <v>0</v>
      </c>
      <c r="BL297" s="19" t="s">
        <v>227</v>
      </c>
      <c r="BM297" s="156" t="s">
        <v>505</v>
      </c>
    </row>
    <row r="298" spans="1:47" s="2" customFormat="1" ht="11.25">
      <c r="A298" s="34"/>
      <c r="B298" s="35"/>
      <c r="C298" s="34"/>
      <c r="D298" s="158" t="s">
        <v>177</v>
      </c>
      <c r="E298" s="34"/>
      <c r="F298" s="159" t="s">
        <v>506</v>
      </c>
      <c r="G298" s="34"/>
      <c r="H298" s="34"/>
      <c r="I298" s="160"/>
      <c r="J298" s="34"/>
      <c r="K298" s="34"/>
      <c r="L298" s="35"/>
      <c r="M298" s="161"/>
      <c r="N298" s="162"/>
      <c r="O298" s="55"/>
      <c r="P298" s="55"/>
      <c r="Q298" s="55"/>
      <c r="R298" s="55"/>
      <c r="S298" s="55"/>
      <c r="T298" s="56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T298" s="19" t="s">
        <v>177</v>
      </c>
      <c r="AU298" s="19" t="s">
        <v>81</v>
      </c>
    </row>
    <row r="299" spans="2:51" s="13" customFormat="1" ht="11.25">
      <c r="B299" s="163"/>
      <c r="D299" s="164" t="s">
        <v>179</v>
      </c>
      <c r="F299" s="166" t="s">
        <v>507</v>
      </c>
      <c r="H299" s="167">
        <v>31.5</v>
      </c>
      <c r="I299" s="168"/>
      <c r="L299" s="163"/>
      <c r="M299" s="169"/>
      <c r="N299" s="170"/>
      <c r="O299" s="170"/>
      <c r="P299" s="170"/>
      <c r="Q299" s="170"/>
      <c r="R299" s="170"/>
      <c r="S299" s="170"/>
      <c r="T299" s="171"/>
      <c r="AT299" s="165" t="s">
        <v>179</v>
      </c>
      <c r="AU299" s="165" t="s">
        <v>81</v>
      </c>
      <c r="AV299" s="13" t="s">
        <v>81</v>
      </c>
      <c r="AW299" s="13" t="s">
        <v>4</v>
      </c>
      <c r="AX299" s="13" t="s">
        <v>79</v>
      </c>
      <c r="AY299" s="165" t="s">
        <v>167</v>
      </c>
    </row>
    <row r="300" spans="1:65" s="2" customFormat="1" ht="24.2" customHeight="1">
      <c r="A300" s="34"/>
      <c r="B300" s="144"/>
      <c r="C300" s="145" t="s">
        <v>508</v>
      </c>
      <c r="D300" s="145" t="s">
        <v>170</v>
      </c>
      <c r="E300" s="146" t="s">
        <v>509</v>
      </c>
      <c r="F300" s="147" t="s">
        <v>510</v>
      </c>
      <c r="G300" s="148" t="s">
        <v>183</v>
      </c>
      <c r="H300" s="149">
        <v>20.16</v>
      </c>
      <c r="I300" s="150"/>
      <c r="J300" s="151">
        <f>ROUND(I300*H300,2)</f>
        <v>0</v>
      </c>
      <c r="K300" s="147" t="s">
        <v>3</v>
      </c>
      <c r="L300" s="35"/>
      <c r="M300" s="152" t="s">
        <v>3</v>
      </c>
      <c r="N300" s="153" t="s">
        <v>43</v>
      </c>
      <c r="O300" s="55"/>
      <c r="P300" s="154">
        <f>O300*H300</f>
        <v>0</v>
      </c>
      <c r="Q300" s="154">
        <v>0</v>
      </c>
      <c r="R300" s="154">
        <f>Q300*H300</f>
        <v>0</v>
      </c>
      <c r="S300" s="154">
        <v>0</v>
      </c>
      <c r="T300" s="155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56" t="s">
        <v>227</v>
      </c>
      <c r="AT300" s="156" t="s">
        <v>170</v>
      </c>
      <c r="AU300" s="156" t="s">
        <v>81</v>
      </c>
      <c r="AY300" s="19" t="s">
        <v>167</v>
      </c>
      <c r="BE300" s="157">
        <f>IF(N300="základní",J300,0)</f>
        <v>0</v>
      </c>
      <c r="BF300" s="157">
        <f>IF(N300="snížená",J300,0)</f>
        <v>0</v>
      </c>
      <c r="BG300" s="157">
        <f>IF(N300="zákl. přenesená",J300,0)</f>
        <v>0</v>
      </c>
      <c r="BH300" s="157">
        <f>IF(N300="sníž. přenesená",J300,0)</f>
        <v>0</v>
      </c>
      <c r="BI300" s="157">
        <f>IF(N300="nulová",J300,0)</f>
        <v>0</v>
      </c>
      <c r="BJ300" s="19" t="s">
        <v>79</v>
      </c>
      <c r="BK300" s="157">
        <f>ROUND(I300*H300,2)</f>
        <v>0</v>
      </c>
      <c r="BL300" s="19" t="s">
        <v>227</v>
      </c>
      <c r="BM300" s="156" t="s">
        <v>511</v>
      </c>
    </row>
    <row r="301" spans="2:51" s="13" customFormat="1" ht="11.25">
      <c r="B301" s="163"/>
      <c r="D301" s="164" t="s">
        <v>179</v>
      </c>
      <c r="E301" s="165" t="s">
        <v>3</v>
      </c>
      <c r="F301" s="166" t="s">
        <v>512</v>
      </c>
      <c r="H301" s="167">
        <v>20.16</v>
      </c>
      <c r="I301" s="168"/>
      <c r="L301" s="163"/>
      <c r="M301" s="169"/>
      <c r="N301" s="170"/>
      <c r="O301" s="170"/>
      <c r="P301" s="170"/>
      <c r="Q301" s="170"/>
      <c r="R301" s="170"/>
      <c r="S301" s="170"/>
      <c r="T301" s="171"/>
      <c r="AT301" s="165" t="s">
        <v>179</v>
      </c>
      <c r="AU301" s="165" t="s">
        <v>81</v>
      </c>
      <c r="AV301" s="13" t="s">
        <v>81</v>
      </c>
      <c r="AW301" s="13" t="s">
        <v>34</v>
      </c>
      <c r="AX301" s="13" t="s">
        <v>79</v>
      </c>
      <c r="AY301" s="165" t="s">
        <v>167</v>
      </c>
    </row>
    <row r="302" spans="1:65" s="2" customFormat="1" ht="66.75" customHeight="1">
      <c r="A302" s="34"/>
      <c r="B302" s="144"/>
      <c r="C302" s="145" t="s">
        <v>513</v>
      </c>
      <c r="D302" s="145" t="s">
        <v>170</v>
      </c>
      <c r="E302" s="146" t="s">
        <v>514</v>
      </c>
      <c r="F302" s="147" t="s">
        <v>515</v>
      </c>
      <c r="G302" s="148" t="s">
        <v>173</v>
      </c>
      <c r="H302" s="149">
        <v>1.521</v>
      </c>
      <c r="I302" s="150"/>
      <c r="J302" s="151">
        <f>ROUND(I302*H302,2)</f>
        <v>0</v>
      </c>
      <c r="K302" s="147" t="s">
        <v>174</v>
      </c>
      <c r="L302" s="35"/>
      <c r="M302" s="152" t="s">
        <v>3</v>
      </c>
      <c r="N302" s="153" t="s">
        <v>43</v>
      </c>
      <c r="O302" s="55"/>
      <c r="P302" s="154">
        <f>O302*H302</f>
        <v>0</v>
      </c>
      <c r="Q302" s="154">
        <v>0</v>
      </c>
      <c r="R302" s="154">
        <f>Q302*H302</f>
        <v>0</v>
      </c>
      <c r="S302" s="154">
        <v>0</v>
      </c>
      <c r="T302" s="155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56" t="s">
        <v>227</v>
      </c>
      <c r="AT302" s="156" t="s">
        <v>170</v>
      </c>
      <c r="AU302" s="156" t="s">
        <v>81</v>
      </c>
      <c r="AY302" s="19" t="s">
        <v>167</v>
      </c>
      <c r="BE302" s="157">
        <f>IF(N302="základní",J302,0)</f>
        <v>0</v>
      </c>
      <c r="BF302" s="157">
        <f>IF(N302="snížená",J302,0)</f>
        <v>0</v>
      </c>
      <c r="BG302" s="157">
        <f>IF(N302="zákl. přenesená",J302,0)</f>
        <v>0</v>
      </c>
      <c r="BH302" s="157">
        <f>IF(N302="sníž. přenesená",J302,0)</f>
        <v>0</v>
      </c>
      <c r="BI302" s="157">
        <f>IF(N302="nulová",J302,0)</f>
        <v>0</v>
      </c>
      <c r="BJ302" s="19" t="s">
        <v>79</v>
      </c>
      <c r="BK302" s="157">
        <f>ROUND(I302*H302,2)</f>
        <v>0</v>
      </c>
      <c r="BL302" s="19" t="s">
        <v>227</v>
      </c>
      <c r="BM302" s="156" t="s">
        <v>516</v>
      </c>
    </row>
    <row r="303" spans="1:47" s="2" customFormat="1" ht="11.25">
      <c r="A303" s="34"/>
      <c r="B303" s="35"/>
      <c r="C303" s="34"/>
      <c r="D303" s="158" t="s">
        <v>177</v>
      </c>
      <c r="E303" s="34"/>
      <c r="F303" s="159" t="s">
        <v>517</v>
      </c>
      <c r="G303" s="34"/>
      <c r="H303" s="34"/>
      <c r="I303" s="160"/>
      <c r="J303" s="34"/>
      <c r="K303" s="34"/>
      <c r="L303" s="35"/>
      <c r="M303" s="161"/>
      <c r="N303" s="162"/>
      <c r="O303" s="55"/>
      <c r="P303" s="55"/>
      <c r="Q303" s="55"/>
      <c r="R303" s="55"/>
      <c r="S303" s="55"/>
      <c r="T303" s="56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9" t="s">
        <v>177</v>
      </c>
      <c r="AU303" s="19" t="s">
        <v>81</v>
      </c>
    </row>
    <row r="304" spans="1:65" s="2" customFormat="1" ht="62.65" customHeight="1">
      <c r="A304" s="34"/>
      <c r="B304" s="144"/>
      <c r="C304" s="145" t="s">
        <v>518</v>
      </c>
      <c r="D304" s="145" t="s">
        <v>170</v>
      </c>
      <c r="E304" s="146" t="s">
        <v>519</v>
      </c>
      <c r="F304" s="147" t="s">
        <v>520</v>
      </c>
      <c r="G304" s="148" t="s">
        <v>173</v>
      </c>
      <c r="H304" s="149">
        <v>1.521</v>
      </c>
      <c r="I304" s="150"/>
      <c r="J304" s="151">
        <f>ROUND(I304*H304,2)</f>
        <v>0</v>
      </c>
      <c r="K304" s="147" t="s">
        <v>174</v>
      </c>
      <c r="L304" s="35"/>
      <c r="M304" s="152" t="s">
        <v>3</v>
      </c>
      <c r="N304" s="153" t="s">
        <v>43</v>
      </c>
      <c r="O304" s="55"/>
      <c r="P304" s="154">
        <f>O304*H304</f>
        <v>0</v>
      </c>
      <c r="Q304" s="154">
        <v>0</v>
      </c>
      <c r="R304" s="154">
        <f>Q304*H304</f>
        <v>0</v>
      </c>
      <c r="S304" s="154">
        <v>0</v>
      </c>
      <c r="T304" s="155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56" t="s">
        <v>227</v>
      </c>
      <c r="AT304" s="156" t="s">
        <v>170</v>
      </c>
      <c r="AU304" s="156" t="s">
        <v>81</v>
      </c>
      <c r="AY304" s="19" t="s">
        <v>167</v>
      </c>
      <c r="BE304" s="157">
        <f>IF(N304="základní",J304,0)</f>
        <v>0</v>
      </c>
      <c r="BF304" s="157">
        <f>IF(N304="snížená",J304,0)</f>
        <v>0</v>
      </c>
      <c r="BG304" s="157">
        <f>IF(N304="zákl. přenesená",J304,0)</f>
        <v>0</v>
      </c>
      <c r="BH304" s="157">
        <f>IF(N304="sníž. přenesená",J304,0)</f>
        <v>0</v>
      </c>
      <c r="BI304" s="157">
        <f>IF(N304="nulová",J304,0)</f>
        <v>0</v>
      </c>
      <c r="BJ304" s="19" t="s">
        <v>79</v>
      </c>
      <c r="BK304" s="157">
        <f>ROUND(I304*H304,2)</f>
        <v>0</v>
      </c>
      <c r="BL304" s="19" t="s">
        <v>227</v>
      </c>
      <c r="BM304" s="156" t="s">
        <v>521</v>
      </c>
    </row>
    <row r="305" spans="1:47" s="2" customFormat="1" ht="11.25">
      <c r="A305" s="34"/>
      <c r="B305" s="35"/>
      <c r="C305" s="34"/>
      <c r="D305" s="158" t="s">
        <v>177</v>
      </c>
      <c r="E305" s="34"/>
      <c r="F305" s="159" t="s">
        <v>522</v>
      </c>
      <c r="G305" s="34"/>
      <c r="H305" s="34"/>
      <c r="I305" s="160"/>
      <c r="J305" s="34"/>
      <c r="K305" s="34"/>
      <c r="L305" s="35"/>
      <c r="M305" s="161"/>
      <c r="N305" s="162"/>
      <c r="O305" s="55"/>
      <c r="P305" s="55"/>
      <c r="Q305" s="55"/>
      <c r="R305" s="55"/>
      <c r="S305" s="55"/>
      <c r="T305" s="56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9" t="s">
        <v>177</v>
      </c>
      <c r="AU305" s="19" t="s">
        <v>81</v>
      </c>
    </row>
    <row r="306" spans="2:63" s="12" customFormat="1" ht="22.9" customHeight="1">
      <c r="B306" s="131"/>
      <c r="D306" s="132" t="s">
        <v>71</v>
      </c>
      <c r="E306" s="142" t="s">
        <v>523</v>
      </c>
      <c r="F306" s="142" t="s">
        <v>524</v>
      </c>
      <c r="I306" s="134"/>
      <c r="J306" s="143">
        <f>BK306</f>
        <v>0</v>
      </c>
      <c r="L306" s="131"/>
      <c r="M306" s="136"/>
      <c r="N306" s="137"/>
      <c r="O306" s="137"/>
      <c r="P306" s="138">
        <f>SUM(P307:P350)</f>
        <v>0</v>
      </c>
      <c r="Q306" s="137"/>
      <c r="R306" s="138">
        <f>SUM(R307:R350)</f>
        <v>0</v>
      </c>
      <c r="S306" s="137"/>
      <c r="T306" s="139">
        <f>SUM(T307:T350)</f>
        <v>0.629</v>
      </c>
      <c r="AR306" s="132" t="s">
        <v>81</v>
      </c>
      <c r="AT306" s="140" t="s">
        <v>71</v>
      </c>
      <c r="AU306" s="140" t="s">
        <v>79</v>
      </c>
      <c r="AY306" s="132" t="s">
        <v>167</v>
      </c>
      <c r="BK306" s="141">
        <f>SUM(BK307:BK350)</f>
        <v>0</v>
      </c>
    </row>
    <row r="307" spans="1:65" s="2" customFormat="1" ht="21.75" customHeight="1">
      <c r="A307" s="34"/>
      <c r="B307" s="144"/>
      <c r="C307" s="145" t="s">
        <v>525</v>
      </c>
      <c r="D307" s="145" t="s">
        <v>170</v>
      </c>
      <c r="E307" s="146" t="s">
        <v>526</v>
      </c>
      <c r="F307" s="147" t="s">
        <v>527</v>
      </c>
      <c r="G307" s="148" t="s">
        <v>200</v>
      </c>
      <c r="H307" s="149">
        <v>1</v>
      </c>
      <c r="I307" s="150"/>
      <c r="J307" s="151">
        <f>ROUND(I307*H307,2)</f>
        <v>0</v>
      </c>
      <c r="K307" s="147" t="s">
        <v>3</v>
      </c>
      <c r="L307" s="35"/>
      <c r="M307" s="152" t="s">
        <v>3</v>
      </c>
      <c r="N307" s="153" t="s">
        <v>43</v>
      </c>
      <c r="O307" s="55"/>
      <c r="P307" s="154">
        <f>O307*H307</f>
        <v>0</v>
      </c>
      <c r="Q307" s="154">
        <v>0</v>
      </c>
      <c r="R307" s="154">
        <f>Q307*H307</f>
        <v>0</v>
      </c>
      <c r="S307" s="154">
        <v>0</v>
      </c>
      <c r="T307" s="155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56" t="s">
        <v>227</v>
      </c>
      <c r="AT307" s="156" t="s">
        <v>170</v>
      </c>
      <c r="AU307" s="156" t="s">
        <v>81</v>
      </c>
      <c r="AY307" s="19" t="s">
        <v>167</v>
      </c>
      <c r="BE307" s="157">
        <f>IF(N307="základní",J307,0)</f>
        <v>0</v>
      </c>
      <c r="BF307" s="157">
        <f>IF(N307="snížená",J307,0)</f>
        <v>0</v>
      </c>
      <c r="BG307" s="157">
        <f>IF(N307="zákl. přenesená",J307,0)</f>
        <v>0</v>
      </c>
      <c r="BH307" s="157">
        <f>IF(N307="sníž. přenesená",J307,0)</f>
        <v>0</v>
      </c>
      <c r="BI307" s="157">
        <f>IF(N307="nulová",J307,0)</f>
        <v>0</v>
      </c>
      <c r="BJ307" s="19" t="s">
        <v>79</v>
      </c>
      <c r="BK307" s="157">
        <f>ROUND(I307*H307,2)</f>
        <v>0</v>
      </c>
      <c r="BL307" s="19" t="s">
        <v>227</v>
      </c>
      <c r="BM307" s="156" t="s">
        <v>528</v>
      </c>
    </row>
    <row r="308" spans="2:51" s="13" customFormat="1" ht="11.25">
      <c r="B308" s="163"/>
      <c r="D308" s="164" t="s">
        <v>179</v>
      </c>
      <c r="E308" s="165" t="s">
        <v>3</v>
      </c>
      <c r="F308" s="166" t="s">
        <v>3284</v>
      </c>
      <c r="H308" s="167">
        <v>1</v>
      </c>
      <c r="I308" s="168"/>
      <c r="L308" s="163"/>
      <c r="M308" s="169"/>
      <c r="N308" s="170"/>
      <c r="O308" s="170"/>
      <c r="P308" s="170"/>
      <c r="Q308" s="170"/>
      <c r="R308" s="170"/>
      <c r="S308" s="170"/>
      <c r="T308" s="171"/>
      <c r="AT308" s="165" t="s">
        <v>179</v>
      </c>
      <c r="AU308" s="165" t="s">
        <v>81</v>
      </c>
      <c r="AV308" s="13" t="s">
        <v>81</v>
      </c>
      <c r="AW308" s="13" t="s">
        <v>34</v>
      </c>
      <c r="AX308" s="13" t="s">
        <v>79</v>
      </c>
      <c r="AY308" s="165" t="s">
        <v>167</v>
      </c>
    </row>
    <row r="309" spans="1:65" s="2" customFormat="1" ht="21.75" customHeight="1">
      <c r="A309" s="34"/>
      <c r="B309" s="144"/>
      <c r="C309" s="145" t="s">
        <v>530</v>
      </c>
      <c r="D309" s="145" t="s">
        <v>170</v>
      </c>
      <c r="E309" s="146" t="s">
        <v>531</v>
      </c>
      <c r="F309" s="147" t="s">
        <v>532</v>
      </c>
      <c r="G309" s="148" t="s">
        <v>200</v>
      </c>
      <c r="H309" s="149">
        <v>2</v>
      </c>
      <c r="I309" s="150"/>
      <c r="J309" s="151">
        <f>ROUND(I309*H309,2)</f>
        <v>0</v>
      </c>
      <c r="K309" s="147" t="s">
        <v>3</v>
      </c>
      <c r="L309" s="35"/>
      <c r="M309" s="152" t="s">
        <v>3</v>
      </c>
      <c r="N309" s="153" t="s">
        <v>43</v>
      </c>
      <c r="O309" s="55"/>
      <c r="P309" s="154">
        <f>O309*H309</f>
        <v>0</v>
      </c>
      <c r="Q309" s="154">
        <v>0</v>
      </c>
      <c r="R309" s="154">
        <f>Q309*H309</f>
        <v>0</v>
      </c>
      <c r="S309" s="154">
        <v>0</v>
      </c>
      <c r="T309" s="155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56" t="s">
        <v>227</v>
      </c>
      <c r="AT309" s="156" t="s">
        <v>170</v>
      </c>
      <c r="AU309" s="156" t="s">
        <v>81</v>
      </c>
      <c r="AY309" s="19" t="s">
        <v>167</v>
      </c>
      <c r="BE309" s="157">
        <f>IF(N309="základní",J309,0)</f>
        <v>0</v>
      </c>
      <c r="BF309" s="157">
        <f>IF(N309="snížená",J309,0)</f>
        <v>0</v>
      </c>
      <c r="BG309" s="157">
        <f>IF(N309="zákl. přenesená",J309,0)</f>
        <v>0</v>
      </c>
      <c r="BH309" s="157">
        <f>IF(N309="sníž. přenesená",J309,0)</f>
        <v>0</v>
      </c>
      <c r="BI309" s="157">
        <f>IF(N309="nulová",J309,0)</f>
        <v>0</v>
      </c>
      <c r="BJ309" s="19" t="s">
        <v>79</v>
      </c>
      <c r="BK309" s="157">
        <f>ROUND(I309*H309,2)</f>
        <v>0</v>
      </c>
      <c r="BL309" s="19" t="s">
        <v>227</v>
      </c>
      <c r="BM309" s="156" t="s">
        <v>533</v>
      </c>
    </row>
    <row r="310" spans="2:51" s="13" customFormat="1" ht="11.25">
      <c r="B310" s="163"/>
      <c r="D310" s="164" t="s">
        <v>179</v>
      </c>
      <c r="E310" s="165" t="s">
        <v>3</v>
      </c>
      <c r="F310" s="166" t="s">
        <v>3285</v>
      </c>
      <c r="H310" s="167">
        <v>2</v>
      </c>
      <c r="I310" s="168"/>
      <c r="L310" s="163"/>
      <c r="M310" s="169"/>
      <c r="N310" s="170"/>
      <c r="O310" s="170"/>
      <c r="P310" s="170"/>
      <c r="Q310" s="170"/>
      <c r="R310" s="170"/>
      <c r="S310" s="170"/>
      <c r="T310" s="171"/>
      <c r="AT310" s="165" t="s">
        <v>179</v>
      </c>
      <c r="AU310" s="165" t="s">
        <v>81</v>
      </c>
      <c r="AV310" s="13" t="s">
        <v>81</v>
      </c>
      <c r="AW310" s="13" t="s">
        <v>34</v>
      </c>
      <c r="AX310" s="13" t="s">
        <v>79</v>
      </c>
      <c r="AY310" s="165" t="s">
        <v>167</v>
      </c>
    </row>
    <row r="311" spans="1:65" s="2" customFormat="1" ht="21.75" customHeight="1">
      <c r="A311" s="34"/>
      <c r="B311" s="144"/>
      <c r="C311" s="145" t="s">
        <v>534</v>
      </c>
      <c r="D311" s="145" t="s">
        <v>170</v>
      </c>
      <c r="E311" s="146" t="s">
        <v>535</v>
      </c>
      <c r="F311" s="147" t="s">
        <v>536</v>
      </c>
      <c r="G311" s="148" t="s">
        <v>537</v>
      </c>
      <c r="H311" s="149">
        <v>1</v>
      </c>
      <c r="I311" s="150"/>
      <c r="J311" s="151">
        <f>ROUND(I311*H311,2)</f>
        <v>0</v>
      </c>
      <c r="K311" s="147" t="s">
        <v>3</v>
      </c>
      <c r="L311" s="35"/>
      <c r="M311" s="152" t="s">
        <v>3</v>
      </c>
      <c r="N311" s="153" t="s">
        <v>43</v>
      </c>
      <c r="O311" s="55"/>
      <c r="P311" s="154">
        <f>O311*H311</f>
        <v>0</v>
      </c>
      <c r="Q311" s="154">
        <v>0</v>
      </c>
      <c r="R311" s="154">
        <f>Q311*H311</f>
        <v>0</v>
      </c>
      <c r="S311" s="154">
        <v>0</v>
      </c>
      <c r="T311" s="155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56" t="s">
        <v>227</v>
      </c>
      <c r="AT311" s="156" t="s">
        <v>170</v>
      </c>
      <c r="AU311" s="156" t="s">
        <v>81</v>
      </c>
      <c r="AY311" s="19" t="s">
        <v>167</v>
      </c>
      <c r="BE311" s="157">
        <f>IF(N311="základní",J311,0)</f>
        <v>0</v>
      </c>
      <c r="BF311" s="157">
        <f>IF(N311="snížená",J311,0)</f>
        <v>0</v>
      </c>
      <c r="BG311" s="157">
        <f>IF(N311="zákl. přenesená",J311,0)</f>
        <v>0</v>
      </c>
      <c r="BH311" s="157">
        <f>IF(N311="sníž. přenesená",J311,0)</f>
        <v>0</v>
      </c>
      <c r="BI311" s="157">
        <f>IF(N311="nulová",J311,0)</f>
        <v>0</v>
      </c>
      <c r="BJ311" s="19" t="s">
        <v>79</v>
      </c>
      <c r="BK311" s="157">
        <f>ROUND(I311*H311,2)</f>
        <v>0</v>
      </c>
      <c r="BL311" s="19" t="s">
        <v>227</v>
      </c>
      <c r="BM311" s="156" t="s">
        <v>538</v>
      </c>
    </row>
    <row r="312" spans="2:51" s="13" customFormat="1" ht="11.25">
      <c r="B312" s="163"/>
      <c r="D312" s="164" t="s">
        <v>179</v>
      </c>
      <c r="E312" s="165" t="s">
        <v>3</v>
      </c>
      <c r="F312" s="166" t="s">
        <v>3284</v>
      </c>
      <c r="H312" s="167">
        <v>1</v>
      </c>
      <c r="I312" s="168"/>
      <c r="L312" s="163"/>
      <c r="M312" s="169"/>
      <c r="N312" s="170"/>
      <c r="O312" s="170"/>
      <c r="P312" s="170"/>
      <c r="Q312" s="170"/>
      <c r="R312" s="170"/>
      <c r="S312" s="170"/>
      <c r="T312" s="171"/>
      <c r="AT312" s="165" t="s">
        <v>179</v>
      </c>
      <c r="AU312" s="165" t="s">
        <v>81</v>
      </c>
      <c r="AV312" s="13" t="s">
        <v>81</v>
      </c>
      <c r="AW312" s="13" t="s">
        <v>34</v>
      </c>
      <c r="AX312" s="13" t="s">
        <v>79</v>
      </c>
      <c r="AY312" s="165" t="s">
        <v>167</v>
      </c>
    </row>
    <row r="313" spans="1:65" s="2" customFormat="1" ht="21.75" customHeight="1">
      <c r="A313" s="34"/>
      <c r="B313" s="144"/>
      <c r="C313" s="145" t="s">
        <v>539</v>
      </c>
      <c r="D313" s="145" t="s">
        <v>170</v>
      </c>
      <c r="E313" s="146" t="s">
        <v>540</v>
      </c>
      <c r="F313" s="147" t="s">
        <v>541</v>
      </c>
      <c r="G313" s="148" t="s">
        <v>200</v>
      </c>
      <c r="H313" s="149">
        <v>1</v>
      </c>
      <c r="I313" s="150"/>
      <c r="J313" s="151">
        <f>ROUND(I313*H313,2)</f>
        <v>0</v>
      </c>
      <c r="K313" s="147" t="s">
        <v>3</v>
      </c>
      <c r="L313" s="35"/>
      <c r="M313" s="152" t="s">
        <v>3</v>
      </c>
      <c r="N313" s="153" t="s">
        <v>43</v>
      </c>
      <c r="O313" s="55"/>
      <c r="P313" s="154">
        <f>O313*H313</f>
        <v>0</v>
      </c>
      <c r="Q313" s="154">
        <v>0</v>
      </c>
      <c r="R313" s="154">
        <f>Q313*H313</f>
        <v>0</v>
      </c>
      <c r="S313" s="154">
        <v>0</v>
      </c>
      <c r="T313" s="155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56" t="s">
        <v>227</v>
      </c>
      <c r="AT313" s="156" t="s">
        <v>170</v>
      </c>
      <c r="AU313" s="156" t="s">
        <v>81</v>
      </c>
      <c r="AY313" s="19" t="s">
        <v>167</v>
      </c>
      <c r="BE313" s="157">
        <f>IF(N313="základní",J313,0)</f>
        <v>0</v>
      </c>
      <c r="BF313" s="157">
        <f>IF(N313="snížená",J313,0)</f>
        <v>0</v>
      </c>
      <c r="BG313" s="157">
        <f>IF(N313="zákl. přenesená",J313,0)</f>
        <v>0</v>
      </c>
      <c r="BH313" s="157">
        <f>IF(N313="sníž. přenesená",J313,0)</f>
        <v>0</v>
      </c>
      <c r="BI313" s="157">
        <f>IF(N313="nulová",J313,0)</f>
        <v>0</v>
      </c>
      <c r="BJ313" s="19" t="s">
        <v>79</v>
      </c>
      <c r="BK313" s="157">
        <f>ROUND(I313*H313,2)</f>
        <v>0</v>
      </c>
      <c r="BL313" s="19" t="s">
        <v>227</v>
      </c>
      <c r="BM313" s="156" t="s">
        <v>542</v>
      </c>
    </row>
    <row r="314" spans="2:51" s="13" customFormat="1" ht="11.25">
      <c r="B314" s="163"/>
      <c r="D314" s="164" t="s">
        <v>179</v>
      </c>
      <c r="E314" s="165" t="s">
        <v>3</v>
      </c>
      <c r="F314" s="166" t="s">
        <v>3284</v>
      </c>
      <c r="H314" s="167">
        <v>1</v>
      </c>
      <c r="I314" s="168"/>
      <c r="L314" s="163"/>
      <c r="M314" s="169"/>
      <c r="N314" s="170"/>
      <c r="O314" s="170"/>
      <c r="P314" s="170"/>
      <c r="Q314" s="170"/>
      <c r="R314" s="170"/>
      <c r="S314" s="170"/>
      <c r="T314" s="171"/>
      <c r="AT314" s="165" t="s">
        <v>179</v>
      </c>
      <c r="AU314" s="165" t="s">
        <v>81</v>
      </c>
      <c r="AV314" s="13" t="s">
        <v>81</v>
      </c>
      <c r="AW314" s="13" t="s">
        <v>34</v>
      </c>
      <c r="AX314" s="13" t="s">
        <v>79</v>
      </c>
      <c r="AY314" s="165" t="s">
        <v>167</v>
      </c>
    </row>
    <row r="315" spans="1:65" s="2" customFormat="1" ht="21.75" customHeight="1">
      <c r="A315" s="34"/>
      <c r="B315" s="144"/>
      <c r="C315" s="145" t="s">
        <v>543</v>
      </c>
      <c r="D315" s="145" t="s">
        <v>170</v>
      </c>
      <c r="E315" s="146" t="s">
        <v>544</v>
      </c>
      <c r="F315" s="147" t="s">
        <v>545</v>
      </c>
      <c r="G315" s="148" t="s">
        <v>200</v>
      </c>
      <c r="H315" s="149">
        <v>1</v>
      </c>
      <c r="I315" s="150"/>
      <c r="J315" s="151">
        <f>ROUND(I315*H315,2)</f>
        <v>0</v>
      </c>
      <c r="K315" s="147" t="s">
        <v>3</v>
      </c>
      <c r="L315" s="35"/>
      <c r="M315" s="152" t="s">
        <v>3</v>
      </c>
      <c r="N315" s="153" t="s">
        <v>43</v>
      </c>
      <c r="O315" s="55"/>
      <c r="P315" s="154">
        <f>O315*H315</f>
        <v>0</v>
      </c>
      <c r="Q315" s="154">
        <v>0</v>
      </c>
      <c r="R315" s="154">
        <f>Q315*H315</f>
        <v>0</v>
      </c>
      <c r="S315" s="154">
        <v>0</v>
      </c>
      <c r="T315" s="155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56" t="s">
        <v>227</v>
      </c>
      <c r="AT315" s="156" t="s">
        <v>170</v>
      </c>
      <c r="AU315" s="156" t="s">
        <v>81</v>
      </c>
      <c r="AY315" s="19" t="s">
        <v>167</v>
      </c>
      <c r="BE315" s="157">
        <f>IF(N315="základní",J315,0)</f>
        <v>0</v>
      </c>
      <c r="BF315" s="157">
        <f>IF(N315="snížená",J315,0)</f>
        <v>0</v>
      </c>
      <c r="BG315" s="157">
        <f>IF(N315="zákl. přenesená",J315,0)</f>
        <v>0</v>
      </c>
      <c r="BH315" s="157">
        <f>IF(N315="sníž. přenesená",J315,0)</f>
        <v>0</v>
      </c>
      <c r="BI315" s="157">
        <f>IF(N315="nulová",J315,0)</f>
        <v>0</v>
      </c>
      <c r="BJ315" s="19" t="s">
        <v>79</v>
      </c>
      <c r="BK315" s="157">
        <f>ROUND(I315*H315,2)</f>
        <v>0</v>
      </c>
      <c r="BL315" s="19" t="s">
        <v>227</v>
      </c>
      <c r="BM315" s="156" t="s">
        <v>546</v>
      </c>
    </row>
    <row r="316" spans="2:51" s="13" customFormat="1" ht="11.25">
      <c r="B316" s="163"/>
      <c r="D316" s="164" t="s">
        <v>179</v>
      </c>
      <c r="E316" s="165" t="s">
        <v>3</v>
      </c>
      <c r="F316" s="166" t="s">
        <v>3284</v>
      </c>
      <c r="H316" s="167">
        <v>1</v>
      </c>
      <c r="I316" s="168"/>
      <c r="L316" s="163"/>
      <c r="M316" s="169"/>
      <c r="N316" s="170"/>
      <c r="O316" s="170"/>
      <c r="P316" s="170"/>
      <c r="Q316" s="170"/>
      <c r="R316" s="170"/>
      <c r="S316" s="170"/>
      <c r="T316" s="171"/>
      <c r="AT316" s="165" t="s">
        <v>179</v>
      </c>
      <c r="AU316" s="165" t="s">
        <v>81</v>
      </c>
      <c r="AV316" s="13" t="s">
        <v>81</v>
      </c>
      <c r="AW316" s="13" t="s">
        <v>34</v>
      </c>
      <c r="AX316" s="13" t="s">
        <v>79</v>
      </c>
      <c r="AY316" s="165" t="s">
        <v>167</v>
      </c>
    </row>
    <row r="317" spans="1:65" s="2" customFormat="1" ht="21.75" customHeight="1">
      <c r="A317" s="34"/>
      <c r="B317" s="144"/>
      <c r="C317" s="145" t="s">
        <v>547</v>
      </c>
      <c r="D317" s="145" t="s">
        <v>170</v>
      </c>
      <c r="E317" s="146" t="s">
        <v>548</v>
      </c>
      <c r="F317" s="147" t="s">
        <v>549</v>
      </c>
      <c r="G317" s="148" t="s">
        <v>200</v>
      </c>
      <c r="H317" s="149">
        <v>1</v>
      </c>
      <c r="I317" s="150"/>
      <c r="J317" s="151">
        <f>ROUND(I317*H317,2)</f>
        <v>0</v>
      </c>
      <c r="K317" s="147" t="s">
        <v>3</v>
      </c>
      <c r="L317" s="35"/>
      <c r="M317" s="152" t="s">
        <v>3</v>
      </c>
      <c r="N317" s="153" t="s">
        <v>43</v>
      </c>
      <c r="O317" s="55"/>
      <c r="P317" s="154">
        <f>O317*H317</f>
        <v>0</v>
      </c>
      <c r="Q317" s="154">
        <v>0</v>
      </c>
      <c r="R317" s="154">
        <f>Q317*H317</f>
        <v>0</v>
      </c>
      <c r="S317" s="154">
        <v>0</v>
      </c>
      <c r="T317" s="155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56" t="s">
        <v>227</v>
      </c>
      <c r="AT317" s="156" t="s">
        <v>170</v>
      </c>
      <c r="AU317" s="156" t="s">
        <v>81</v>
      </c>
      <c r="AY317" s="19" t="s">
        <v>167</v>
      </c>
      <c r="BE317" s="157">
        <f>IF(N317="základní",J317,0)</f>
        <v>0</v>
      </c>
      <c r="BF317" s="157">
        <f>IF(N317="snížená",J317,0)</f>
        <v>0</v>
      </c>
      <c r="BG317" s="157">
        <f>IF(N317="zákl. přenesená",J317,0)</f>
        <v>0</v>
      </c>
      <c r="BH317" s="157">
        <f>IF(N317="sníž. přenesená",J317,0)</f>
        <v>0</v>
      </c>
      <c r="BI317" s="157">
        <f>IF(N317="nulová",J317,0)</f>
        <v>0</v>
      </c>
      <c r="BJ317" s="19" t="s">
        <v>79</v>
      </c>
      <c r="BK317" s="157">
        <f>ROUND(I317*H317,2)</f>
        <v>0</v>
      </c>
      <c r="BL317" s="19" t="s">
        <v>227</v>
      </c>
      <c r="BM317" s="156" t="s">
        <v>550</v>
      </c>
    </row>
    <row r="318" spans="2:51" s="13" customFormat="1" ht="11.25">
      <c r="B318" s="163"/>
      <c r="D318" s="164" t="s">
        <v>179</v>
      </c>
      <c r="E318" s="165" t="s">
        <v>3</v>
      </c>
      <c r="F318" s="166" t="s">
        <v>3284</v>
      </c>
      <c r="H318" s="167">
        <v>1</v>
      </c>
      <c r="I318" s="168"/>
      <c r="L318" s="163"/>
      <c r="M318" s="169"/>
      <c r="N318" s="170"/>
      <c r="O318" s="170"/>
      <c r="P318" s="170"/>
      <c r="Q318" s="170"/>
      <c r="R318" s="170"/>
      <c r="S318" s="170"/>
      <c r="T318" s="171"/>
      <c r="AT318" s="165" t="s">
        <v>179</v>
      </c>
      <c r="AU318" s="165" t="s">
        <v>81</v>
      </c>
      <c r="AV318" s="13" t="s">
        <v>81</v>
      </c>
      <c r="AW318" s="13" t="s">
        <v>34</v>
      </c>
      <c r="AX318" s="13" t="s">
        <v>79</v>
      </c>
      <c r="AY318" s="165" t="s">
        <v>167</v>
      </c>
    </row>
    <row r="319" spans="1:65" s="2" customFormat="1" ht="44.25" customHeight="1">
      <c r="A319" s="34"/>
      <c r="B319" s="144"/>
      <c r="C319" s="145" t="s">
        <v>551</v>
      </c>
      <c r="D319" s="145" t="s">
        <v>170</v>
      </c>
      <c r="E319" s="146" t="s">
        <v>552</v>
      </c>
      <c r="F319" s="147" t="s">
        <v>553</v>
      </c>
      <c r="G319" s="148" t="s">
        <v>200</v>
      </c>
      <c r="H319" s="149">
        <v>2</v>
      </c>
      <c r="I319" s="150"/>
      <c r="J319" s="151">
        <f>ROUND(I319*H319,2)</f>
        <v>0</v>
      </c>
      <c r="K319" s="147" t="s">
        <v>3</v>
      </c>
      <c r="L319" s="35"/>
      <c r="M319" s="152" t="s">
        <v>3</v>
      </c>
      <c r="N319" s="153" t="s">
        <v>43</v>
      </c>
      <c r="O319" s="55"/>
      <c r="P319" s="154">
        <f>O319*H319</f>
        <v>0</v>
      </c>
      <c r="Q319" s="154">
        <v>0</v>
      </c>
      <c r="R319" s="154">
        <f>Q319*H319</f>
        <v>0</v>
      </c>
      <c r="S319" s="154">
        <v>0</v>
      </c>
      <c r="T319" s="155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56" t="s">
        <v>227</v>
      </c>
      <c r="AT319" s="156" t="s">
        <v>170</v>
      </c>
      <c r="AU319" s="156" t="s">
        <v>81</v>
      </c>
      <c r="AY319" s="19" t="s">
        <v>167</v>
      </c>
      <c r="BE319" s="157">
        <f>IF(N319="základní",J319,0)</f>
        <v>0</v>
      </c>
      <c r="BF319" s="157">
        <f>IF(N319="snížená",J319,0)</f>
        <v>0</v>
      </c>
      <c r="BG319" s="157">
        <f>IF(N319="zákl. přenesená",J319,0)</f>
        <v>0</v>
      </c>
      <c r="BH319" s="157">
        <f>IF(N319="sníž. přenesená",J319,0)</f>
        <v>0</v>
      </c>
      <c r="BI319" s="157">
        <f>IF(N319="nulová",J319,0)</f>
        <v>0</v>
      </c>
      <c r="BJ319" s="19" t="s">
        <v>79</v>
      </c>
      <c r="BK319" s="157">
        <f>ROUND(I319*H319,2)</f>
        <v>0</v>
      </c>
      <c r="BL319" s="19" t="s">
        <v>227</v>
      </c>
      <c r="BM319" s="156" t="s">
        <v>554</v>
      </c>
    </row>
    <row r="320" spans="2:51" s="13" customFormat="1" ht="11.25">
      <c r="B320" s="163"/>
      <c r="D320" s="164" t="s">
        <v>179</v>
      </c>
      <c r="E320" s="165" t="s">
        <v>3</v>
      </c>
      <c r="F320" s="166" t="s">
        <v>3287</v>
      </c>
      <c r="H320" s="167">
        <v>2</v>
      </c>
      <c r="I320" s="168"/>
      <c r="L320" s="163"/>
      <c r="M320" s="169"/>
      <c r="N320" s="170"/>
      <c r="O320" s="170"/>
      <c r="P320" s="170"/>
      <c r="Q320" s="170"/>
      <c r="R320" s="170"/>
      <c r="S320" s="170"/>
      <c r="T320" s="171"/>
      <c r="AT320" s="165" t="s">
        <v>179</v>
      </c>
      <c r="AU320" s="165" t="s">
        <v>81</v>
      </c>
      <c r="AV320" s="13" t="s">
        <v>81</v>
      </c>
      <c r="AW320" s="13" t="s">
        <v>34</v>
      </c>
      <c r="AX320" s="13" t="s">
        <v>79</v>
      </c>
      <c r="AY320" s="165" t="s">
        <v>167</v>
      </c>
    </row>
    <row r="321" spans="1:65" s="2" customFormat="1" ht="44.25" customHeight="1">
      <c r="A321" s="34"/>
      <c r="B321" s="144"/>
      <c r="C321" s="145" t="s">
        <v>555</v>
      </c>
      <c r="D321" s="145" t="s">
        <v>170</v>
      </c>
      <c r="E321" s="146" t="s">
        <v>556</v>
      </c>
      <c r="F321" s="147" t="s">
        <v>557</v>
      </c>
      <c r="G321" s="148" t="s">
        <v>200</v>
      </c>
      <c r="H321" s="149">
        <v>1</v>
      </c>
      <c r="I321" s="150"/>
      <c r="J321" s="151">
        <f>ROUND(I321*H321,2)</f>
        <v>0</v>
      </c>
      <c r="K321" s="147" t="s">
        <v>3</v>
      </c>
      <c r="L321" s="35"/>
      <c r="M321" s="152" t="s">
        <v>3</v>
      </c>
      <c r="N321" s="153" t="s">
        <v>43</v>
      </c>
      <c r="O321" s="55"/>
      <c r="P321" s="154">
        <f>O321*H321</f>
        <v>0</v>
      </c>
      <c r="Q321" s="154">
        <v>0</v>
      </c>
      <c r="R321" s="154">
        <f>Q321*H321</f>
        <v>0</v>
      </c>
      <c r="S321" s="154">
        <v>0</v>
      </c>
      <c r="T321" s="155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56" t="s">
        <v>227</v>
      </c>
      <c r="AT321" s="156" t="s">
        <v>170</v>
      </c>
      <c r="AU321" s="156" t="s">
        <v>81</v>
      </c>
      <c r="AY321" s="19" t="s">
        <v>167</v>
      </c>
      <c r="BE321" s="157">
        <f>IF(N321="základní",J321,0)</f>
        <v>0</v>
      </c>
      <c r="BF321" s="157">
        <f>IF(N321="snížená",J321,0)</f>
        <v>0</v>
      </c>
      <c r="BG321" s="157">
        <f>IF(N321="zákl. přenesená",J321,0)</f>
        <v>0</v>
      </c>
      <c r="BH321" s="157">
        <f>IF(N321="sníž. přenesená",J321,0)</f>
        <v>0</v>
      </c>
      <c r="BI321" s="157">
        <f>IF(N321="nulová",J321,0)</f>
        <v>0</v>
      </c>
      <c r="BJ321" s="19" t="s">
        <v>79</v>
      </c>
      <c r="BK321" s="157">
        <f>ROUND(I321*H321,2)</f>
        <v>0</v>
      </c>
      <c r="BL321" s="19" t="s">
        <v>227</v>
      </c>
      <c r="BM321" s="156" t="s">
        <v>558</v>
      </c>
    </row>
    <row r="322" spans="2:51" s="13" customFormat="1" ht="11.25">
      <c r="B322" s="163"/>
      <c r="D322" s="164" t="s">
        <v>179</v>
      </c>
      <c r="E322" s="165" t="s">
        <v>3</v>
      </c>
      <c r="F322" s="166" t="s">
        <v>3288</v>
      </c>
      <c r="H322" s="167">
        <v>1</v>
      </c>
      <c r="I322" s="168"/>
      <c r="L322" s="163"/>
      <c r="M322" s="169"/>
      <c r="N322" s="170"/>
      <c r="O322" s="170"/>
      <c r="P322" s="170"/>
      <c r="Q322" s="170"/>
      <c r="R322" s="170"/>
      <c r="S322" s="170"/>
      <c r="T322" s="171"/>
      <c r="AT322" s="165" t="s">
        <v>179</v>
      </c>
      <c r="AU322" s="165" t="s">
        <v>81</v>
      </c>
      <c r="AV322" s="13" t="s">
        <v>81</v>
      </c>
      <c r="AW322" s="13" t="s">
        <v>34</v>
      </c>
      <c r="AX322" s="13" t="s">
        <v>79</v>
      </c>
      <c r="AY322" s="165" t="s">
        <v>167</v>
      </c>
    </row>
    <row r="323" spans="1:65" s="2" customFormat="1" ht="37.9" customHeight="1">
      <c r="A323" s="34"/>
      <c r="B323" s="144"/>
      <c r="C323" s="145" t="s">
        <v>559</v>
      </c>
      <c r="D323" s="145" t="s">
        <v>170</v>
      </c>
      <c r="E323" s="146" t="s">
        <v>560</v>
      </c>
      <c r="F323" s="147" t="s">
        <v>561</v>
      </c>
      <c r="G323" s="148" t="s">
        <v>200</v>
      </c>
      <c r="H323" s="149">
        <v>1</v>
      </c>
      <c r="I323" s="150"/>
      <c r="J323" s="151">
        <f>ROUND(I323*H323,2)</f>
        <v>0</v>
      </c>
      <c r="K323" s="147" t="s">
        <v>3</v>
      </c>
      <c r="L323" s="35"/>
      <c r="M323" s="152" t="s">
        <v>3</v>
      </c>
      <c r="N323" s="153" t="s">
        <v>43</v>
      </c>
      <c r="O323" s="55"/>
      <c r="P323" s="154">
        <f>O323*H323</f>
        <v>0</v>
      </c>
      <c r="Q323" s="154">
        <v>0</v>
      </c>
      <c r="R323" s="154">
        <f>Q323*H323</f>
        <v>0</v>
      </c>
      <c r="S323" s="154">
        <v>0</v>
      </c>
      <c r="T323" s="155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56" t="s">
        <v>227</v>
      </c>
      <c r="AT323" s="156" t="s">
        <v>170</v>
      </c>
      <c r="AU323" s="156" t="s">
        <v>81</v>
      </c>
      <c r="AY323" s="19" t="s">
        <v>167</v>
      </c>
      <c r="BE323" s="157">
        <f>IF(N323="základní",J323,0)</f>
        <v>0</v>
      </c>
      <c r="BF323" s="157">
        <f>IF(N323="snížená",J323,0)</f>
        <v>0</v>
      </c>
      <c r="BG323" s="157">
        <f>IF(N323="zákl. přenesená",J323,0)</f>
        <v>0</v>
      </c>
      <c r="BH323" s="157">
        <f>IF(N323="sníž. přenesená",J323,0)</f>
        <v>0</v>
      </c>
      <c r="BI323" s="157">
        <f>IF(N323="nulová",J323,0)</f>
        <v>0</v>
      </c>
      <c r="BJ323" s="19" t="s">
        <v>79</v>
      </c>
      <c r="BK323" s="157">
        <f>ROUND(I323*H323,2)</f>
        <v>0</v>
      </c>
      <c r="BL323" s="19" t="s">
        <v>227</v>
      </c>
      <c r="BM323" s="156" t="s">
        <v>562</v>
      </c>
    </row>
    <row r="324" spans="2:51" s="13" customFormat="1" ht="11.25">
      <c r="B324" s="163"/>
      <c r="D324" s="164" t="s">
        <v>179</v>
      </c>
      <c r="E324" s="165" t="s">
        <v>3</v>
      </c>
      <c r="F324" s="166" t="s">
        <v>3288</v>
      </c>
      <c r="H324" s="167">
        <v>1</v>
      </c>
      <c r="I324" s="168"/>
      <c r="L324" s="163"/>
      <c r="M324" s="169"/>
      <c r="N324" s="170"/>
      <c r="O324" s="170"/>
      <c r="P324" s="170"/>
      <c r="Q324" s="170"/>
      <c r="R324" s="170"/>
      <c r="S324" s="170"/>
      <c r="T324" s="171"/>
      <c r="AT324" s="165" t="s">
        <v>179</v>
      </c>
      <c r="AU324" s="165" t="s">
        <v>81</v>
      </c>
      <c r="AV324" s="13" t="s">
        <v>81</v>
      </c>
      <c r="AW324" s="13" t="s">
        <v>34</v>
      </c>
      <c r="AX324" s="13" t="s">
        <v>79</v>
      </c>
      <c r="AY324" s="165" t="s">
        <v>167</v>
      </c>
    </row>
    <row r="325" spans="1:65" s="2" customFormat="1" ht="37.9" customHeight="1">
      <c r="A325" s="34"/>
      <c r="B325" s="144"/>
      <c r="C325" s="145" t="s">
        <v>563</v>
      </c>
      <c r="D325" s="145" t="s">
        <v>170</v>
      </c>
      <c r="E325" s="146" t="s">
        <v>564</v>
      </c>
      <c r="F325" s="147" t="s">
        <v>565</v>
      </c>
      <c r="G325" s="148" t="s">
        <v>200</v>
      </c>
      <c r="H325" s="149">
        <v>1</v>
      </c>
      <c r="I325" s="150"/>
      <c r="J325" s="151">
        <f>ROUND(I325*H325,2)</f>
        <v>0</v>
      </c>
      <c r="K325" s="147" t="s">
        <v>3</v>
      </c>
      <c r="L325" s="35"/>
      <c r="M325" s="152" t="s">
        <v>3</v>
      </c>
      <c r="N325" s="153" t="s">
        <v>43</v>
      </c>
      <c r="O325" s="55"/>
      <c r="P325" s="154">
        <f>O325*H325</f>
        <v>0</v>
      </c>
      <c r="Q325" s="154">
        <v>0</v>
      </c>
      <c r="R325" s="154">
        <f>Q325*H325</f>
        <v>0</v>
      </c>
      <c r="S325" s="154">
        <v>0</v>
      </c>
      <c r="T325" s="155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56" t="s">
        <v>227</v>
      </c>
      <c r="AT325" s="156" t="s">
        <v>170</v>
      </c>
      <c r="AU325" s="156" t="s">
        <v>81</v>
      </c>
      <c r="AY325" s="19" t="s">
        <v>167</v>
      </c>
      <c r="BE325" s="157">
        <f>IF(N325="základní",J325,0)</f>
        <v>0</v>
      </c>
      <c r="BF325" s="157">
        <f>IF(N325="snížená",J325,0)</f>
        <v>0</v>
      </c>
      <c r="BG325" s="157">
        <f>IF(N325="zákl. přenesená",J325,0)</f>
        <v>0</v>
      </c>
      <c r="BH325" s="157">
        <f>IF(N325="sníž. přenesená",J325,0)</f>
        <v>0</v>
      </c>
      <c r="BI325" s="157">
        <f>IF(N325="nulová",J325,0)</f>
        <v>0</v>
      </c>
      <c r="BJ325" s="19" t="s">
        <v>79</v>
      </c>
      <c r="BK325" s="157">
        <f>ROUND(I325*H325,2)</f>
        <v>0</v>
      </c>
      <c r="BL325" s="19" t="s">
        <v>227</v>
      </c>
      <c r="BM325" s="156" t="s">
        <v>566</v>
      </c>
    </row>
    <row r="326" spans="2:51" s="13" customFormat="1" ht="11.25">
      <c r="B326" s="163"/>
      <c r="D326" s="164" t="s">
        <v>179</v>
      </c>
      <c r="E326" s="165" t="s">
        <v>3</v>
      </c>
      <c r="F326" s="166" t="s">
        <v>3288</v>
      </c>
      <c r="H326" s="167">
        <v>1</v>
      </c>
      <c r="I326" s="168"/>
      <c r="L326" s="163"/>
      <c r="M326" s="169"/>
      <c r="N326" s="170"/>
      <c r="O326" s="170"/>
      <c r="P326" s="170"/>
      <c r="Q326" s="170"/>
      <c r="R326" s="170"/>
      <c r="S326" s="170"/>
      <c r="T326" s="171"/>
      <c r="AT326" s="165" t="s">
        <v>179</v>
      </c>
      <c r="AU326" s="165" t="s">
        <v>81</v>
      </c>
      <c r="AV326" s="13" t="s">
        <v>81</v>
      </c>
      <c r="AW326" s="13" t="s">
        <v>34</v>
      </c>
      <c r="AX326" s="13" t="s">
        <v>79</v>
      </c>
      <c r="AY326" s="165" t="s">
        <v>167</v>
      </c>
    </row>
    <row r="327" spans="1:65" s="2" customFormat="1" ht="33" customHeight="1">
      <c r="A327" s="34"/>
      <c r="B327" s="144"/>
      <c r="C327" s="145" t="s">
        <v>567</v>
      </c>
      <c r="D327" s="145" t="s">
        <v>170</v>
      </c>
      <c r="E327" s="146" t="s">
        <v>568</v>
      </c>
      <c r="F327" s="147" t="s">
        <v>569</v>
      </c>
      <c r="G327" s="148" t="s">
        <v>200</v>
      </c>
      <c r="H327" s="149">
        <v>1</v>
      </c>
      <c r="I327" s="150"/>
      <c r="J327" s="151">
        <f>ROUND(I327*H327,2)</f>
        <v>0</v>
      </c>
      <c r="K327" s="147" t="s">
        <v>3</v>
      </c>
      <c r="L327" s="35"/>
      <c r="M327" s="152" t="s">
        <v>3</v>
      </c>
      <c r="N327" s="153" t="s">
        <v>43</v>
      </c>
      <c r="O327" s="55"/>
      <c r="P327" s="154">
        <f>O327*H327</f>
        <v>0</v>
      </c>
      <c r="Q327" s="154">
        <v>0</v>
      </c>
      <c r="R327" s="154">
        <f>Q327*H327</f>
        <v>0</v>
      </c>
      <c r="S327" s="154">
        <v>0</v>
      </c>
      <c r="T327" s="155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56" t="s">
        <v>227</v>
      </c>
      <c r="AT327" s="156" t="s">
        <v>170</v>
      </c>
      <c r="AU327" s="156" t="s">
        <v>81</v>
      </c>
      <c r="AY327" s="19" t="s">
        <v>167</v>
      </c>
      <c r="BE327" s="157">
        <f>IF(N327="základní",J327,0)</f>
        <v>0</v>
      </c>
      <c r="BF327" s="157">
        <f>IF(N327="snížená",J327,0)</f>
        <v>0</v>
      </c>
      <c r="BG327" s="157">
        <f>IF(N327="zákl. přenesená",J327,0)</f>
        <v>0</v>
      </c>
      <c r="BH327" s="157">
        <f>IF(N327="sníž. přenesená",J327,0)</f>
        <v>0</v>
      </c>
      <c r="BI327" s="157">
        <f>IF(N327="nulová",J327,0)</f>
        <v>0</v>
      </c>
      <c r="BJ327" s="19" t="s">
        <v>79</v>
      </c>
      <c r="BK327" s="157">
        <f>ROUND(I327*H327,2)</f>
        <v>0</v>
      </c>
      <c r="BL327" s="19" t="s">
        <v>227</v>
      </c>
      <c r="BM327" s="156" t="s">
        <v>570</v>
      </c>
    </row>
    <row r="328" spans="2:51" s="13" customFormat="1" ht="11.25">
      <c r="B328" s="163"/>
      <c r="D328" s="164" t="s">
        <v>179</v>
      </c>
      <c r="E328" s="165" t="s">
        <v>3</v>
      </c>
      <c r="F328" s="166" t="s">
        <v>3288</v>
      </c>
      <c r="H328" s="167">
        <v>1</v>
      </c>
      <c r="I328" s="168"/>
      <c r="L328" s="163"/>
      <c r="M328" s="169"/>
      <c r="N328" s="170"/>
      <c r="O328" s="170"/>
      <c r="P328" s="170"/>
      <c r="Q328" s="170"/>
      <c r="R328" s="170"/>
      <c r="S328" s="170"/>
      <c r="T328" s="171"/>
      <c r="AT328" s="165" t="s">
        <v>179</v>
      </c>
      <c r="AU328" s="165" t="s">
        <v>81</v>
      </c>
      <c r="AV328" s="13" t="s">
        <v>81</v>
      </c>
      <c r="AW328" s="13" t="s">
        <v>34</v>
      </c>
      <c r="AX328" s="13" t="s">
        <v>79</v>
      </c>
      <c r="AY328" s="165" t="s">
        <v>167</v>
      </c>
    </row>
    <row r="329" spans="1:65" s="2" customFormat="1" ht="44.25" customHeight="1">
      <c r="A329" s="34"/>
      <c r="B329" s="144"/>
      <c r="C329" s="145" t="s">
        <v>571</v>
      </c>
      <c r="D329" s="145" t="s">
        <v>170</v>
      </c>
      <c r="E329" s="146" t="s">
        <v>572</v>
      </c>
      <c r="F329" s="147" t="s">
        <v>573</v>
      </c>
      <c r="G329" s="148" t="s">
        <v>200</v>
      </c>
      <c r="H329" s="149">
        <v>1</v>
      </c>
      <c r="I329" s="150"/>
      <c r="J329" s="151">
        <f>ROUND(I329*H329,2)</f>
        <v>0</v>
      </c>
      <c r="K329" s="147" t="s">
        <v>3</v>
      </c>
      <c r="L329" s="35"/>
      <c r="M329" s="152" t="s">
        <v>3</v>
      </c>
      <c r="N329" s="153" t="s">
        <v>43</v>
      </c>
      <c r="O329" s="55"/>
      <c r="P329" s="154">
        <f>O329*H329</f>
        <v>0</v>
      </c>
      <c r="Q329" s="154">
        <v>0</v>
      </c>
      <c r="R329" s="154">
        <f>Q329*H329</f>
        <v>0</v>
      </c>
      <c r="S329" s="154">
        <v>0</v>
      </c>
      <c r="T329" s="155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56" t="s">
        <v>227</v>
      </c>
      <c r="AT329" s="156" t="s">
        <v>170</v>
      </c>
      <c r="AU329" s="156" t="s">
        <v>81</v>
      </c>
      <c r="AY329" s="19" t="s">
        <v>167</v>
      </c>
      <c r="BE329" s="157">
        <f>IF(N329="základní",J329,0)</f>
        <v>0</v>
      </c>
      <c r="BF329" s="157">
        <f>IF(N329="snížená",J329,0)</f>
        <v>0</v>
      </c>
      <c r="BG329" s="157">
        <f>IF(N329="zákl. přenesená",J329,0)</f>
        <v>0</v>
      </c>
      <c r="BH329" s="157">
        <f>IF(N329="sníž. přenesená",J329,0)</f>
        <v>0</v>
      </c>
      <c r="BI329" s="157">
        <f>IF(N329="nulová",J329,0)</f>
        <v>0</v>
      </c>
      <c r="BJ329" s="19" t="s">
        <v>79</v>
      </c>
      <c r="BK329" s="157">
        <f>ROUND(I329*H329,2)</f>
        <v>0</v>
      </c>
      <c r="BL329" s="19" t="s">
        <v>227</v>
      </c>
      <c r="BM329" s="156" t="s">
        <v>574</v>
      </c>
    </row>
    <row r="330" spans="2:51" s="13" customFormat="1" ht="11.25">
      <c r="B330" s="163"/>
      <c r="D330" s="164" t="s">
        <v>179</v>
      </c>
      <c r="E330" s="165" t="s">
        <v>3</v>
      </c>
      <c r="F330" s="166" t="s">
        <v>3288</v>
      </c>
      <c r="H330" s="167">
        <v>1</v>
      </c>
      <c r="I330" s="168"/>
      <c r="L330" s="163"/>
      <c r="M330" s="169"/>
      <c r="N330" s="170"/>
      <c r="O330" s="170"/>
      <c r="P330" s="170"/>
      <c r="Q330" s="170"/>
      <c r="R330" s="170"/>
      <c r="S330" s="170"/>
      <c r="T330" s="171"/>
      <c r="AT330" s="165" t="s">
        <v>179</v>
      </c>
      <c r="AU330" s="165" t="s">
        <v>81</v>
      </c>
      <c r="AV330" s="13" t="s">
        <v>81</v>
      </c>
      <c r="AW330" s="13" t="s">
        <v>34</v>
      </c>
      <c r="AX330" s="13" t="s">
        <v>79</v>
      </c>
      <c r="AY330" s="165" t="s">
        <v>167</v>
      </c>
    </row>
    <row r="331" spans="1:65" s="2" customFormat="1" ht="37.9" customHeight="1">
      <c r="A331" s="34"/>
      <c r="B331" s="144"/>
      <c r="C331" s="145" t="s">
        <v>575</v>
      </c>
      <c r="D331" s="145" t="s">
        <v>170</v>
      </c>
      <c r="E331" s="146" t="s">
        <v>576</v>
      </c>
      <c r="F331" s="147" t="s">
        <v>577</v>
      </c>
      <c r="G331" s="148" t="s">
        <v>200</v>
      </c>
      <c r="H331" s="149">
        <v>1</v>
      </c>
      <c r="I331" s="150"/>
      <c r="J331" s="151">
        <f>ROUND(I331*H331,2)</f>
        <v>0</v>
      </c>
      <c r="K331" s="147" t="s">
        <v>3</v>
      </c>
      <c r="L331" s="35"/>
      <c r="M331" s="152" t="s">
        <v>3</v>
      </c>
      <c r="N331" s="153" t="s">
        <v>43</v>
      </c>
      <c r="O331" s="55"/>
      <c r="P331" s="154">
        <f>O331*H331</f>
        <v>0</v>
      </c>
      <c r="Q331" s="154">
        <v>0</v>
      </c>
      <c r="R331" s="154">
        <f>Q331*H331</f>
        <v>0</v>
      </c>
      <c r="S331" s="154">
        <v>0</v>
      </c>
      <c r="T331" s="155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56" t="s">
        <v>227</v>
      </c>
      <c r="AT331" s="156" t="s">
        <v>170</v>
      </c>
      <c r="AU331" s="156" t="s">
        <v>81</v>
      </c>
      <c r="AY331" s="19" t="s">
        <v>167</v>
      </c>
      <c r="BE331" s="157">
        <f>IF(N331="základní",J331,0)</f>
        <v>0</v>
      </c>
      <c r="BF331" s="157">
        <f>IF(N331="snížená",J331,0)</f>
        <v>0</v>
      </c>
      <c r="BG331" s="157">
        <f>IF(N331="zákl. přenesená",J331,0)</f>
        <v>0</v>
      </c>
      <c r="BH331" s="157">
        <f>IF(N331="sníž. přenesená",J331,0)</f>
        <v>0</v>
      </c>
      <c r="BI331" s="157">
        <f>IF(N331="nulová",J331,0)</f>
        <v>0</v>
      </c>
      <c r="BJ331" s="19" t="s">
        <v>79</v>
      </c>
      <c r="BK331" s="157">
        <f>ROUND(I331*H331,2)</f>
        <v>0</v>
      </c>
      <c r="BL331" s="19" t="s">
        <v>227</v>
      </c>
      <c r="BM331" s="156" t="s">
        <v>578</v>
      </c>
    </row>
    <row r="332" spans="2:51" s="13" customFormat="1" ht="11.25">
      <c r="B332" s="163"/>
      <c r="D332" s="164" t="s">
        <v>179</v>
      </c>
      <c r="E332" s="165" t="s">
        <v>3</v>
      </c>
      <c r="F332" s="166" t="s">
        <v>3288</v>
      </c>
      <c r="H332" s="167">
        <v>1</v>
      </c>
      <c r="I332" s="168"/>
      <c r="L332" s="163"/>
      <c r="M332" s="169"/>
      <c r="N332" s="170"/>
      <c r="O332" s="170"/>
      <c r="P332" s="170"/>
      <c r="Q332" s="170"/>
      <c r="R332" s="170"/>
      <c r="S332" s="170"/>
      <c r="T332" s="171"/>
      <c r="AT332" s="165" t="s">
        <v>179</v>
      </c>
      <c r="AU332" s="165" t="s">
        <v>81</v>
      </c>
      <c r="AV332" s="13" t="s">
        <v>81</v>
      </c>
      <c r="AW332" s="13" t="s">
        <v>34</v>
      </c>
      <c r="AX332" s="13" t="s">
        <v>79</v>
      </c>
      <c r="AY332" s="165" t="s">
        <v>167</v>
      </c>
    </row>
    <row r="333" spans="1:65" s="2" customFormat="1" ht="37.9" customHeight="1">
      <c r="A333" s="34"/>
      <c r="B333" s="144"/>
      <c r="C333" s="145" t="s">
        <v>579</v>
      </c>
      <c r="D333" s="145" t="s">
        <v>170</v>
      </c>
      <c r="E333" s="146" t="s">
        <v>580</v>
      </c>
      <c r="F333" s="147" t="s">
        <v>581</v>
      </c>
      <c r="G333" s="148" t="s">
        <v>200</v>
      </c>
      <c r="H333" s="149">
        <v>1</v>
      </c>
      <c r="I333" s="150"/>
      <c r="J333" s="151">
        <f>ROUND(I333*H333,2)</f>
        <v>0</v>
      </c>
      <c r="K333" s="147" t="s">
        <v>3</v>
      </c>
      <c r="L333" s="35"/>
      <c r="M333" s="152" t="s">
        <v>3</v>
      </c>
      <c r="N333" s="153" t="s">
        <v>43</v>
      </c>
      <c r="O333" s="55"/>
      <c r="P333" s="154">
        <f>O333*H333</f>
        <v>0</v>
      </c>
      <c r="Q333" s="154">
        <v>0</v>
      </c>
      <c r="R333" s="154">
        <f>Q333*H333</f>
        <v>0</v>
      </c>
      <c r="S333" s="154">
        <v>0</v>
      </c>
      <c r="T333" s="155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56" t="s">
        <v>227</v>
      </c>
      <c r="AT333" s="156" t="s">
        <v>170</v>
      </c>
      <c r="AU333" s="156" t="s">
        <v>81</v>
      </c>
      <c r="AY333" s="19" t="s">
        <v>167</v>
      </c>
      <c r="BE333" s="157">
        <f>IF(N333="základní",J333,0)</f>
        <v>0</v>
      </c>
      <c r="BF333" s="157">
        <f>IF(N333="snížená",J333,0)</f>
        <v>0</v>
      </c>
      <c r="BG333" s="157">
        <f>IF(N333="zákl. přenesená",J333,0)</f>
        <v>0</v>
      </c>
      <c r="BH333" s="157">
        <f>IF(N333="sníž. přenesená",J333,0)</f>
        <v>0</v>
      </c>
      <c r="BI333" s="157">
        <f>IF(N333="nulová",J333,0)</f>
        <v>0</v>
      </c>
      <c r="BJ333" s="19" t="s">
        <v>79</v>
      </c>
      <c r="BK333" s="157">
        <f>ROUND(I333*H333,2)</f>
        <v>0</v>
      </c>
      <c r="BL333" s="19" t="s">
        <v>227</v>
      </c>
      <c r="BM333" s="156" t="s">
        <v>582</v>
      </c>
    </row>
    <row r="334" spans="2:51" s="13" customFormat="1" ht="11.25">
      <c r="B334" s="163"/>
      <c r="D334" s="164" t="s">
        <v>179</v>
      </c>
      <c r="E334" s="165" t="s">
        <v>3</v>
      </c>
      <c r="F334" s="166" t="s">
        <v>3288</v>
      </c>
      <c r="H334" s="167">
        <v>1</v>
      </c>
      <c r="I334" s="168"/>
      <c r="L334" s="163"/>
      <c r="M334" s="169"/>
      <c r="N334" s="170"/>
      <c r="O334" s="170"/>
      <c r="P334" s="170"/>
      <c r="Q334" s="170"/>
      <c r="R334" s="170"/>
      <c r="S334" s="170"/>
      <c r="T334" s="171"/>
      <c r="AT334" s="165" t="s">
        <v>179</v>
      </c>
      <c r="AU334" s="165" t="s">
        <v>81</v>
      </c>
      <c r="AV334" s="13" t="s">
        <v>81</v>
      </c>
      <c r="AW334" s="13" t="s">
        <v>34</v>
      </c>
      <c r="AX334" s="13" t="s">
        <v>79</v>
      </c>
      <c r="AY334" s="165" t="s">
        <v>167</v>
      </c>
    </row>
    <row r="335" spans="1:65" s="2" customFormat="1" ht="62.65" customHeight="1">
      <c r="A335" s="34"/>
      <c r="B335" s="144"/>
      <c r="C335" s="145" t="s">
        <v>583</v>
      </c>
      <c r="D335" s="145" t="s">
        <v>170</v>
      </c>
      <c r="E335" s="146" t="s">
        <v>584</v>
      </c>
      <c r="F335" s="147" t="s">
        <v>585</v>
      </c>
      <c r="G335" s="148" t="s">
        <v>200</v>
      </c>
      <c r="H335" s="149">
        <v>1</v>
      </c>
      <c r="I335" s="150"/>
      <c r="J335" s="151">
        <f>ROUND(I335*H335,2)</f>
        <v>0</v>
      </c>
      <c r="K335" s="147" t="s">
        <v>3</v>
      </c>
      <c r="L335" s="35"/>
      <c r="M335" s="152" t="s">
        <v>3</v>
      </c>
      <c r="N335" s="153" t="s">
        <v>43</v>
      </c>
      <c r="O335" s="55"/>
      <c r="P335" s="154">
        <f>O335*H335</f>
        <v>0</v>
      </c>
      <c r="Q335" s="154">
        <v>0</v>
      </c>
      <c r="R335" s="154">
        <f>Q335*H335</f>
        <v>0</v>
      </c>
      <c r="S335" s="154">
        <v>0</v>
      </c>
      <c r="T335" s="155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56" t="s">
        <v>227</v>
      </c>
      <c r="AT335" s="156" t="s">
        <v>170</v>
      </c>
      <c r="AU335" s="156" t="s">
        <v>81</v>
      </c>
      <c r="AY335" s="19" t="s">
        <v>167</v>
      </c>
      <c r="BE335" s="157">
        <f>IF(N335="základní",J335,0)</f>
        <v>0</v>
      </c>
      <c r="BF335" s="157">
        <f>IF(N335="snížená",J335,0)</f>
        <v>0</v>
      </c>
      <c r="BG335" s="157">
        <f>IF(N335="zákl. přenesená",J335,0)</f>
        <v>0</v>
      </c>
      <c r="BH335" s="157">
        <f>IF(N335="sníž. přenesená",J335,0)</f>
        <v>0</v>
      </c>
      <c r="BI335" s="157">
        <f>IF(N335="nulová",J335,0)</f>
        <v>0</v>
      </c>
      <c r="BJ335" s="19" t="s">
        <v>79</v>
      </c>
      <c r="BK335" s="157">
        <f>ROUND(I335*H335,2)</f>
        <v>0</v>
      </c>
      <c r="BL335" s="19" t="s">
        <v>227</v>
      </c>
      <c r="BM335" s="156" t="s">
        <v>586</v>
      </c>
    </row>
    <row r="336" spans="2:51" s="13" customFormat="1" ht="11.25">
      <c r="B336" s="163"/>
      <c r="D336" s="164" t="s">
        <v>179</v>
      </c>
      <c r="E336" s="165" t="s">
        <v>3</v>
      </c>
      <c r="F336" s="166" t="s">
        <v>529</v>
      </c>
      <c r="H336" s="167">
        <v>1</v>
      </c>
      <c r="I336" s="168"/>
      <c r="L336" s="163"/>
      <c r="M336" s="169"/>
      <c r="N336" s="170"/>
      <c r="O336" s="170"/>
      <c r="P336" s="170"/>
      <c r="Q336" s="170"/>
      <c r="R336" s="170"/>
      <c r="S336" s="170"/>
      <c r="T336" s="171"/>
      <c r="AT336" s="165" t="s">
        <v>179</v>
      </c>
      <c r="AU336" s="165" t="s">
        <v>81</v>
      </c>
      <c r="AV336" s="13" t="s">
        <v>81</v>
      </c>
      <c r="AW336" s="13" t="s">
        <v>34</v>
      </c>
      <c r="AX336" s="13" t="s">
        <v>79</v>
      </c>
      <c r="AY336" s="165" t="s">
        <v>167</v>
      </c>
    </row>
    <row r="337" spans="1:65" s="2" customFormat="1" ht="55.5" customHeight="1">
      <c r="A337" s="34"/>
      <c r="B337" s="144"/>
      <c r="C337" s="145" t="s">
        <v>587</v>
      </c>
      <c r="D337" s="145" t="s">
        <v>170</v>
      </c>
      <c r="E337" s="146" t="s">
        <v>588</v>
      </c>
      <c r="F337" s="147" t="s">
        <v>589</v>
      </c>
      <c r="G337" s="148" t="s">
        <v>200</v>
      </c>
      <c r="H337" s="149">
        <v>1</v>
      </c>
      <c r="I337" s="150"/>
      <c r="J337" s="151">
        <f>ROUND(I337*H337,2)</f>
        <v>0</v>
      </c>
      <c r="K337" s="147" t="s">
        <v>3</v>
      </c>
      <c r="L337" s="35"/>
      <c r="M337" s="152" t="s">
        <v>3</v>
      </c>
      <c r="N337" s="153" t="s">
        <v>43</v>
      </c>
      <c r="O337" s="55"/>
      <c r="P337" s="154">
        <f>O337*H337</f>
        <v>0</v>
      </c>
      <c r="Q337" s="154">
        <v>0</v>
      </c>
      <c r="R337" s="154">
        <f>Q337*H337</f>
        <v>0</v>
      </c>
      <c r="S337" s="154">
        <v>0</v>
      </c>
      <c r="T337" s="155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56" t="s">
        <v>227</v>
      </c>
      <c r="AT337" s="156" t="s">
        <v>170</v>
      </c>
      <c r="AU337" s="156" t="s">
        <v>81</v>
      </c>
      <c r="AY337" s="19" t="s">
        <v>167</v>
      </c>
      <c r="BE337" s="157">
        <f>IF(N337="základní",J337,0)</f>
        <v>0</v>
      </c>
      <c r="BF337" s="157">
        <f>IF(N337="snížená",J337,0)</f>
        <v>0</v>
      </c>
      <c r="BG337" s="157">
        <f>IF(N337="zákl. přenesená",J337,0)</f>
        <v>0</v>
      </c>
      <c r="BH337" s="157">
        <f>IF(N337="sníž. přenesená",J337,0)</f>
        <v>0</v>
      </c>
      <c r="BI337" s="157">
        <f>IF(N337="nulová",J337,0)</f>
        <v>0</v>
      </c>
      <c r="BJ337" s="19" t="s">
        <v>79</v>
      </c>
      <c r="BK337" s="157">
        <f>ROUND(I337*H337,2)</f>
        <v>0</v>
      </c>
      <c r="BL337" s="19" t="s">
        <v>227</v>
      </c>
      <c r="BM337" s="156" t="s">
        <v>590</v>
      </c>
    </row>
    <row r="338" spans="2:51" s="13" customFormat="1" ht="11.25">
      <c r="B338" s="163"/>
      <c r="D338" s="164" t="s">
        <v>179</v>
      </c>
      <c r="E338" s="165" t="s">
        <v>3</v>
      </c>
      <c r="F338" s="166" t="s">
        <v>529</v>
      </c>
      <c r="H338" s="167">
        <v>1</v>
      </c>
      <c r="I338" s="168"/>
      <c r="L338" s="163"/>
      <c r="M338" s="169"/>
      <c r="N338" s="170"/>
      <c r="O338" s="170"/>
      <c r="P338" s="170"/>
      <c r="Q338" s="170"/>
      <c r="R338" s="170"/>
      <c r="S338" s="170"/>
      <c r="T338" s="171"/>
      <c r="AT338" s="165" t="s">
        <v>179</v>
      </c>
      <c r="AU338" s="165" t="s">
        <v>81</v>
      </c>
      <c r="AV338" s="13" t="s">
        <v>81</v>
      </c>
      <c r="AW338" s="13" t="s">
        <v>34</v>
      </c>
      <c r="AX338" s="13" t="s">
        <v>79</v>
      </c>
      <c r="AY338" s="165" t="s">
        <v>167</v>
      </c>
    </row>
    <row r="339" spans="1:65" s="2" customFormat="1" ht="16.5" customHeight="1">
      <c r="A339" s="34"/>
      <c r="B339" s="144"/>
      <c r="C339" s="145" t="s">
        <v>591</v>
      </c>
      <c r="D339" s="145" t="s">
        <v>170</v>
      </c>
      <c r="E339" s="146" t="s">
        <v>592</v>
      </c>
      <c r="F339" s="147" t="s">
        <v>593</v>
      </c>
      <c r="G339" s="148" t="s">
        <v>200</v>
      </c>
      <c r="H339" s="149">
        <v>3</v>
      </c>
      <c r="I339" s="150"/>
      <c r="J339" s="151">
        <f>ROUND(I339*H339,2)</f>
        <v>0</v>
      </c>
      <c r="K339" s="147" t="s">
        <v>3</v>
      </c>
      <c r="L339" s="35"/>
      <c r="M339" s="152" t="s">
        <v>3</v>
      </c>
      <c r="N339" s="153" t="s">
        <v>43</v>
      </c>
      <c r="O339" s="55"/>
      <c r="P339" s="154">
        <f>O339*H339</f>
        <v>0</v>
      </c>
      <c r="Q339" s="154">
        <v>0</v>
      </c>
      <c r="R339" s="154">
        <f>Q339*H339</f>
        <v>0</v>
      </c>
      <c r="S339" s="154">
        <v>0</v>
      </c>
      <c r="T339" s="155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56" t="s">
        <v>227</v>
      </c>
      <c r="AT339" s="156" t="s">
        <v>170</v>
      </c>
      <c r="AU339" s="156" t="s">
        <v>81</v>
      </c>
      <c r="AY339" s="19" t="s">
        <v>167</v>
      </c>
      <c r="BE339" s="157">
        <f>IF(N339="základní",J339,0)</f>
        <v>0</v>
      </c>
      <c r="BF339" s="157">
        <f>IF(N339="snížená",J339,0)</f>
        <v>0</v>
      </c>
      <c r="BG339" s="157">
        <f>IF(N339="zákl. přenesená",J339,0)</f>
        <v>0</v>
      </c>
      <c r="BH339" s="157">
        <f>IF(N339="sníž. přenesená",J339,0)</f>
        <v>0</v>
      </c>
      <c r="BI339" s="157">
        <f>IF(N339="nulová",J339,0)</f>
        <v>0</v>
      </c>
      <c r="BJ339" s="19" t="s">
        <v>79</v>
      </c>
      <c r="BK339" s="157">
        <f>ROUND(I339*H339,2)</f>
        <v>0</v>
      </c>
      <c r="BL339" s="19" t="s">
        <v>227</v>
      </c>
      <c r="BM339" s="156" t="s">
        <v>594</v>
      </c>
    </row>
    <row r="340" spans="2:51" s="13" customFormat="1" ht="11.25">
      <c r="B340" s="163"/>
      <c r="D340" s="164" t="s">
        <v>179</v>
      </c>
      <c r="E340" s="165" t="s">
        <v>3</v>
      </c>
      <c r="F340" s="166" t="s">
        <v>595</v>
      </c>
      <c r="H340" s="167">
        <v>3</v>
      </c>
      <c r="I340" s="168"/>
      <c r="L340" s="163"/>
      <c r="M340" s="169"/>
      <c r="N340" s="170"/>
      <c r="O340" s="170"/>
      <c r="P340" s="170"/>
      <c r="Q340" s="170"/>
      <c r="R340" s="170"/>
      <c r="S340" s="170"/>
      <c r="T340" s="171"/>
      <c r="AT340" s="165" t="s">
        <v>179</v>
      </c>
      <c r="AU340" s="165" t="s">
        <v>81</v>
      </c>
      <c r="AV340" s="13" t="s">
        <v>81</v>
      </c>
      <c r="AW340" s="13" t="s">
        <v>34</v>
      </c>
      <c r="AX340" s="13" t="s">
        <v>79</v>
      </c>
      <c r="AY340" s="165" t="s">
        <v>167</v>
      </c>
    </row>
    <row r="341" spans="1:65" s="2" customFormat="1" ht="24.2" customHeight="1">
      <c r="A341" s="34"/>
      <c r="B341" s="144"/>
      <c r="C341" s="145" t="s">
        <v>596</v>
      </c>
      <c r="D341" s="145" t="s">
        <v>170</v>
      </c>
      <c r="E341" s="146" t="s">
        <v>597</v>
      </c>
      <c r="F341" s="147" t="s">
        <v>598</v>
      </c>
      <c r="G341" s="148" t="s">
        <v>200</v>
      </c>
      <c r="H341" s="149">
        <v>6</v>
      </c>
      <c r="I341" s="150"/>
      <c r="J341" s="151">
        <f>ROUND(I341*H341,2)</f>
        <v>0</v>
      </c>
      <c r="K341" s="147" t="s">
        <v>3</v>
      </c>
      <c r="L341" s="35"/>
      <c r="M341" s="152" t="s">
        <v>3</v>
      </c>
      <c r="N341" s="153" t="s">
        <v>43</v>
      </c>
      <c r="O341" s="55"/>
      <c r="P341" s="154">
        <f>O341*H341</f>
        <v>0</v>
      </c>
      <c r="Q341" s="154">
        <v>0</v>
      </c>
      <c r="R341" s="154">
        <f>Q341*H341</f>
        <v>0</v>
      </c>
      <c r="S341" s="154">
        <v>0</v>
      </c>
      <c r="T341" s="155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56" t="s">
        <v>227</v>
      </c>
      <c r="AT341" s="156" t="s">
        <v>170</v>
      </c>
      <c r="AU341" s="156" t="s">
        <v>81</v>
      </c>
      <c r="AY341" s="19" t="s">
        <v>167</v>
      </c>
      <c r="BE341" s="157">
        <f>IF(N341="základní",J341,0)</f>
        <v>0</v>
      </c>
      <c r="BF341" s="157">
        <f>IF(N341="snížená",J341,0)</f>
        <v>0</v>
      </c>
      <c r="BG341" s="157">
        <f>IF(N341="zákl. přenesená",J341,0)</f>
        <v>0</v>
      </c>
      <c r="BH341" s="157">
        <f>IF(N341="sníž. přenesená",J341,0)</f>
        <v>0</v>
      </c>
      <c r="BI341" s="157">
        <f>IF(N341="nulová",J341,0)</f>
        <v>0</v>
      </c>
      <c r="BJ341" s="19" t="s">
        <v>79</v>
      </c>
      <c r="BK341" s="157">
        <f>ROUND(I341*H341,2)</f>
        <v>0</v>
      </c>
      <c r="BL341" s="19" t="s">
        <v>227</v>
      </c>
      <c r="BM341" s="156" t="s">
        <v>599</v>
      </c>
    </row>
    <row r="342" spans="2:51" s="13" customFormat="1" ht="11.25">
      <c r="B342" s="163"/>
      <c r="D342" s="164" t="s">
        <v>179</v>
      </c>
      <c r="E342" s="165" t="s">
        <v>3</v>
      </c>
      <c r="F342" s="166" t="s">
        <v>600</v>
      </c>
      <c r="H342" s="167">
        <v>6</v>
      </c>
      <c r="I342" s="168"/>
      <c r="L342" s="163"/>
      <c r="M342" s="169"/>
      <c r="N342" s="170"/>
      <c r="O342" s="170"/>
      <c r="P342" s="170"/>
      <c r="Q342" s="170"/>
      <c r="R342" s="170"/>
      <c r="S342" s="170"/>
      <c r="T342" s="171"/>
      <c r="AT342" s="165" t="s">
        <v>179</v>
      </c>
      <c r="AU342" s="165" t="s">
        <v>81</v>
      </c>
      <c r="AV342" s="13" t="s">
        <v>81</v>
      </c>
      <c r="AW342" s="13" t="s">
        <v>34</v>
      </c>
      <c r="AX342" s="13" t="s">
        <v>79</v>
      </c>
      <c r="AY342" s="165" t="s">
        <v>167</v>
      </c>
    </row>
    <row r="343" spans="1:65" s="2" customFormat="1" ht="37.9" customHeight="1">
      <c r="A343" s="34"/>
      <c r="B343" s="144"/>
      <c r="C343" s="145" t="s">
        <v>601</v>
      </c>
      <c r="D343" s="145" t="s">
        <v>170</v>
      </c>
      <c r="E343" s="146" t="s">
        <v>602</v>
      </c>
      <c r="F343" s="147" t="s">
        <v>603</v>
      </c>
      <c r="G343" s="148" t="s">
        <v>200</v>
      </c>
      <c r="H343" s="149">
        <v>1</v>
      </c>
      <c r="I343" s="150"/>
      <c r="J343" s="151">
        <f>ROUND(I343*H343,2)</f>
        <v>0</v>
      </c>
      <c r="K343" s="147" t="s">
        <v>174</v>
      </c>
      <c r="L343" s="35"/>
      <c r="M343" s="152" t="s">
        <v>3</v>
      </c>
      <c r="N343" s="153" t="s">
        <v>43</v>
      </c>
      <c r="O343" s="55"/>
      <c r="P343" s="154">
        <f>O343*H343</f>
        <v>0</v>
      </c>
      <c r="Q343" s="154">
        <v>0</v>
      </c>
      <c r="R343" s="154">
        <f>Q343*H343</f>
        <v>0</v>
      </c>
      <c r="S343" s="154">
        <v>0.131</v>
      </c>
      <c r="T343" s="155">
        <f>S343*H343</f>
        <v>0.131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56" t="s">
        <v>227</v>
      </c>
      <c r="AT343" s="156" t="s">
        <v>170</v>
      </c>
      <c r="AU343" s="156" t="s">
        <v>81</v>
      </c>
      <c r="AY343" s="19" t="s">
        <v>167</v>
      </c>
      <c r="BE343" s="157">
        <f>IF(N343="základní",J343,0)</f>
        <v>0</v>
      </c>
      <c r="BF343" s="157">
        <f>IF(N343="snížená",J343,0)</f>
        <v>0</v>
      </c>
      <c r="BG343" s="157">
        <f>IF(N343="zákl. přenesená",J343,0)</f>
        <v>0</v>
      </c>
      <c r="BH343" s="157">
        <f>IF(N343="sníž. přenesená",J343,0)</f>
        <v>0</v>
      </c>
      <c r="BI343" s="157">
        <f>IF(N343="nulová",J343,0)</f>
        <v>0</v>
      </c>
      <c r="BJ343" s="19" t="s">
        <v>79</v>
      </c>
      <c r="BK343" s="157">
        <f>ROUND(I343*H343,2)</f>
        <v>0</v>
      </c>
      <c r="BL343" s="19" t="s">
        <v>227</v>
      </c>
      <c r="BM343" s="156" t="s">
        <v>604</v>
      </c>
    </row>
    <row r="344" spans="1:47" s="2" customFormat="1" ht="11.25">
      <c r="A344" s="34"/>
      <c r="B344" s="35"/>
      <c r="C344" s="34"/>
      <c r="D344" s="158" t="s">
        <v>177</v>
      </c>
      <c r="E344" s="34"/>
      <c r="F344" s="159" t="s">
        <v>605</v>
      </c>
      <c r="G344" s="34"/>
      <c r="H344" s="34"/>
      <c r="I344" s="160"/>
      <c r="J344" s="34"/>
      <c r="K344" s="34"/>
      <c r="L344" s="35"/>
      <c r="M344" s="161"/>
      <c r="N344" s="162"/>
      <c r="O344" s="55"/>
      <c r="P344" s="55"/>
      <c r="Q344" s="55"/>
      <c r="R344" s="55"/>
      <c r="S344" s="55"/>
      <c r="T344" s="56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T344" s="19" t="s">
        <v>177</v>
      </c>
      <c r="AU344" s="19" t="s">
        <v>81</v>
      </c>
    </row>
    <row r="345" spans="2:51" s="13" customFormat="1" ht="11.25">
      <c r="B345" s="163"/>
      <c r="D345" s="164" t="s">
        <v>179</v>
      </c>
      <c r="E345" s="165" t="s">
        <v>3</v>
      </c>
      <c r="F345" s="166" t="s">
        <v>3284</v>
      </c>
      <c r="H345" s="167">
        <v>1</v>
      </c>
      <c r="I345" s="168"/>
      <c r="L345" s="163"/>
      <c r="M345" s="169"/>
      <c r="N345" s="170"/>
      <c r="O345" s="170"/>
      <c r="P345" s="170"/>
      <c r="Q345" s="170"/>
      <c r="R345" s="170"/>
      <c r="S345" s="170"/>
      <c r="T345" s="171"/>
      <c r="AT345" s="165" t="s">
        <v>179</v>
      </c>
      <c r="AU345" s="165" t="s">
        <v>81</v>
      </c>
      <c r="AV345" s="13" t="s">
        <v>81</v>
      </c>
      <c r="AW345" s="13" t="s">
        <v>34</v>
      </c>
      <c r="AX345" s="13" t="s">
        <v>79</v>
      </c>
      <c r="AY345" s="165" t="s">
        <v>167</v>
      </c>
    </row>
    <row r="346" spans="1:65" s="2" customFormat="1" ht="37.9" customHeight="1">
      <c r="A346" s="34"/>
      <c r="B346" s="144"/>
      <c r="C346" s="145" t="s">
        <v>606</v>
      </c>
      <c r="D346" s="145" t="s">
        <v>170</v>
      </c>
      <c r="E346" s="146" t="s">
        <v>607</v>
      </c>
      <c r="F346" s="147" t="s">
        <v>608</v>
      </c>
      <c r="G346" s="148" t="s">
        <v>200</v>
      </c>
      <c r="H346" s="149">
        <v>3</v>
      </c>
      <c r="I346" s="150"/>
      <c r="J346" s="151">
        <f>ROUND(I346*H346,2)</f>
        <v>0</v>
      </c>
      <c r="K346" s="147" t="s">
        <v>174</v>
      </c>
      <c r="L346" s="35"/>
      <c r="M346" s="152" t="s">
        <v>3</v>
      </c>
      <c r="N346" s="153" t="s">
        <v>43</v>
      </c>
      <c r="O346" s="55"/>
      <c r="P346" s="154">
        <f>O346*H346</f>
        <v>0</v>
      </c>
      <c r="Q346" s="154">
        <v>0</v>
      </c>
      <c r="R346" s="154">
        <f>Q346*H346</f>
        <v>0</v>
      </c>
      <c r="S346" s="154">
        <v>0.166</v>
      </c>
      <c r="T346" s="155">
        <f>S346*H346</f>
        <v>0.498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56" t="s">
        <v>227</v>
      </c>
      <c r="AT346" s="156" t="s">
        <v>170</v>
      </c>
      <c r="AU346" s="156" t="s">
        <v>81</v>
      </c>
      <c r="AY346" s="19" t="s">
        <v>167</v>
      </c>
      <c r="BE346" s="157">
        <f>IF(N346="základní",J346,0)</f>
        <v>0</v>
      </c>
      <c r="BF346" s="157">
        <f>IF(N346="snížená",J346,0)</f>
        <v>0</v>
      </c>
      <c r="BG346" s="157">
        <f>IF(N346="zákl. přenesená",J346,0)</f>
        <v>0</v>
      </c>
      <c r="BH346" s="157">
        <f>IF(N346="sníž. přenesená",J346,0)</f>
        <v>0</v>
      </c>
      <c r="BI346" s="157">
        <f>IF(N346="nulová",J346,0)</f>
        <v>0</v>
      </c>
      <c r="BJ346" s="19" t="s">
        <v>79</v>
      </c>
      <c r="BK346" s="157">
        <f>ROUND(I346*H346,2)</f>
        <v>0</v>
      </c>
      <c r="BL346" s="19" t="s">
        <v>227</v>
      </c>
      <c r="BM346" s="156" t="s">
        <v>609</v>
      </c>
    </row>
    <row r="347" spans="1:47" s="2" customFormat="1" ht="11.25">
      <c r="A347" s="34"/>
      <c r="B347" s="35"/>
      <c r="C347" s="34"/>
      <c r="D347" s="158" t="s">
        <v>177</v>
      </c>
      <c r="E347" s="34"/>
      <c r="F347" s="159" t="s">
        <v>610</v>
      </c>
      <c r="G347" s="34"/>
      <c r="H347" s="34"/>
      <c r="I347" s="160"/>
      <c r="J347" s="34"/>
      <c r="K347" s="34"/>
      <c r="L347" s="35"/>
      <c r="M347" s="161"/>
      <c r="N347" s="162"/>
      <c r="O347" s="55"/>
      <c r="P347" s="55"/>
      <c r="Q347" s="55"/>
      <c r="R347" s="55"/>
      <c r="S347" s="55"/>
      <c r="T347" s="56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T347" s="19" t="s">
        <v>177</v>
      </c>
      <c r="AU347" s="19" t="s">
        <v>81</v>
      </c>
    </row>
    <row r="348" spans="2:51" s="13" customFormat="1" ht="11.25">
      <c r="B348" s="163"/>
      <c r="D348" s="164" t="s">
        <v>179</v>
      </c>
      <c r="E348" s="165" t="s">
        <v>3</v>
      </c>
      <c r="F348" s="166" t="s">
        <v>3286</v>
      </c>
      <c r="H348" s="167">
        <v>3</v>
      </c>
      <c r="I348" s="168"/>
      <c r="L348" s="163"/>
      <c r="M348" s="169"/>
      <c r="N348" s="170"/>
      <c r="O348" s="170"/>
      <c r="P348" s="170"/>
      <c r="Q348" s="170"/>
      <c r="R348" s="170"/>
      <c r="S348" s="170"/>
      <c r="T348" s="171"/>
      <c r="AT348" s="165" t="s">
        <v>179</v>
      </c>
      <c r="AU348" s="165" t="s">
        <v>81</v>
      </c>
      <c r="AV348" s="13" t="s">
        <v>81</v>
      </c>
      <c r="AW348" s="13" t="s">
        <v>34</v>
      </c>
      <c r="AX348" s="13" t="s">
        <v>79</v>
      </c>
      <c r="AY348" s="165" t="s">
        <v>167</v>
      </c>
    </row>
    <row r="349" spans="1:65" s="2" customFormat="1" ht="44.25" customHeight="1">
      <c r="A349" s="34"/>
      <c r="B349" s="144"/>
      <c r="C349" s="145" t="s">
        <v>611</v>
      </c>
      <c r="D349" s="145" t="s">
        <v>170</v>
      </c>
      <c r="E349" s="146" t="s">
        <v>612</v>
      </c>
      <c r="F349" s="147" t="s">
        <v>613</v>
      </c>
      <c r="G349" s="148" t="s">
        <v>614</v>
      </c>
      <c r="H349" s="191"/>
      <c r="I349" s="150"/>
      <c r="J349" s="151">
        <f>ROUND(I349*H349,2)</f>
        <v>0</v>
      </c>
      <c r="K349" s="147" t="s">
        <v>174</v>
      </c>
      <c r="L349" s="35"/>
      <c r="M349" s="152" t="s">
        <v>3</v>
      </c>
      <c r="N349" s="153" t="s">
        <v>43</v>
      </c>
      <c r="O349" s="55"/>
      <c r="P349" s="154">
        <f>O349*H349</f>
        <v>0</v>
      </c>
      <c r="Q349" s="154">
        <v>0</v>
      </c>
      <c r="R349" s="154">
        <f>Q349*H349</f>
        <v>0</v>
      </c>
      <c r="S349" s="154">
        <v>0</v>
      </c>
      <c r="T349" s="155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56" t="s">
        <v>227</v>
      </c>
      <c r="AT349" s="156" t="s">
        <v>170</v>
      </c>
      <c r="AU349" s="156" t="s">
        <v>81</v>
      </c>
      <c r="AY349" s="19" t="s">
        <v>167</v>
      </c>
      <c r="BE349" s="157">
        <f>IF(N349="základní",J349,0)</f>
        <v>0</v>
      </c>
      <c r="BF349" s="157">
        <f>IF(N349="snížená",J349,0)</f>
        <v>0</v>
      </c>
      <c r="BG349" s="157">
        <f>IF(N349="zákl. přenesená",J349,0)</f>
        <v>0</v>
      </c>
      <c r="BH349" s="157">
        <f>IF(N349="sníž. přenesená",J349,0)</f>
        <v>0</v>
      </c>
      <c r="BI349" s="157">
        <f>IF(N349="nulová",J349,0)</f>
        <v>0</v>
      </c>
      <c r="BJ349" s="19" t="s">
        <v>79</v>
      </c>
      <c r="BK349" s="157">
        <f>ROUND(I349*H349,2)</f>
        <v>0</v>
      </c>
      <c r="BL349" s="19" t="s">
        <v>227</v>
      </c>
      <c r="BM349" s="156" t="s">
        <v>615</v>
      </c>
    </row>
    <row r="350" spans="1:47" s="2" customFormat="1" ht="11.25">
      <c r="A350" s="34"/>
      <c r="B350" s="35"/>
      <c r="C350" s="34"/>
      <c r="D350" s="158" t="s">
        <v>177</v>
      </c>
      <c r="E350" s="34"/>
      <c r="F350" s="159" t="s">
        <v>616</v>
      </c>
      <c r="G350" s="34"/>
      <c r="H350" s="34"/>
      <c r="I350" s="160"/>
      <c r="J350" s="34"/>
      <c r="K350" s="34"/>
      <c r="L350" s="35"/>
      <c r="M350" s="161"/>
      <c r="N350" s="162"/>
      <c r="O350" s="55"/>
      <c r="P350" s="55"/>
      <c r="Q350" s="55"/>
      <c r="R350" s="55"/>
      <c r="S350" s="55"/>
      <c r="T350" s="56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T350" s="19" t="s">
        <v>177</v>
      </c>
      <c r="AU350" s="19" t="s">
        <v>81</v>
      </c>
    </row>
    <row r="351" spans="2:63" s="12" customFormat="1" ht="22.9" customHeight="1">
      <c r="B351" s="131"/>
      <c r="D351" s="132" t="s">
        <v>71</v>
      </c>
      <c r="E351" s="142" t="s">
        <v>617</v>
      </c>
      <c r="F351" s="142" t="s">
        <v>618</v>
      </c>
      <c r="I351" s="134"/>
      <c r="J351" s="143">
        <f>BK351</f>
        <v>0</v>
      </c>
      <c r="L351" s="131"/>
      <c r="M351" s="136"/>
      <c r="N351" s="137"/>
      <c r="O351" s="137"/>
      <c r="P351" s="138">
        <f>SUM(P352:P369)</f>
        <v>0</v>
      </c>
      <c r="Q351" s="137"/>
      <c r="R351" s="138">
        <f>SUM(R352:R369)</f>
        <v>0</v>
      </c>
      <c r="S351" s="137"/>
      <c r="T351" s="139">
        <f>SUM(T352:T369)</f>
        <v>0.8113</v>
      </c>
      <c r="AR351" s="132" t="s">
        <v>81</v>
      </c>
      <c r="AT351" s="140" t="s">
        <v>71</v>
      </c>
      <c r="AU351" s="140" t="s">
        <v>79</v>
      </c>
      <c r="AY351" s="132" t="s">
        <v>167</v>
      </c>
      <c r="BK351" s="141">
        <f>SUM(BK352:BK369)</f>
        <v>0</v>
      </c>
    </row>
    <row r="352" spans="1:65" s="2" customFormat="1" ht="101.25" customHeight="1">
      <c r="A352" s="34"/>
      <c r="B352" s="144"/>
      <c r="C352" s="145" t="s">
        <v>619</v>
      </c>
      <c r="D352" s="145" t="s">
        <v>170</v>
      </c>
      <c r="E352" s="146" t="s">
        <v>620</v>
      </c>
      <c r="F352" s="147" t="s">
        <v>621</v>
      </c>
      <c r="G352" s="148" t="s">
        <v>183</v>
      </c>
      <c r="H352" s="149">
        <v>115.9</v>
      </c>
      <c r="I352" s="150"/>
      <c r="J352" s="151">
        <f>ROUND(I352*H352,2)</f>
        <v>0</v>
      </c>
      <c r="K352" s="147" t="s">
        <v>3</v>
      </c>
      <c r="L352" s="35"/>
      <c r="M352" s="152" t="s">
        <v>3</v>
      </c>
      <c r="N352" s="153" t="s">
        <v>43</v>
      </c>
      <c r="O352" s="55"/>
      <c r="P352" s="154">
        <f>O352*H352</f>
        <v>0</v>
      </c>
      <c r="Q352" s="154">
        <v>0</v>
      </c>
      <c r="R352" s="154">
        <f>Q352*H352</f>
        <v>0</v>
      </c>
      <c r="S352" s="154">
        <v>0</v>
      </c>
      <c r="T352" s="155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156" t="s">
        <v>227</v>
      </c>
      <c r="AT352" s="156" t="s">
        <v>170</v>
      </c>
      <c r="AU352" s="156" t="s">
        <v>81</v>
      </c>
      <c r="AY352" s="19" t="s">
        <v>167</v>
      </c>
      <c r="BE352" s="157">
        <f>IF(N352="základní",J352,0)</f>
        <v>0</v>
      </c>
      <c r="BF352" s="157">
        <f>IF(N352="snížená",J352,0)</f>
        <v>0</v>
      </c>
      <c r="BG352" s="157">
        <f>IF(N352="zákl. přenesená",J352,0)</f>
        <v>0</v>
      </c>
      <c r="BH352" s="157">
        <f>IF(N352="sníž. přenesená",J352,0)</f>
        <v>0</v>
      </c>
      <c r="BI352" s="157">
        <f>IF(N352="nulová",J352,0)</f>
        <v>0</v>
      </c>
      <c r="BJ352" s="19" t="s">
        <v>79</v>
      </c>
      <c r="BK352" s="157">
        <f>ROUND(I352*H352,2)</f>
        <v>0</v>
      </c>
      <c r="BL352" s="19" t="s">
        <v>227</v>
      </c>
      <c r="BM352" s="156" t="s">
        <v>622</v>
      </c>
    </row>
    <row r="353" spans="2:51" s="13" customFormat="1" ht="11.25">
      <c r="B353" s="163"/>
      <c r="D353" s="164" t="s">
        <v>179</v>
      </c>
      <c r="E353" s="165" t="s">
        <v>3</v>
      </c>
      <c r="F353" s="166" t="s">
        <v>215</v>
      </c>
      <c r="H353" s="167">
        <v>115.9</v>
      </c>
      <c r="I353" s="168"/>
      <c r="L353" s="163"/>
      <c r="M353" s="169"/>
      <c r="N353" s="170"/>
      <c r="O353" s="170"/>
      <c r="P353" s="170"/>
      <c r="Q353" s="170"/>
      <c r="R353" s="170"/>
      <c r="S353" s="170"/>
      <c r="T353" s="171"/>
      <c r="AT353" s="165" t="s">
        <v>179</v>
      </c>
      <c r="AU353" s="165" t="s">
        <v>81</v>
      </c>
      <c r="AV353" s="13" t="s">
        <v>81</v>
      </c>
      <c r="AW353" s="13" t="s">
        <v>34</v>
      </c>
      <c r="AX353" s="13" t="s">
        <v>79</v>
      </c>
      <c r="AY353" s="165" t="s">
        <v>167</v>
      </c>
    </row>
    <row r="354" spans="1:65" s="2" customFormat="1" ht="90" customHeight="1">
      <c r="A354" s="34"/>
      <c r="B354" s="144"/>
      <c r="C354" s="145" t="s">
        <v>623</v>
      </c>
      <c r="D354" s="145" t="s">
        <v>170</v>
      </c>
      <c r="E354" s="146" t="s">
        <v>624</v>
      </c>
      <c r="F354" s="147" t="s">
        <v>625</v>
      </c>
      <c r="G354" s="148" t="s">
        <v>226</v>
      </c>
      <c r="H354" s="149">
        <v>12.5</v>
      </c>
      <c r="I354" s="150"/>
      <c r="J354" s="151">
        <f>ROUND(I354*H354,2)</f>
        <v>0</v>
      </c>
      <c r="K354" s="147" t="s">
        <v>3</v>
      </c>
      <c r="L354" s="35"/>
      <c r="M354" s="152" t="s">
        <v>3</v>
      </c>
      <c r="N354" s="153" t="s">
        <v>43</v>
      </c>
      <c r="O354" s="55"/>
      <c r="P354" s="154">
        <f>O354*H354</f>
        <v>0</v>
      </c>
      <c r="Q354" s="154">
        <v>0</v>
      </c>
      <c r="R354" s="154">
        <f>Q354*H354</f>
        <v>0</v>
      </c>
      <c r="S354" s="154">
        <v>0</v>
      </c>
      <c r="T354" s="155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56" t="s">
        <v>227</v>
      </c>
      <c r="AT354" s="156" t="s">
        <v>170</v>
      </c>
      <c r="AU354" s="156" t="s">
        <v>81</v>
      </c>
      <c r="AY354" s="19" t="s">
        <v>167</v>
      </c>
      <c r="BE354" s="157">
        <f>IF(N354="základní",J354,0)</f>
        <v>0</v>
      </c>
      <c r="BF354" s="157">
        <f>IF(N354="snížená",J354,0)</f>
        <v>0</v>
      </c>
      <c r="BG354" s="157">
        <f>IF(N354="zákl. přenesená",J354,0)</f>
        <v>0</v>
      </c>
      <c r="BH354" s="157">
        <f>IF(N354="sníž. přenesená",J354,0)</f>
        <v>0</v>
      </c>
      <c r="BI354" s="157">
        <f>IF(N354="nulová",J354,0)</f>
        <v>0</v>
      </c>
      <c r="BJ354" s="19" t="s">
        <v>79</v>
      </c>
      <c r="BK354" s="157">
        <f>ROUND(I354*H354,2)</f>
        <v>0</v>
      </c>
      <c r="BL354" s="19" t="s">
        <v>227</v>
      </c>
      <c r="BM354" s="156" t="s">
        <v>626</v>
      </c>
    </row>
    <row r="355" spans="2:51" s="13" customFormat="1" ht="11.25">
      <c r="B355" s="163"/>
      <c r="D355" s="164" t="s">
        <v>179</v>
      </c>
      <c r="E355" s="165" t="s">
        <v>3</v>
      </c>
      <c r="F355" s="166" t="s">
        <v>627</v>
      </c>
      <c r="H355" s="167">
        <v>12.5</v>
      </c>
      <c r="I355" s="168"/>
      <c r="L355" s="163"/>
      <c r="M355" s="169"/>
      <c r="N355" s="170"/>
      <c r="O355" s="170"/>
      <c r="P355" s="170"/>
      <c r="Q355" s="170"/>
      <c r="R355" s="170"/>
      <c r="S355" s="170"/>
      <c r="T355" s="171"/>
      <c r="AT355" s="165" t="s">
        <v>179</v>
      </c>
      <c r="AU355" s="165" t="s">
        <v>81</v>
      </c>
      <c r="AV355" s="13" t="s">
        <v>81</v>
      </c>
      <c r="AW355" s="13" t="s">
        <v>34</v>
      </c>
      <c r="AX355" s="13" t="s">
        <v>79</v>
      </c>
      <c r="AY355" s="165" t="s">
        <v>167</v>
      </c>
    </row>
    <row r="356" spans="1:65" s="2" customFormat="1" ht="24.2" customHeight="1">
      <c r="A356" s="34"/>
      <c r="B356" s="144"/>
      <c r="C356" s="145" t="s">
        <v>628</v>
      </c>
      <c r="D356" s="145" t="s">
        <v>170</v>
      </c>
      <c r="E356" s="146" t="s">
        <v>629</v>
      </c>
      <c r="F356" s="147" t="s">
        <v>630</v>
      </c>
      <c r="G356" s="148" t="s">
        <v>200</v>
      </c>
      <c r="H356" s="149">
        <v>4</v>
      </c>
      <c r="I356" s="150"/>
      <c r="J356" s="151">
        <f>ROUND(I356*H356,2)</f>
        <v>0</v>
      </c>
      <c r="K356" s="147" t="s">
        <v>3</v>
      </c>
      <c r="L356" s="35"/>
      <c r="M356" s="152" t="s">
        <v>3</v>
      </c>
      <c r="N356" s="153" t="s">
        <v>43</v>
      </c>
      <c r="O356" s="55"/>
      <c r="P356" s="154">
        <f>O356*H356</f>
        <v>0</v>
      </c>
      <c r="Q356" s="154">
        <v>0</v>
      </c>
      <c r="R356" s="154">
        <f>Q356*H356</f>
        <v>0</v>
      </c>
      <c r="S356" s="154">
        <v>0</v>
      </c>
      <c r="T356" s="155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56" t="s">
        <v>227</v>
      </c>
      <c r="AT356" s="156" t="s">
        <v>170</v>
      </c>
      <c r="AU356" s="156" t="s">
        <v>81</v>
      </c>
      <c r="AY356" s="19" t="s">
        <v>167</v>
      </c>
      <c r="BE356" s="157">
        <f>IF(N356="základní",J356,0)</f>
        <v>0</v>
      </c>
      <c r="BF356" s="157">
        <f>IF(N356="snížená",J356,0)</f>
        <v>0</v>
      </c>
      <c r="BG356" s="157">
        <f>IF(N356="zákl. přenesená",J356,0)</f>
        <v>0</v>
      </c>
      <c r="BH356" s="157">
        <f>IF(N356="sníž. přenesená",J356,0)</f>
        <v>0</v>
      </c>
      <c r="BI356" s="157">
        <f>IF(N356="nulová",J356,0)</f>
        <v>0</v>
      </c>
      <c r="BJ356" s="19" t="s">
        <v>79</v>
      </c>
      <c r="BK356" s="157">
        <f>ROUND(I356*H356,2)</f>
        <v>0</v>
      </c>
      <c r="BL356" s="19" t="s">
        <v>227</v>
      </c>
      <c r="BM356" s="156" t="s">
        <v>631</v>
      </c>
    </row>
    <row r="357" spans="2:51" s="13" customFormat="1" ht="11.25">
      <c r="B357" s="163"/>
      <c r="D357" s="164" t="s">
        <v>179</v>
      </c>
      <c r="E357" s="165" t="s">
        <v>3</v>
      </c>
      <c r="F357" s="166" t="s">
        <v>632</v>
      </c>
      <c r="H357" s="167">
        <v>4</v>
      </c>
      <c r="I357" s="168"/>
      <c r="L357" s="163"/>
      <c r="M357" s="169"/>
      <c r="N357" s="170"/>
      <c r="O357" s="170"/>
      <c r="P357" s="170"/>
      <c r="Q357" s="170"/>
      <c r="R357" s="170"/>
      <c r="S357" s="170"/>
      <c r="T357" s="171"/>
      <c r="AT357" s="165" t="s">
        <v>179</v>
      </c>
      <c r="AU357" s="165" t="s">
        <v>81</v>
      </c>
      <c r="AV357" s="13" t="s">
        <v>81</v>
      </c>
      <c r="AW357" s="13" t="s">
        <v>34</v>
      </c>
      <c r="AX357" s="13" t="s">
        <v>79</v>
      </c>
      <c r="AY357" s="165" t="s">
        <v>167</v>
      </c>
    </row>
    <row r="358" spans="1:65" s="2" customFormat="1" ht="16.5" customHeight="1">
      <c r="A358" s="34"/>
      <c r="B358" s="144"/>
      <c r="C358" s="145" t="s">
        <v>633</v>
      </c>
      <c r="D358" s="145" t="s">
        <v>170</v>
      </c>
      <c r="E358" s="146" t="s">
        <v>634</v>
      </c>
      <c r="F358" s="147" t="s">
        <v>635</v>
      </c>
      <c r="G358" s="148" t="s">
        <v>183</v>
      </c>
      <c r="H358" s="149">
        <v>115.9</v>
      </c>
      <c r="I358" s="150"/>
      <c r="J358" s="151">
        <f>ROUND(I358*H358,2)</f>
        <v>0</v>
      </c>
      <c r="K358" s="147" t="s">
        <v>174</v>
      </c>
      <c r="L358" s="35"/>
      <c r="M358" s="152" t="s">
        <v>3</v>
      </c>
      <c r="N358" s="153" t="s">
        <v>43</v>
      </c>
      <c r="O358" s="55"/>
      <c r="P358" s="154">
        <f>O358*H358</f>
        <v>0</v>
      </c>
      <c r="Q358" s="154">
        <v>0</v>
      </c>
      <c r="R358" s="154">
        <f>Q358*H358</f>
        <v>0</v>
      </c>
      <c r="S358" s="154">
        <v>0.005</v>
      </c>
      <c r="T358" s="155">
        <f>S358*H358</f>
        <v>0.5795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156" t="s">
        <v>227</v>
      </c>
      <c r="AT358" s="156" t="s">
        <v>170</v>
      </c>
      <c r="AU358" s="156" t="s">
        <v>81</v>
      </c>
      <c r="AY358" s="19" t="s">
        <v>167</v>
      </c>
      <c r="BE358" s="157">
        <f>IF(N358="základní",J358,0)</f>
        <v>0</v>
      </c>
      <c r="BF358" s="157">
        <f>IF(N358="snížená",J358,0)</f>
        <v>0</v>
      </c>
      <c r="BG358" s="157">
        <f>IF(N358="zákl. přenesená",J358,0)</f>
        <v>0</v>
      </c>
      <c r="BH358" s="157">
        <f>IF(N358="sníž. přenesená",J358,0)</f>
        <v>0</v>
      </c>
      <c r="BI358" s="157">
        <f>IF(N358="nulová",J358,0)</f>
        <v>0</v>
      </c>
      <c r="BJ358" s="19" t="s">
        <v>79</v>
      </c>
      <c r="BK358" s="157">
        <f>ROUND(I358*H358,2)</f>
        <v>0</v>
      </c>
      <c r="BL358" s="19" t="s">
        <v>227</v>
      </c>
      <c r="BM358" s="156" t="s">
        <v>636</v>
      </c>
    </row>
    <row r="359" spans="1:47" s="2" customFormat="1" ht="11.25">
      <c r="A359" s="34"/>
      <c r="B359" s="35"/>
      <c r="C359" s="34"/>
      <c r="D359" s="158" t="s">
        <v>177</v>
      </c>
      <c r="E359" s="34"/>
      <c r="F359" s="159" t="s">
        <v>637</v>
      </c>
      <c r="G359" s="34"/>
      <c r="H359" s="34"/>
      <c r="I359" s="160"/>
      <c r="J359" s="34"/>
      <c r="K359" s="34"/>
      <c r="L359" s="35"/>
      <c r="M359" s="161"/>
      <c r="N359" s="162"/>
      <c r="O359" s="55"/>
      <c r="P359" s="55"/>
      <c r="Q359" s="55"/>
      <c r="R359" s="55"/>
      <c r="S359" s="55"/>
      <c r="T359" s="56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T359" s="19" t="s">
        <v>177</v>
      </c>
      <c r="AU359" s="19" t="s">
        <v>81</v>
      </c>
    </row>
    <row r="360" spans="2:51" s="13" customFormat="1" ht="11.25">
      <c r="B360" s="163"/>
      <c r="D360" s="164" t="s">
        <v>179</v>
      </c>
      <c r="E360" s="165" t="s">
        <v>3</v>
      </c>
      <c r="F360" s="166" t="s">
        <v>215</v>
      </c>
      <c r="H360" s="167">
        <v>115.9</v>
      </c>
      <c r="I360" s="168"/>
      <c r="L360" s="163"/>
      <c r="M360" s="169"/>
      <c r="N360" s="170"/>
      <c r="O360" s="170"/>
      <c r="P360" s="170"/>
      <c r="Q360" s="170"/>
      <c r="R360" s="170"/>
      <c r="S360" s="170"/>
      <c r="T360" s="171"/>
      <c r="AT360" s="165" t="s">
        <v>179</v>
      </c>
      <c r="AU360" s="165" t="s">
        <v>81</v>
      </c>
      <c r="AV360" s="13" t="s">
        <v>81</v>
      </c>
      <c r="AW360" s="13" t="s">
        <v>34</v>
      </c>
      <c r="AX360" s="13" t="s">
        <v>72</v>
      </c>
      <c r="AY360" s="165" t="s">
        <v>167</v>
      </c>
    </row>
    <row r="361" spans="2:51" s="14" customFormat="1" ht="11.25">
      <c r="B361" s="172"/>
      <c r="D361" s="164" t="s">
        <v>179</v>
      </c>
      <c r="E361" s="173" t="s">
        <v>3</v>
      </c>
      <c r="F361" s="174" t="s">
        <v>217</v>
      </c>
      <c r="H361" s="175">
        <v>115.9</v>
      </c>
      <c r="I361" s="176"/>
      <c r="L361" s="172"/>
      <c r="M361" s="177"/>
      <c r="N361" s="178"/>
      <c r="O361" s="178"/>
      <c r="P361" s="178"/>
      <c r="Q361" s="178"/>
      <c r="R361" s="178"/>
      <c r="S361" s="178"/>
      <c r="T361" s="179"/>
      <c r="AT361" s="173" t="s">
        <v>179</v>
      </c>
      <c r="AU361" s="173" t="s">
        <v>81</v>
      </c>
      <c r="AV361" s="14" t="s">
        <v>175</v>
      </c>
      <c r="AW361" s="14" t="s">
        <v>34</v>
      </c>
      <c r="AX361" s="14" t="s">
        <v>79</v>
      </c>
      <c r="AY361" s="173" t="s">
        <v>167</v>
      </c>
    </row>
    <row r="362" spans="1:65" s="2" customFormat="1" ht="16.5" customHeight="1">
      <c r="A362" s="34"/>
      <c r="B362" s="144"/>
      <c r="C362" s="145" t="s">
        <v>638</v>
      </c>
      <c r="D362" s="145" t="s">
        <v>170</v>
      </c>
      <c r="E362" s="146" t="s">
        <v>639</v>
      </c>
      <c r="F362" s="147" t="s">
        <v>640</v>
      </c>
      <c r="G362" s="148" t="s">
        <v>183</v>
      </c>
      <c r="H362" s="149">
        <v>115.9</v>
      </c>
      <c r="I362" s="150"/>
      <c r="J362" s="151">
        <f>ROUND(I362*H362,2)</f>
        <v>0</v>
      </c>
      <c r="K362" s="147" t="s">
        <v>174</v>
      </c>
      <c r="L362" s="35"/>
      <c r="M362" s="152" t="s">
        <v>3</v>
      </c>
      <c r="N362" s="153" t="s">
        <v>43</v>
      </c>
      <c r="O362" s="55"/>
      <c r="P362" s="154">
        <f>O362*H362</f>
        <v>0</v>
      </c>
      <c r="Q362" s="154">
        <v>0</v>
      </c>
      <c r="R362" s="154">
        <f>Q362*H362</f>
        <v>0</v>
      </c>
      <c r="S362" s="154">
        <v>0.002</v>
      </c>
      <c r="T362" s="155">
        <f>S362*H362</f>
        <v>0.2318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156" t="s">
        <v>227</v>
      </c>
      <c r="AT362" s="156" t="s">
        <v>170</v>
      </c>
      <c r="AU362" s="156" t="s">
        <v>81</v>
      </c>
      <c r="AY362" s="19" t="s">
        <v>167</v>
      </c>
      <c r="BE362" s="157">
        <f>IF(N362="základní",J362,0)</f>
        <v>0</v>
      </c>
      <c r="BF362" s="157">
        <f>IF(N362="snížená",J362,0)</f>
        <v>0</v>
      </c>
      <c r="BG362" s="157">
        <f>IF(N362="zákl. přenesená",J362,0)</f>
        <v>0</v>
      </c>
      <c r="BH362" s="157">
        <f>IF(N362="sníž. přenesená",J362,0)</f>
        <v>0</v>
      </c>
      <c r="BI362" s="157">
        <f>IF(N362="nulová",J362,0)</f>
        <v>0</v>
      </c>
      <c r="BJ362" s="19" t="s">
        <v>79</v>
      </c>
      <c r="BK362" s="157">
        <f>ROUND(I362*H362,2)</f>
        <v>0</v>
      </c>
      <c r="BL362" s="19" t="s">
        <v>227</v>
      </c>
      <c r="BM362" s="156" t="s">
        <v>641</v>
      </c>
    </row>
    <row r="363" spans="1:47" s="2" customFormat="1" ht="11.25">
      <c r="A363" s="34"/>
      <c r="B363" s="35"/>
      <c r="C363" s="34"/>
      <c r="D363" s="158" t="s">
        <v>177</v>
      </c>
      <c r="E363" s="34"/>
      <c r="F363" s="159" t="s">
        <v>642</v>
      </c>
      <c r="G363" s="34"/>
      <c r="H363" s="34"/>
      <c r="I363" s="160"/>
      <c r="J363" s="34"/>
      <c r="K363" s="34"/>
      <c r="L363" s="35"/>
      <c r="M363" s="161"/>
      <c r="N363" s="162"/>
      <c r="O363" s="55"/>
      <c r="P363" s="55"/>
      <c r="Q363" s="55"/>
      <c r="R363" s="55"/>
      <c r="S363" s="55"/>
      <c r="T363" s="56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T363" s="19" t="s">
        <v>177</v>
      </c>
      <c r="AU363" s="19" t="s">
        <v>81</v>
      </c>
    </row>
    <row r="364" spans="2:51" s="13" customFormat="1" ht="11.25">
      <c r="B364" s="163"/>
      <c r="D364" s="164" t="s">
        <v>179</v>
      </c>
      <c r="E364" s="165" t="s">
        <v>3</v>
      </c>
      <c r="F364" s="166" t="s">
        <v>215</v>
      </c>
      <c r="H364" s="167">
        <v>115.9</v>
      </c>
      <c r="I364" s="168"/>
      <c r="L364" s="163"/>
      <c r="M364" s="169"/>
      <c r="N364" s="170"/>
      <c r="O364" s="170"/>
      <c r="P364" s="170"/>
      <c r="Q364" s="170"/>
      <c r="R364" s="170"/>
      <c r="S364" s="170"/>
      <c r="T364" s="171"/>
      <c r="AT364" s="165" t="s">
        <v>179</v>
      </c>
      <c r="AU364" s="165" t="s">
        <v>81</v>
      </c>
      <c r="AV364" s="13" t="s">
        <v>81</v>
      </c>
      <c r="AW364" s="13" t="s">
        <v>34</v>
      </c>
      <c r="AX364" s="13" t="s">
        <v>72</v>
      </c>
      <c r="AY364" s="165" t="s">
        <v>167</v>
      </c>
    </row>
    <row r="365" spans="2:51" s="14" customFormat="1" ht="11.25">
      <c r="B365" s="172"/>
      <c r="D365" s="164" t="s">
        <v>179</v>
      </c>
      <c r="E365" s="173" t="s">
        <v>3</v>
      </c>
      <c r="F365" s="174" t="s">
        <v>217</v>
      </c>
      <c r="H365" s="175">
        <v>115.9</v>
      </c>
      <c r="I365" s="176"/>
      <c r="L365" s="172"/>
      <c r="M365" s="177"/>
      <c r="N365" s="178"/>
      <c r="O365" s="178"/>
      <c r="P365" s="178"/>
      <c r="Q365" s="178"/>
      <c r="R365" s="178"/>
      <c r="S365" s="178"/>
      <c r="T365" s="179"/>
      <c r="AT365" s="173" t="s">
        <v>179</v>
      </c>
      <c r="AU365" s="173" t="s">
        <v>81</v>
      </c>
      <c r="AV365" s="14" t="s">
        <v>175</v>
      </c>
      <c r="AW365" s="14" t="s">
        <v>34</v>
      </c>
      <c r="AX365" s="14" t="s">
        <v>79</v>
      </c>
      <c r="AY365" s="173" t="s">
        <v>167</v>
      </c>
    </row>
    <row r="366" spans="1:65" s="2" customFormat="1" ht="24.2" customHeight="1">
      <c r="A366" s="34"/>
      <c r="B366" s="144"/>
      <c r="C366" s="145" t="s">
        <v>643</v>
      </c>
      <c r="D366" s="145" t="s">
        <v>170</v>
      </c>
      <c r="E366" s="146" t="s">
        <v>644</v>
      </c>
      <c r="F366" s="147" t="s">
        <v>645</v>
      </c>
      <c r="G366" s="148" t="s">
        <v>200</v>
      </c>
      <c r="H366" s="149">
        <v>3</v>
      </c>
      <c r="I366" s="150"/>
      <c r="J366" s="151">
        <f>ROUND(I366*H366,2)</f>
        <v>0</v>
      </c>
      <c r="K366" s="147" t="s">
        <v>3</v>
      </c>
      <c r="L366" s="35"/>
      <c r="M366" s="152" t="s">
        <v>3</v>
      </c>
      <c r="N366" s="153" t="s">
        <v>43</v>
      </c>
      <c r="O366" s="55"/>
      <c r="P366" s="154">
        <f>O366*H366</f>
        <v>0</v>
      </c>
      <c r="Q366" s="154">
        <v>0</v>
      </c>
      <c r="R366" s="154">
        <f>Q366*H366</f>
        <v>0</v>
      </c>
      <c r="S366" s="154">
        <v>0</v>
      </c>
      <c r="T366" s="155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156" t="s">
        <v>227</v>
      </c>
      <c r="AT366" s="156" t="s">
        <v>170</v>
      </c>
      <c r="AU366" s="156" t="s">
        <v>81</v>
      </c>
      <c r="AY366" s="19" t="s">
        <v>167</v>
      </c>
      <c r="BE366" s="157">
        <f>IF(N366="základní",J366,0)</f>
        <v>0</v>
      </c>
      <c r="BF366" s="157">
        <f>IF(N366="snížená",J366,0)</f>
        <v>0</v>
      </c>
      <c r="BG366" s="157">
        <f>IF(N366="zákl. přenesená",J366,0)</f>
        <v>0</v>
      </c>
      <c r="BH366" s="157">
        <f>IF(N366="sníž. přenesená",J366,0)</f>
        <v>0</v>
      </c>
      <c r="BI366" s="157">
        <f>IF(N366="nulová",J366,0)</f>
        <v>0</v>
      </c>
      <c r="BJ366" s="19" t="s">
        <v>79</v>
      </c>
      <c r="BK366" s="157">
        <f>ROUND(I366*H366,2)</f>
        <v>0</v>
      </c>
      <c r="BL366" s="19" t="s">
        <v>227</v>
      </c>
      <c r="BM366" s="156" t="s">
        <v>646</v>
      </c>
    </row>
    <row r="367" spans="2:51" s="13" customFormat="1" ht="11.25">
      <c r="B367" s="163"/>
      <c r="D367" s="164" t="s">
        <v>179</v>
      </c>
      <c r="E367" s="165" t="s">
        <v>3</v>
      </c>
      <c r="F367" s="166" t="s">
        <v>595</v>
      </c>
      <c r="H367" s="167">
        <v>3</v>
      </c>
      <c r="I367" s="168"/>
      <c r="L367" s="163"/>
      <c r="M367" s="169"/>
      <c r="N367" s="170"/>
      <c r="O367" s="170"/>
      <c r="P367" s="170"/>
      <c r="Q367" s="170"/>
      <c r="R367" s="170"/>
      <c r="S367" s="170"/>
      <c r="T367" s="171"/>
      <c r="AT367" s="165" t="s">
        <v>179</v>
      </c>
      <c r="AU367" s="165" t="s">
        <v>81</v>
      </c>
      <c r="AV367" s="13" t="s">
        <v>81</v>
      </c>
      <c r="AW367" s="13" t="s">
        <v>34</v>
      </c>
      <c r="AX367" s="13" t="s">
        <v>79</v>
      </c>
      <c r="AY367" s="165" t="s">
        <v>167</v>
      </c>
    </row>
    <row r="368" spans="1:65" s="2" customFormat="1" ht="44.25" customHeight="1">
      <c r="A368" s="34"/>
      <c r="B368" s="144"/>
      <c r="C368" s="145" t="s">
        <v>647</v>
      </c>
      <c r="D368" s="145" t="s">
        <v>170</v>
      </c>
      <c r="E368" s="146" t="s">
        <v>648</v>
      </c>
      <c r="F368" s="147" t="s">
        <v>649</v>
      </c>
      <c r="G368" s="148" t="s">
        <v>614</v>
      </c>
      <c r="H368" s="191"/>
      <c r="I368" s="150"/>
      <c r="J368" s="151">
        <f>ROUND(I368*H368,2)</f>
        <v>0</v>
      </c>
      <c r="K368" s="147" t="s">
        <v>174</v>
      </c>
      <c r="L368" s="35"/>
      <c r="M368" s="152" t="s">
        <v>3</v>
      </c>
      <c r="N368" s="153" t="s">
        <v>43</v>
      </c>
      <c r="O368" s="55"/>
      <c r="P368" s="154">
        <f>O368*H368</f>
        <v>0</v>
      </c>
      <c r="Q368" s="154">
        <v>0</v>
      </c>
      <c r="R368" s="154">
        <f>Q368*H368</f>
        <v>0</v>
      </c>
      <c r="S368" s="154">
        <v>0</v>
      </c>
      <c r="T368" s="155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156" t="s">
        <v>227</v>
      </c>
      <c r="AT368" s="156" t="s">
        <v>170</v>
      </c>
      <c r="AU368" s="156" t="s">
        <v>81</v>
      </c>
      <c r="AY368" s="19" t="s">
        <v>167</v>
      </c>
      <c r="BE368" s="157">
        <f>IF(N368="základní",J368,0)</f>
        <v>0</v>
      </c>
      <c r="BF368" s="157">
        <f>IF(N368="snížená",J368,0)</f>
        <v>0</v>
      </c>
      <c r="BG368" s="157">
        <f>IF(N368="zákl. přenesená",J368,0)</f>
        <v>0</v>
      </c>
      <c r="BH368" s="157">
        <f>IF(N368="sníž. přenesená",J368,0)</f>
        <v>0</v>
      </c>
      <c r="BI368" s="157">
        <f>IF(N368="nulová",J368,0)</f>
        <v>0</v>
      </c>
      <c r="BJ368" s="19" t="s">
        <v>79</v>
      </c>
      <c r="BK368" s="157">
        <f>ROUND(I368*H368,2)</f>
        <v>0</v>
      </c>
      <c r="BL368" s="19" t="s">
        <v>227</v>
      </c>
      <c r="BM368" s="156" t="s">
        <v>650</v>
      </c>
    </row>
    <row r="369" spans="1:47" s="2" customFormat="1" ht="11.25">
      <c r="A369" s="34"/>
      <c r="B369" s="35"/>
      <c r="C369" s="34"/>
      <c r="D369" s="158" t="s">
        <v>177</v>
      </c>
      <c r="E369" s="34"/>
      <c r="F369" s="159" t="s">
        <v>651</v>
      </c>
      <c r="G369" s="34"/>
      <c r="H369" s="34"/>
      <c r="I369" s="160"/>
      <c r="J369" s="34"/>
      <c r="K369" s="34"/>
      <c r="L369" s="35"/>
      <c r="M369" s="161"/>
      <c r="N369" s="162"/>
      <c r="O369" s="55"/>
      <c r="P369" s="55"/>
      <c r="Q369" s="55"/>
      <c r="R369" s="55"/>
      <c r="S369" s="55"/>
      <c r="T369" s="56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T369" s="19" t="s">
        <v>177</v>
      </c>
      <c r="AU369" s="19" t="s">
        <v>81</v>
      </c>
    </row>
    <row r="370" spans="2:63" s="12" customFormat="1" ht="22.9" customHeight="1">
      <c r="B370" s="131"/>
      <c r="D370" s="132" t="s">
        <v>71</v>
      </c>
      <c r="E370" s="142" t="s">
        <v>652</v>
      </c>
      <c r="F370" s="142" t="s">
        <v>653</v>
      </c>
      <c r="I370" s="134"/>
      <c r="J370" s="143">
        <f>BK370</f>
        <v>0</v>
      </c>
      <c r="L370" s="131"/>
      <c r="M370" s="136"/>
      <c r="N370" s="137"/>
      <c r="O370" s="137"/>
      <c r="P370" s="138">
        <f>SUM(P371:P401)</f>
        <v>0</v>
      </c>
      <c r="Q370" s="137"/>
      <c r="R370" s="138">
        <f>SUM(R371:R401)</f>
        <v>1.76168</v>
      </c>
      <c r="S370" s="137"/>
      <c r="T370" s="139">
        <f>SUM(T371:T401)</f>
        <v>0.3687</v>
      </c>
      <c r="AR370" s="132" t="s">
        <v>81</v>
      </c>
      <c r="AT370" s="140" t="s">
        <v>71</v>
      </c>
      <c r="AU370" s="140" t="s">
        <v>79</v>
      </c>
      <c r="AY370" s="132" t="s">
        <v>167</v>
      </c>
      <c r="BK370" s="141">
        <f>SUM(BK371:BK401)</f>
        <v>0</v>
      </c>
    </row>
    <row r="371" spans="1:65" s="2" customFormat="1" ht="33" customHeight="1">
      <c r="A371" s="34"/>
      <c r="B371" s="144"/>
      <c r="C371" s="145" t="s">
        <v>654</v>
      </c>
      <c r="D371" s="145" t="s">
        <v>170</v>
      </c>
      <c r="E371" s="146" t="s">
        <v>655</v>
      </c>
      <c r="F371" s="147" t="s">
        <v>656</v>
      </c>
      <c r="G371" s="148" t="s">
        <v>183</v>
      </c>
      <c r="H371" s="149">
        <v>115.9</v>
      </c>
      <c r="I371" s="150"/>
      <c r="J371" s="151">
        <f>ROUND(I371*H371,2)</f>
        <v>0</v>
      </c>
      <c r="K371" s="147" t="s">
        <v>174</v>
      </c>
      <c r="L371" s="35"/>
      <c r="M371" s="152" t="s">
        <v>3</v>
      </c>
      <c r="N371" s="153" t="s">
        <v>43</v>
      </c>
      <c r="O371" s="55"/>
      <c r="P371" s="154">
        <f>O371*H371</f>
        <v>0</v>
      </c>
      <c r="Q371" s="154">
        <v>0</v>
      </c>
      <c r="R371" s="154">
        <f>Q371*H371</f>
        <v>0</v>
      </c>
      <c r="S371" s="154">
        <v>0</v>
      </c>
      <c r="T371" s="155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56" t="s">
        <v>227</v>
      </c>
      <c r="AT371" s="156" t="s">
        <v>170</v>
      </c>
      <c r="AU371" s="156" t="s">
        <v>81</v>
      </c>
      <c r="AY371" s="19" t="s">
        <v>167</v>
      </c>
      <c r="BE371" s="157">
        <f>IF(N371="základní",J371,0)</f>
        <v>0</v>
      </c>
      <c r="BF371" s="157">
        <f>IF(N371="snížená",J371,0)</f>
        <v>0</v>
      </c>
      <c r="BG371" s="157">
        <f>IF(N371="zákl. přenesená",J371,0)</f>
        <v>0</v>
      </c>
      <c r="BH371" s="157">
        <f>IF(N371="sníž. přenesená",J371,0)</f>
        <v>0</v>
      </c>
      <c r="BI371" s="157">
        <f>IF(N371="nulová",J371,0)</f>
        <v>0</v>
      </c>
      <c r="BJ371" s="19" t="s">
        <v>79</v>
      </c>
      <c r="BK371" s="157">
        <f>ROUND(I371*H371,2)</f>
        <v>0</v>
      </c>
      <c r="BL371" s="19" t="s">
        <v>227</v>
      </c>
      <c r="BM371" s="156" t="s">
        <v>657</v>
      </c>
    </row>
    <row r="372" spans="1:47" s="2" customFormat="1" ht="11.25">
      <c r="A372" s="34"/>
      <c r="B372" s="35"/>
      <c r="C372" s="34"/>
      <c r="D372" s="158" t="s">
        <v>177</v>
      </c>
      <c r="E372" s="34"/>
      <c r="F372" s="159" t="s">
        <v>658</v>
      </c>
      <c r="G372" s="34"/>
      <c r="H372" s="34"/>
      <c r="I372" s="160"/>
      <c r="J372" s="34"/>
      <c r="K372" s="34"/>
      <c r="L372" s="35"/>
      <c r="M372" s="161"/>
      <c r="N372" s="162"/>
      <c r="O372" s="55"/>
      <c r="P372" s="55"/>
      <c r="Q372" s="55"/>
      <c r="R372" s="55"/>
      <c r="S372" s="55"/>
      <c r="T372" s="56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T372" s="19" t="s">
        <v>177</v>
      </c>
      <c r="AU372" s="19" t="s">
        <v>81</v>
      </c>
    </row>
    <row r="373" spans="2:51" s="13" customFormat="1" ht="11.25">
      <c r="B373" s="163"/>
      <c r="D373" s="164" t="s">
        <v>179</v>
      </c>
      <c r="E373" s="165" t="s">
        <v>3</v>
      </c>
      <c r="F373" s="166" t="s">
        <v>215</v>
      </c>
      <c r="H373" s="167">
        <v>115.9</v>
      </c>
      <c r="I373" s="168"/>
      <c r="L373" s="163"/>
      <c r="M373" s="169"/>
      <c r="N373" s="170"/>
      <c r="O373" s="170"/>
      <c r="P373" s="170"/>
      <c r="Q373" s="170"/>
      <c r="R373" s="170"/>
      <c r="S373" s="170"/>
      <c r="T373" s="171"/>
      <c r="AT373" s="165" t="s">
        <v>179</v>
      </c>
      <c r="AU373" s="165" t="s">
        <v>81</v>
      </c>
      <c r="AV373" s="13" t="s">
        <v>81</v>
      </c>
      <c r="AW373" s="13" t="s">
        <v>34</v>
      </c>
      <c r="AX373" s="13" t="s">
        <v>79</v>
      </c>
      <c r="AY373" s="165" t="s">
        <v>167</v>
      </c>
    </row>
    <row r="374" spans="1:65" s="2" customFormat="1" ht="16.5" customHeight="1">
      <c r="A374" s="34"/>
      <c r="B374" s="144"/>
      <c r="C374" s="145" t="s">
        <v>659</v>
      </c>
      <c r="D374" s="145" t="s">
        <v>170</v>
      </c>
      <c r="E374" s="146" t="s">
        <v>660</v>
      </c>
      <c r="F374" s="147" t="s">
        <v>661</v>
      </c>
      <c r="G374" s="148" t="s">
        <v>183</v>
      </c>
      <c r="H374" s="149">
        <v>115.9</v>
      </c>
      <c r="I374" s="150"/>
      <c r="J374" s="151">
        <f>ROUND(I374*H374,2)</f>
        <v>0</v>
      </c>
      <c r="K374" s="147" t="s">
        <v>174</v>
      </c>
      <c r="L374" s="35"/>
      <c r="M374" s="152" t="s">
        <v>3</v>
      </c>
      <c r="N374" s="153" t="s">
        <v>43</v>
      </c>
      <c r="O374" s="55"/>
      <c r="P374" s="154">
        <f>O374*H374</f>
        <v>0</v>
      </c>
      <c r="Q374" s="154">
        <v>0.0002</v>
      </c>
      <c r="R374" s="154">
        <f>Q374*H374</f>
        <v>0.023180000000000003</v>
      </c>
      <c r="S374" s="154">
        <v>0</v>
      </c>
      <c r="T374" s="155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156" t="s">
        <v>227</v>
      </c>
      <c r="AT374" s="156" t="s">
        <v>170</v>
      </c>
      <c r="AU374" s="156" t="s">
        <v>81</v>
      </c>
      <c r="AY374" s="19" t="s">
        <v>167</v>
      </c>
      <c r="BE374" s="157">
        <f>IF(N374="základní",J374,0)</f>
        <v>0</v>
      </c>
      <c r="BF374" s="157">
        <f>IF(N374="snížená",J374,0)</f>
        <v>0</v>
      </c>
      <c r="BG374" s="157">
        <f>IF(N374="zákl. přenesená",J374,0)</f>
        <v>0</v>
      </c>
      <c r="BH374" s="157">
        <f>IF(N374="sníž. přenesená",J374,0)</f>
        <v>0</v>
      </c>
      <c r="BI374" s="157">
        <f>IF(N374="nulová",J374,0)</f>
        <v>0</v>
      </c>
      <c r="BJ374" s="19" t="s">
        <v>79</v>
      </c>
      <c r="BK374" s="157">
        <f>ROUND(I374*H374,2)</f>
        <v>0</v>
      </c>
      <c r="BL374" s="19" t="s">
        <v>227</v>
      </c>
      <c r="BM374" s="156" t="s">
        <v>662</v>
      </c>
    </row>
    <row r="375" spans="1:47" s="2" customFormat="1" ht="11.25">
      <c r="A375" s="34"/>
      <c r="B375" s="35"/>
      <c r="C375" s="34"/>
      <c r="D375" s="158" t="s">
        <v>177</v>
      </c>
      <c r="E375" s="34"/>
      <c r="F375" s="159" t="s">
        <v>663</v>
      </c>
      <c r="G375" s="34"/>
      <c r="H375" s="34"/>
      <c r="I375" s="160"/>
      <c r="J375" s="34"/>
      <c r="K375" s="34"/>
      <c r="L375" s="35"/>
      <c r="M375" s="161"/>
      <c r="N375" s="162"/>
      <c r="O375" s="55"/>
      <c r="P375" s="55"/>
      <c r="Q375" s="55"/>
      <c r="R375" s="55"/>
      <c r="S375" s="55"/>
      <c r="T375" s="56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T375" s="19" t="s">
        <v>177</v>
      </c>
      <c r="AU375" s="19" t="s">
        <v>81</v>
      </c>
    </row>
    <row r="376" spans="2:51" s="13" customFormat="1" ht="11.25">
      <c r="B376" s="163"/>
      <c r="D376" s="164" t="s">
        <v>179</v>
      </c>
      <c r="E376" s="165" t="s">
        <v>3</v>
      </c>
      <c r="F376" s="166" t="s">
        <v>215</v>
      </c>
      <c r="H376" s="167">
        <v>115.9</v>
      </c>
      <c r="I376" s="168"/>
      <c r="L376" s="163"/>
      <c r="M376" s="169"/>
      <c r="N376" s="170"/>
      <c r="O376" s="170"/>
      <c r="P376" s="170"/>
      <c r="Q376" s="170"/>
      <c r="R376" s="170"/>
      <c r="S376" s="170"/>
      <c r="T376" s="171"/>
      <c r="AT376" s="165" t="s">
        <v>179</v>
      </c>
      <c r="AU376" s="165" t="s">
        <v>81</v>
      </c>
      <c r="AV376" s="13" t="s">
        <v>81</v>
      </c>
      <c r="AW376" s="13" t="s">
        <v>34</v>
      </c>
      <c r="AX376" s="13" t="s">
        <v>79</v>
      </c>
      <c r="AY376" s="165" t="s">
        <v>167</v>
      </c>
    </row>
    <row r="377" spans="1:65" s="2" customFormat="1" ht="33" customHeight="1">
      <c r="A377" s="34"/>
      <c r="B377" s="144"/>
      <c r="C377" s="145" t="s">
        <v>664</v>
      </c>
      <c r="D377" s="145" t="s">
        <v>170</v>
      </c>
      <c r="E377" s="146" t="s">
        <v>665</v>
      </c>
      <c r="F377" s="147" t="s">
        <v>666</v>
      </c>
      <c r="G377" s="148" t="s">
        <v>183</v>
      </c>
      <c r="H377" s="149">
        <v>115.9</v>
      </c>
      <c r="I377" s="150"/>
      <c r="J377" s="151">
        <f>ROUND(I377*H377,2)</f>
        <v>0</v>
      </c>
      <c r="K377" s="147" t="s">
        <v>174</v>
      </c>
      <c r="L377" s="35"/>
      <c r="M377" s="152" t="s">
        <v>3</v>
      </c>
      <c r="N377" s="153" t="s">
        <v>43</v>
      </c>
      <c r="O377" s="55"/>
      <c r="P377" s="154">
        <f>O377*H377</f>
        <v>0</v>
      </c>
      <c r="Q377" s="154">
        <v>0.015</v>
      </c>
      <c r="R377" s="154">
        <f>Q377*H377</f>
        <v>1.7385</v>
      </c>
      <c r="S377" s="154">
        <v>0</v>
      </c>
      <c r="T377" s="155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56" t="s">
        <v>227</v>
      </c>
      <c r="AT377" s="156" t="s">
        <v>170</v>
      </c>
      <c r="AU377" s="156" t="s">
        <v>81</v>
      </c>
      <c r="AY377" s="19" t="s">
        <v>167</v>
      </c>
      <c r="BE377" s="157">
        <f>IF(N377="základní",J377,0)</f>
        <v>0</v>
      </c>
      <c r="BF377" s="157">
        <f>IF(N377="snížená",J377,0)</f>
        <v>0</v>
      </c>
      <c r="BG377" s="157">
        <f>IF(N377="zákl. přenesená",J377,0)</f>
        <v>0</v>
      </c>
      <c r="BH377" s="157">
        <f>IF(N377="sníž. přenesená",J377,0)</f>
        <v>0</v>
      </c>
      <c r="BI377" s="157">
        <f>IF(N377="nulová",J377,0)</f>
        <v>0</v>
      </c>
      <c r="BJ377" s="19" t="s">
        <v>79</v>
      </c>
      <c r="BK377" s="157">
        <f>ROUND(I377*H377,2)</f>
        <v>0</v>
      </c>
      <c r="BL377" s="19" t="s">
        <v>227</v>
      </c>
      <c r="BM377" s="156" t="s">
        <v>667</v>
      </c>
    </row>
    <row r="378" spans="1:47" s="2" customFormat="1" ht="11.25">
      <c r="A378" s="34"/>
      <c r="B378" s="35"/>
      <c r="C378" s="34"/>
      <c r="D378" s="158" t="s">
        <v>177</v>
      </c>
      <c r="E378" s="34"/>
      <c r="F378" s="159" t="s">
        <v>668</v>
      </c>
      <c r="G378" s="34"/>
      <c r="H378" s="34"/>
      <c r="I378" s="160"/>
      <c r="J378" s="34"/>
      <c r="K378" s="34"/>
      <c r="L378" s="35"/>
      <c r="M378" s="161"/>
      <c r="N378" s="162"/>
      <c r="O378" s="55"/>
      <c r="P378" s="55"/>
      <c r="Q378" s="55"/>
      <c r="R378" s="55"/>
      <c r="S378" s="55"/>
      <c r="T378" s="56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T378" s="19" t="s">
        <v>177</v>
      </c>
      <c r="AU378" s="19" t="s">
        <v>81</v>
      </c>
    </row>
    <row r="379" spans="2:51" s="13" customFormat="1" ht="11.25">
      <c r="B379" s="163"/>
      <c r="D379" s="164" t="s">
        <v>179</v>
      </c>
      <c r="E379" s="165" t="s">
        <v>3</v>
      </c>
      <c r="F379" s="166" t="s">
        <v>215</v>
      </c>
      <c r="H379" s="167">
        <v>115.9</v>
      </c>
      <c r="I379" s="168"/>
      <c r="L379" s="163"/>
      <c r="M379" s="169"/>
      <c r="N379" s="170"/>
      <c r="O379" s="170"/>
      <c r="P379" s="170"/>
      <c r="Q379" s="170"/>
      <c r="R379" s="170"/>
      <c r="S379" s="170"/>
      <c r="T379" s="171"/>
      <c r="AT379" s="165" t="s">
        <v>179</v>
      </c>
      <c r="AU379" s="165" t="s">
        <v>81</v>
      </c>
      <c r="AV379" s="13" t="s">
        <v>81</v>
      </c>
      <c r="AW379" s="13" t="s">
        <v>34</v>
      </c>
      <c r="AX379" s="13" t="s">
        <v>79</v>
      </c>
      <c r="AY379" s="165" t="s">
        <v>167</v>
      </c>
    </row>
    <row r="380" spans="1:65" s="2" customFormat="1" ht="16.5" customHeight="1">
      <c r="A380" s="34"/>
      <c r="B380" s="144"/>
      <c r="C380" s="145" t="s">
        <v>669</v>
      </c>
      <c r="D380" s="145" t="s">
        <v>170</v>
      </c>
      <c r="E380" s="146" t="s">
        <v>670</v>
      </c>
      <c r="F380" s="147" t="s">
        <v>671</v>
      </c>
      <c r="G380" s="148" t="s">
        <v>183</v>
      </c>
      <c r="H380" s="149">
        <v>115.9</v>
      </c>
      <c r="I380" s="150"/>
      <c r="J380" s="151">
        <f>ROUND(I380*H380,2)</f>
        <v>0</v>
      </c>
      <c r="K380" s="147" t="s">
        <v>3</v>
      </c>
      <c r="L380" s="35"/>
      <c r="M380" s="152" t="s">
        <v>3</v>
      </c>
      <c r="N380" s="153" t="s">
        <v>43</v>
      </c>
      <c r="O380" s="55"/>
      <c r="P380" s="154">
        <f>O380*H380</f>
        <v>0</v>
      </c>
      <c r="Q380" s="154">
        <v>0</v>
      </c>
      <c r="R380" s="154">
        <f>Q380*H380</f>
        <v>0</v>
      </c>
      <c r="S380" s="154">
        <v>0</v>
      </c>
      <c r="T380" s="155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156" t="s">
        <v>227</v>
      </c>
      <c r="AT380" s="156" t="s">
        <v>170</v>
      </c>
      <c r="AU380" s="156" t="s">
        <v>81</v>
      </c>
      <c r="AY380" s="19" t="s">
        <v>167</v>
      </c>
      <c r="BE380" s="157">
        <f>IF(N380="základní",J380,0)</f>
        <v>0</v>
      </c>
      <c r="BF380" s="157">
        <f>IF(N380="snížená",J380,0)</f>
        <v>0</v>
      </c>
      <c r="BG380" s="157">
        <f>IF(N380="zákl. přenesená",J380,0)</f>
        <v>0</v>
      </c>
      <c r="BH380" s="157">
        <f>IF(N380="sníž. přenesená",J380,0)</f>
        <v>0</v>
      </c>
      <c r="BI380" s="157">
        <f>IF(N380="nulová",J380,0)</f>
        <v>0</v>
      </c>
      <c r="BJ380" s="19" t="s">
        <v>79</v>
      </c>
      <c r="BK380" s="157">
        <f>ROUND(I380*H380,2)</f>
        <v>0</v>
      </c>
      <c r="BL380" s="19" t="s">
        <v>227</v>
      </c>
      <c r="BM380" s="156" t="s">
        <v>672</v>
      </c>
    </row>
    <row r="381" spans="2:51" s="13" customFormat="1" ht="11.25">
      <c r="B381" s="163"/>
      <c r="D381" s="164" t="s">
        <v>179</v>
      </c>
      <c r="E381" s="165" t="s">
        <v>3</v>
      </c>
      <c r="F381" s="166" t="s">
        <v>215</v>
      </c>
      <c r="H381" s="167">
        <v>115.9</v>
      </c>
      <c r="I381" s="168"/>
      <c r="L381" s="163"/>
      <c r="M381" s="169"/>
      <c r="N381" s="170"/>
      <c r="O381" s="170"/>
      <c r="P381" s="170"/>
      <c r="Q381" s="170"/>
      <c r="R381" s="170"/>
      <c r="S381" s="170"/>
      <c r="T381" s="171"/>
      <c r="AT381" s="165" t="s">
        <v>179</v>
      </c>
      <c r="AU381" s="165" t="s">
        <v>81</v>
      </c>
      <c r="AV381" s="13" t="s">
        <v>81</v>
      </c>
      <c r="AW381" s="13" t="s">
        <v>34</v>
      </c>
      <c r="AX381" s="13" t="s">
        <v>79</v>
      </c>
      <c r="AY381" s="165" t="s">
        <v>167</v>
      </c>
    </row>
    <row r="382" spans="1:65" s="2" customFormat="1" ht="24.2" customHeight="1">
      <c r="A382" s="34"/>
      <c r="B382" s="144"/>
      <c r="C382" s="145" t="s">
        <v>673</v>
      </c>
      <c r="D382" s="145" t="s">
        <v>170</v>
      </c>
      <c r="E382" s="146" t="s">
        <v>674</v>
      </c>
      <c r="F382" s="147" t="s">
        <v>675</v>
      </c>
      <c r="G382" s="148" t="s">
        <v>226</v>
      </c>
      <c r="H382" s="149">
        <v>96.17</v>
      </c>
      <c r="I382" s="150"/>
      <c r="J382" s="151">
        <f>ROUND(I382*H382,2)</f>
        <v>0</v>
      </c>
      <c r="K382" s="147" t="s">
        <v>3</v>
      </c>
      <c r="L382" s="35"/>
      <c r="M382" s="152" t="s">
        <v>3</v>
      </c>
      <c r="N382" s="153" t="s">
        <v>43</v>
      </c>
      <c r="O382" s="55"/>
      <c r="P382" s="154">
        <f>O382*H382</f>
        <v>0</v>
      </c>
      <c r="Q382" s="154">
        <v>0</v>
      </c>
      <c r="R382" s="154">
        <f>Q382*H382</f>
        <v>0</v>
      </c>
      <c r="S382" s="154">
        <v>0</v>
      </c>
      <c r="T382" s="155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56" t="s">
        <v>227</v>
      </c>
      <c r="AT382" s="156" t="s">
        <v>170</v>
      </c>
      <c r="AU382" s="156" t="s">
        <v>81</v>
      </c>
      <c r="AY382" s="19" t="s">
        <v>167</v>
      </c>
      <c r="BE382" s="157">
        <f>IF(N382="základní",J382,0)</f>
        <v>0</v>
      </c>
      <c r="BF382" s="157">
        <f>IF(N382="snížená",J382,0)</f>
        <v>0</v>
      </c>
      <c r="BG382" s="157">
        <f>IF(N382="zákl. přenesená",J382,0)</f>
        <v>0</v>
      </c>
      <c r="BH382" s="157">
        <f>IF(N382="sníž. přenesená",J382,0)</f>
        <v>0</v>
      </c>
      <c r="BI382" s="157">
        <f>IF(N382="nulová",J382,0)</f>
        <v>0</v>
      </c>
      <c r="BJ382" s="19" t="s">
        <v>79</v>
      </c>
      <c r="BK382" s="157">
        <f>ROUND(I382*H382,2)</f>
        <v>0</v>
      </c>
      <c r="BL382" s="19" t="s">
        <v>227</v>
      </c>
      <c r="BM382" s="156" t="s">
        <v>676</v>
      </c>
    </row>
    <row r="383" spans="2:51" s="13" customFormat="1" ht="11.25">
      <c r="B383" s="163"/>
      <c r="D383" s="164" t="s">
        <v>179</v>
      </c>
      <c r="E383" s="165" t="s">
        <v>3</v>
      </c>
      <c r="F383" s="166" t="s">
        <v>677</v>
      </c>
      <c r="H383" s="167">
        <v>13.92</v>
      </c>
      <c r="I383" s="168"/>
      <c r="L383" s="163"/>
      <c r="M383" s="169"/>
      <c r="N383" s="170"/>
      <c r="O383" s="170"/>
      <c r="P383" s="170"/>
      <c r="Q383" s="170"/>
      <c r="R383" s="170"/>
      <c r="S383" s="170"/>
      <c r="T383" s="171"/>
      <c r="AT383" s="165" t="s">
        <v>179</v>
      </c>
      <c r="AU383" s="165" t="s">
        <v>81</v>
      </c>
      <c r="AV383" s="13" t="s">
        <v>81</v>
      </c>
      <c r="AW383" s="13" t="s">
        <v>34</v>
      </c>
      <c r="AX383" s="13" t="s">
        <v>72</v>
      </c>
      <c r="AY383" s="165" t="s">
        <v>167</v>
      </c>
    </row>
    <row r="384" spans="2:51" s="13" customFormat="1" ht="11.25">
      <c r="B384" s="163"/>
      <c r="D384" s="164" t="s">
        <v>179</v>
      </c>
      <c r="E384" s="165" t="s">
        <v>3</v>
      </c>
      <c r="F384" s="166" t="s">
        <v>678</v>
      </c>
      <c r="H384" s="167">
        <v>13.8</v>
      </c>
      <c r="I384" s="168"/>
      <c r="L384" s="163"/>
      <c r="M384" s="169"/>
      <c r="N384" s="170"/>
      <c r="O384" s="170"/>
      <c r="P384" s="170"/>
      <c r="Q384" s="170"/>
      <c r="R384" s="170"/>
      <c r="S384" s="170"/>
      <c r="T384" s="171"/>
      <c r="AT384" s="165" t="s">
        <v>179</v>
      </c>
      <c r="AU384" s="165" t="s">
        <v>81</v>
      </c>
      <c r="AV384" s="13" t="s">
        <v>81</v>
      </c>
      <c r="AW384" s="13" t="s">
        <v>34</v>
      </c>
      <c r="AX384" s="13" t="s">
        <v>72</v>
      </c>
      <c r="AY384" s="165" t="s">
        <v>167</v>
      </c>
    </row>
    <row r="385" spans="2:51" s="13" customFormat="1" ht="11.25">
      <c r="B385" s="163"/>
      <c r="D385" s="164" t="s">
        <v>179</v>
      </c>
      <c r="E385" s="165" t="s">
        <v>3</v>
      </c>
      <c r="F385" s="166" t="s">
        <v>678</v>
      </c>
      <c r="H385" s="167">
        <v>13.8</v>
      </c>
      <c r="I385" s="168"/>
      <c r="L385" s="163"/>
      <c r="M385" s="169"/>
      <c r="N385" s="170"/>
      <c r="O385" s="170"/>
      <c r="P385" s="170"/>
      <c r="Q385" s="170"/>
      <c r="R385" s="170"/>
      <c r="S385" s="170"/>
      <c r="T385" s="171"/>
      <c r="AT385" s="165" t="s">
        <v>179</v>
      </c>
      <c r="AU385" s="165" t="s">
        <v>81</v>
      </c>
      <c r="AV385" s="13" t="s">
        <v>81</v>
      </c>
      <c r="AW385" s="13" t="s">
        <v>34</v>
      </c>
      <c r="AX385" s="13" t="s">
        <v>72</v>
      </c>
      <c r="AY385" s="165" t="s">
        <v>167</v>
      </c>
    </row>
    <row r="386" spans="2:51" s="13" customFormat="1" ht="11.25">
      <c r="B386" s="163"/>
      <c r="D386" s="164" t="s">
        <v>179</v>
      </c>
      <c r="E386" s="165" t="s">
        <v>3</v>
      </c>
      <c r="F386" s="166" t="s">
        <v>679</v>
      </c>
      <c r="H386" s="167">
        <v>32.15</v>
      </c>
      <c r="I386" s="168"/>
      <c r="L386" s="163"/>
      <c r="M386" s="169"/>
      <c r="N386" s="170"/>
      <c r="O386" s="170"/>
      <c r="P386" s="170"/>
      <c r="Q386" s="170"/>
      <c r="R386" s="170"/>
      <c r="S386" s="170"/>
      <c r="T386" s="171"/>
      <c r="AT386" s="165" t="s">
        <v>179</v>
      </c>
      <c r="AU386" s="165" t="s">
        <v>81</v>
      </c>
      <c r="AV386" s="13" t="s">
        <v>81</v>
      </c>
      <c r="AW386" s="13" t="s">
        <v>34</v>
      </c>
      <c r="AX386" s="13" t="s">
        <v>72</v>
      </c>
      <c r="AY386" s="165" t="s">
        <v>167</v>
      </c>
    </row>
    <row r="387" spans="2:51" s="13" customFormat="1" ht="11.25">
      <c r="B387" s="163"/>
      <c r="D387" s="164" t="s">
        <v>179</v>
      </c>
      <c r="E387" s="165" t="s">
        <v>3</v>
      </c>
      <c r="F387" s="166" t="s">
        <v>680</v>
      </c>
      <c r="H387" s="167">
        <v>22.5</v>
      </c>
      <c r="I387" s="168"/>
      <c r="L387" s="163"/>
      <c r="M387" s="169"/>
      <c r="N387" s="170"/>
      <c r="O387" s="170"/>
      <c r="P387" s="170"/>
      <c r="Q387" s="170"/>
      <c r="R387" s="170"/>
      <c r="S387" s="170"/>
      <c r="T387" s="171"/>
      <c r="AT387" s="165" t="s">
        <v>179</v>
      </c>
      <c r="AU387" s="165" t="s">
        <v>81</v>
      </c>
      <c r="AV387" s="13" t="s">
        <v>81</v>
      </c>
      <c r="AW387" s="13" t="s">
        <v>34</v>
      </c>
      <c r="AX387" s="13" t="s">
        <v>72</v>
      </c>
      <c r="AY387" s="165" t="s">
        <v>167</v>
      </c>
    </row>
    <row r="388" spans="2:51" s="14" customFormat="1" ht="11.25">
      <c r="B388" s="172"/>
      <c r="D388" s="164" t="s">
        <v>179</v>
      </c>
      <c r="E388" s="173" t="s">
        <v>3</v>
      </c>
      <c r="F388" s="174" t="s">
        <v>681</v>
      </c>
      <c r="H388" s="175">
        <v>96.17</v>
      </c>
      <c r="I388" s="176"/>
      <c r="L388" s="172"/>
      <c r="M388" s="177"/>
      <c r="N388" s="178"/>
      <c r="O388" s="178"/>
      <c r="P388" s="178"/>
      <c r="Q388" s="178"/>
      <c r="R388" s="178"/>
      <c r="S388" s="178"/>
      <c r="T388" s="179"/>
      <c r="AT388" s="173" t="s">
        <v>179</v>
      </c>
      <c r="AU388" s="173" t="s">
        <v>81</v>
      </c>
      <c r="AV388" s="14" t="s">
        <v>175</v>
      </c>
      <c r="AW388" s="14" t="s">
        <v>34</v>
      </c>
      <c r="AX388" s="14" t="s">
        <v>79</v>
      </c>
      <c r="AY388" s="173" t="s">
        <v>167</v>
      </c>
    </row>
    <row r="389" spans="1:65" s="2" customFormat="1" ht="24.2" customHeight="1">
      <c r="A389" s="34"/>
      <c r="B389" s="144"/>
      <c r="C389" s="145" t="s">
        <v>682</v>
      </c>
      <c r="D389" s="145" t="s">
        <v>170</v>
      </c>
      <c r="E389" s="146" t="s">
        <v>683</v>
      </c>
      <c r="F389" s="147" t="s">
        <v>684</v>
      </c>
      <c r="G389" s="148" t="s">
        <v>183</v>
      </c>
      <c r="H389" s="149">
        <v>115.9</v>
      </c>
      <c r="I389" s="150"/>
      <c r="J389" s="151">
        <f>ROUND(I389*H389,2)</f>
        <v>0</v>
      </c>
      <c r="K389" s="147" t="s">
        <v>174</v>
      </c>
      <c r="L389" s="35"/>
      <c r="M389" s="152" t="s">
        <v>3</v>
      </c>
      <c r="N389" s="153" t="s">
        <v>43</v>
      </c>
      <c r="O389" s="55"/>
      <c r="P389" s="154">
        <f>O389*H389</f>
        <v>0</v>
      </c>
      <c r="Q389" s="154">
        <v>0</v>
      </c>
      <c r="R389" s="154">
        <f>Q389*H389</f>
        <v>0</v>
      </c>
      <c r="S389" s="154">
        <v>0.003</v>
      </c>
      <c r="T389" s="155">
        <f>S389*H389</f>
        <v>0.3477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156" t="s">
        <v>227</v>
      </c>
      <c r="AT389" s="156" t="s">
        <v>170</v>
      </c>
      <c r="AU389" s="156" t="s">
        <v>81</v>
      </c>
      <c r="AY389" s="19" t="s">
        <v>167</v>
      </c>
      <c r="BE389" s="157">
        <f>IF(N389="základní",J389,0)</f>
        <v>0</v>
      </c>
      <c r="BF389" s="157">
        <f>IF(N389="snížená",J389,0)</f>
        <v>0</v>
      </c>
      <c r="BG389" s="157">
        <f>IF(N389="zákl. přenesená",J389,0)</f>
        <v>0</v>
      </c>
      <c r="BH389" s="157">
        <f>IF(N389="sníž. přenesená",J389,0)</f>
        <v>0</v>
      </c>
      <c r="BI389" s="157">
        <f>IF(N389="nulová",J389,0)</f>
        <v>0</v>
      </c>
      <c r="BJ389" s="19" t="s">
        <v>79</v>
      </c>
      <c r="BK389" s="157">
        <f>ROUND(I389*H389,2)</f>
        <v>0</v>
      </c>
      <c r="BL389" s="19" t="s">
        <v>227</v>
      </c>
      <c r="BM389" s="156" t="s">
        <v>685</v>
      </c>
    </row>
    <row r="390" spans="1:47" s="2" customFormat="1" ht="11.25">
      <c r="A390" s="34"/>
      <c r="B390" s="35"/>
      <c r="C390" s="34"/>
      <c r="D390" s="158" t="s">
        <v>177</v>
      </c>
      <c r="E390" s="34"/>
      <c r="F390" s="159" t="s">
        <v>686</v>
      </c>
      <c r="G390" s="34"/>
      <c r="H390" s="34"/>
      <c r="I390" s="160"/>
      <c r="J390" s="34"/>
      <c r="K390" s="34"/>
      <c r="L390" s="35"/>
      <c r="M390" s="161"/>
      <c r="N390" s="162"/>
      <c r="O390" s="55"/>
      <c r="P390" s="55"/>
      <c r="Q390" s="55"/>
      <c r="R390" s="55"/>
      <c r="S390" s="55"/>
      <c r="T390" s="56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T390" s="19" t="s">
        <v>177</v>
      </c>
      <c r="AU390" s="19" t="s">
        <v>81</v>
      </c>
    </row>
    <row r="391" spans="2:51" s="13" customFormat="1" ht="11.25">
      <c r="B391" s="163"/>
      <c r="D391" s="164" t="s">
        <v>179</v>
      </c>
      <c r="E391" s="165" t="s">
        <v>3</v>
      </c>
      <c r="F391" s="166" t="s">
        <v>215</v>
      </c>
      <c r="H391" s="167">
        <v>115.9</v>
      </c>
      <c r="I391" s="168"/>
      <c r="L391" s="163"/>
      <c r="M391" s="169"/>
      <c r="N391" s="170"/>
      <c r="O391" s="170"/>
      <c r="P391" s="170"/>
      <c r="Q391" s="170"/>
      <c r="R391" s="170"/>
      <c r="S391" s="170"/>
      <c r="T391" s="171"/>
      <c r="AT391" s="165" t="s">
        <v>179</v>
      </c>
      <c r="AU391" s="165" t="s">
        <v>81</v>
      </c>
      <c r="AV391" s="13" t="s">
        <v>81</v>
      </c>
      <c r="AW391" s="13" t="s">
        <v>34</v>
      </c>
      <c r="AX391" s="13" t="s">
        <v>79</v>
      </c>
      <c r="AY391" s="165" t="s">
        <v>167</v>
      </c>
    </row>
    <row r="392" spans="1:65" s="2" customFormat="1" ht="21.75" customHeight="1">
      <c r="A392" s="34"/>
      <c r="B392" s="144"/>
      <c r="C392" s="145" t="s">
        <v>687</v>
      </c>
      <c r="D392" s="145" t="s">
        <v>170</v>
      </c>
      <c r="E392" s="146" t="s">
        <v>688</v>
      </c>
      <c r="F392" s="147" t="s">
        <v>689</v>
      </c>
      <c r="G392" s="148" t="s">
        <v>226</v>
      </c>
      <c r="H392" s="149">
        <v>70</v>
      </c>
      <c r="I392" s="150"/>
      <c r="J392" s="151">
        <f>ROUND(I392*H392,2)</f>
        <v>0</v>
      </c>
      <c r="K392" s="147" t="s">
        <v>174</v>
      </c>
      <c r="L392" s="35"/>
      <c r="M392" s="152" t="s">
        <v>3</v>
      </c>
      <c r="N392" s="153" t="s">
        <v>43</v>
      </c>
      <c r="O392" s="55"/>
      <c r="P392" s="154">
        <f>O392*H392</f>
        <v>0</v>
      </c>
      <c r="Q392" s="154">
        <v>0</v>
      </c>
      <c r="R392" s="154">
        <f>Q392*H392</f>
        <v>0</v>
      </c>
      <c r="S392" s="154">
        <v>0.0003</v>
      </c>
      <c r="T392" s="155">
        <f>S392*H392</f>
        <v>0.020999999999999998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56" t="s">
        <v>227</v>
      </c>
      <c r="AT392" s="156" t="s">
        <v>170</v>
      </c>
      <c r="AU392" s="156" t="s">
        <v>81</v>
      </c>
      <c r="AY392" s="19" t="s">
        <v>167</v>
      </c>
      <c r="BE392" s="157">
        <f>IF(N392="základní",J392,0)</f>
        <v>0</v>
      </c>
      <c r="BF392" s="157">
        <f>IF(N392="snížená",J392,0)</f>
        <v>0</v>
      </c>
      <c r="BG392" s="157">
        <f>IF(N392="zákl. přenesená",J392,0)</f>
        <v>0</v>
      </c>
      <c r="BH392" s="157">
        <f>IF(N392="sníž. přenesená",J392,0)</f>
        <v>0</v>
      </c>
      <c r="BI392" s="157">
        <f>IF(N392="nulová",J392,0)</f>
        <v>0</v>
      </c>
      <c r="BJ392" s="19" t="s">
        <v>79</v>
      </c>
      <c r="BK392" s="157">
        <f>ROUND(I392*H392,2)</f>
        <v>0</v>
      </c>
      <c r="BL392" s="19" t="s">
        <v>227</v>
      </c>
      <c r="BM392" s="156" t="s">
        <v>690</v>
      </c>
    </row>
    <row r="393" spans="1:47" s="2" customFormat="1" ht="11.25">
      <c r="A393" s="34"/>
      <c r="B393" s="35"/>
      <c r="C393" s="34"/>
      <c r="D393" s="158" t="s">
        <v>177</v>
      </c>
      <c r="E393" s="34"/>
      <c r="F393" s="159" t="s">
        <v>691</v>
      </c>
      <c r="G393" s="34"/>
      <c r="H393" s="34"/>
      <c r="I393" s="160"/>
      <c r="J393" s="34"/>
      <c r="K393" s="34"/>
      <c r="L393" s="35"/>
      <c r="M393" s="161"/>
      <c r="N393" s="162"/>
      <c r="O393" s="55"/>
      <c r="P393" s="55"/>
      <c r="Q393" s="55"/>
      <c r="R393" s="55"/>
      <c r="S393" s="55"/>
      <c r="T393" s="56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T393" s="19" t="s">
        <v>177</v>
      </c>
      <c r="AU393" s="19" t="s">
        <v>81</v>
      </c>
    </row>
    <row r="394" spans="2:51" s="13" customFormat="1" ht="11.25">
      <c r="B394" s="163"/>
      <c r="D394" s="164" t="s">
        <v>179</v>
      </c>
      <c r="E394" s="165" t="s">
        <v>3</v>
      </c>
      <c r="F394" s="166" t="s">
        <v>692</v>
      </c>
      <c r="H394" s="167">
        <v>9.3</v>
      </c>
      <c r="I394" s="168"/>
      <c r="L394" s="163"/>
      <c r="M394" s="169"/>
      <c r="N394" s="170"/>
      <c r="O394" s="170"/>
      <c r="P394" s="170"/>
      <c r="Q394" s="170"/>
      <c r="R394" s="170"/>
      <c r="S394" s="170"/>
      <c r="T394" s="171"/>
      <c r="AT394" s="165" t="s">
        <v>179</v>
      </c>
      <c r="AU394" s="165" t="s">
        <v>81</v>
      </c>
      <c r="AV394" s="13" t="s">
        <v>81</v>
      </c>
      <c r="AW394" s="13" t="s">
        <v>34</v>
      </c>
      <c r="AX394" s="13" t="s">
        <v>72</v>
      </c>
      <c r="AY394" s="165" t="s">
        <v>167</v>
      </c>
    </row>
    <row r="395" spans="2:51" s="13" customFormat="1" ht="11.25">
      <c r="B395" s="163"/>
      <c r="D395" s="164" t="s">
        <v>179</v>
      </c>
      <c r="E395" s="165" t="s">
        <v>3</v>
      </c>
      <c r="F395" s="166" t="s">
        <v>693</v>
      </c>
      <c r="H395" s="167">
        <v>11.7</v>
      </c>
      <c r="I395" s="168"/>
      <c r="L395" s="163"/>
      <c r="M395" s="169"/>
      <c r="N395" s="170"/>
      <c r="O395" s="170"/>
      <c r="P395" s="170"/>
      <c r="Q395" s="170"/>
      <c r="R395" s="170"/>
      <c r="S395" s="170"/>
      <c r="T395" s="171"/>
      <c r="AT395" s="165" t="s">
        <v>179</v>
      </c>
      <c r="AU395" s="165" t="s">
        <v>81</v>
      </c>
      <c r="AV395" s="13" t="s">
        <v>81</v>
      </c>
      <c r="AW395" s="13" t="s">
        <v>34</v>
      </c>
      <c r="AX395" s="13" t="s">
        <v>72</v>
      </c>
      <c r="AY395" s="165" t="s">
        <v>167</v>
      </c>
    </row>
    <row r="396" spans="2:51" s="13" customFormat="1" ht="11.25">
      <c r="B396" s="163"/>
      <c r="D396" s="164" t="s">
        <v>179</v>
      </c>
      <c r="E396" s="165" t="s">
        <v>3</v>
      </c>
      <c r="F396" s="166" t="s">
        <v>694</v>
      </c>
      <c r="H396" s="167">
        <v>49</v>
      </c>
      <c r="I396" s="168"/>
      <c r="L396" s="163"/>
      <c r="M396" s="169"/>
      <c r="N396" s="170"/>
      <c r="O396" s="170"/>
      <c r="P396" s="170"/>
      <c r="Q396" s="170"/>
      <c r="R396" s="170"/>
      <c r="S396" s="170"/>
      <c r="T396" s="171"/>
      <c r="AT396" s="165" t="s">
        <v>179</v>
      </c>
      <c r="AU396" s="165" t="s">
        <v>81</v>
      </c>
      <c r="AV396" s="13" t="s">
        <v>81</v>
      </c>
      <c r="AW396" s="13" t="s">
        <v>34</v>
      </c>
      <c r="AX396" s="13" t="s">
        <v>72</v>
      </c>
      <c r="AY396" s="165" t="s">
        <v>167</v>
      </c>
    </row>
    <row r="397" spans="2:51" s="14" customFormat="1" ht="11.25">
      <c r="B397" s="172"/>
      <c r="D397" s="164" t="s">
        <v>179</v>
      </c>
      <c r="E397" s="173" t="s">
        <v>3</v>
      </c>
      <c r="F397" s="174" t="s">
        <v>681</v>
      </c>
      <c r="H397" s="175">
        <v>70</v>
      </c>
      <c r="I397" s="176"/>
      <c r="L397" s="172"/>
      <c r="M397" s="177"/>
      <c r="N397" s="178"/>
      <c r="O397" s="178"/>
      <c r="P397" s="178"/>
      <c r="Q397" s="178"/>
      <c r="R397" s="178"/>
      <c r="S397" s="178"/>
      <c r="T397" s="179"/>
      <c r="AT397" s="173" t="s">
        <v>179</v>
      </c>
      <c r="AU397" s="173" t="s">
        <v>81</v>
      </c>
      <c r="AV397" s="14" t="s">
        <v>175</v>
      </c>
      <c r="AW397" s="14" t="s">
        <v>34</v>
      </c>
      <c r="AX397" s="14" t="s">
        <v>79</v>
      </c>
      <c r="AY397" s="173" t="s">
        <v>167</v>
      </c>
    </row>
    <row r="398" spans="1:65" s="2" customFormat="1" ht="49.15" customHeight="1">
      <c r="A398" s="34"/>
      <c r="B398" s="144"/>
      <c r="C398" s="145" t="s">
        <v>695</v>
      </c>
      <c r="D398" s="145" t="s">
        <v>170</v>
      </c>
      <c r="E398" s="146" t="s">
        <v>696</v>
      </c>
      <c r="F398" s="147" t="s">
        <v>697</v>
      </c>
      <c r="G398" s="148" t="s">
        <v>173</v>
      </c>
      <c r="H398" s="149">
        <v>1.762</v>
      </c>
      <c r="I398" s="150"/>
      <c r="J398" s="151">
        <f>ROUND(I398*H398,2)</f>
        <v>0</v>
      </c>
      <c r="K398" s="147" t="s">
        <v>174</v>
      </c>
      <c r="L398" s="35"/>
      <c r="M398" s="152" t="s">
        <v>3</v>
      </c>
      <c r="N398" s="153" t="s">
        <v>43</v>
      </c>
      <c r="O398" s="55"/>
      <c r="P398" s="154">
        <f>O398*H398</f>
        <v>0</v>
      </c>
      <c r="Q398" s="154">
        <v>0</v>
      </c>
      <c r="R398" s="154">
        <f>Q398*H398</f>
        <v>0</v>
      </c>
      <c r="S398" s="154">
        <v>0</v>
      </c>
      <c r="T398" s="155">
        <f>S398*H398</f>
        <v>0</v>
      </c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R398" s="156" t="s">
        <v>227</v>
      </c>
      <c r="AT398" s="156" t="s">
        <v>170</v>
      </c>
      <c r="AU398" s="156" t="s">
        <v>81</v>
      </c>
      <c r="AY398" s="19" t="s">
        <v>167</v>
      </c>
      <c r="BE398" s="157">
        <f>IF(N398="základní",J398,0)</f>
        <v>0</v>
      </c>
      <c r="BF398" s="157">
        <f>IF(N398="snížená",J398,0)</f>
        <v>0</v>
      </c>
      <c r="BG398" s="157">
        <f>IF(N398="zákl. přenesená",J398,0)</f>
        <v>0</v>
      </c>
      <c r="BH398" s="157">
        <f>IF(N398="sníž. přenesená",J398,0)</f>
        <v>0</v>
      </c>
      <c r="BI398" s="157">
        <f>IF(N398="nulová",J398,0)</f>
        <v>0</v>
      </c>
      <c r="BJ398" s="19" t="s">
        <v>79</v>
      </c>
      <c r="BK398" s="157">
        <f>ROUND(I398*H398,2)</f>
        <v>0</v>
      </c>
      <c r="BL398" s="19" t="s">
        <v>227</v>
      </c>
      <c r="BM398" s="156" t="s">
        <v>698</v>
      </c>
    </row>
    <row r="399" spans="1:47" s="2" customFormat="1" ht="11.25">
      <c r="A399" s="34"/>
      <c r="B399" s="35"/>
      <c r="C399" s="34"/>
      <c r="D399" s="158" t="s">
        <v>177</v>
      </c>
      <c r="E399" s="34"/>
      <c r="F399" s="159" t="s">
        <v>699</v>
      </c>
      <c r="G399" s="34"/>
      <c r="H399" s="34"/>
      <c r="I399" s="160"/>
      <c r="J399" s="34"/>
      <c r="K399" s="34"/>
      <c r="L399" s="35"/>
      <c r="M399" s="161"/>
      <c r="N399" s="162"/>
      <c r="O399" s="55"/>
      <c r="P399" s="55"/>
      <c r="Q399" s="55"/>
      <c r="R399" s="55"/>
      <c r="S399" s="55"/>
      <c r="T399" s="56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T399" s="19" t="s">
        <v>177</v>
      </c>
      <c r="AU399" s="19" t="s">
        <v>81</v>
      </c>
    </row>
    <row r="400" spans="1:65" s="2" customFormat="1" ht="49.15" customHeight="1">
      <c r="A400" s="34"/>
      <c r="B400" s="144"/>
      <c r="C400" s="145" t="s">
        <v>700</v>
      </c>
      <c r="D400" s="145" t="s">
        <v>170</v>
      </c>
      <c r="E400" s="146" t="s">
        <v>701</v>
      </c>
      <c r="F400" s="147" t="s">
        <v>702</v>
      </c>
      <c r="G400" s="148" t="s">
        <v>173</v>
      </c>
      <c r="H400" s="149">
        <v>1.762</v>
      </c>
      <c r="I400" s="150"/>
      <c r="J400" s="151">
        <f>ROUND(I400*H400,2)</f>
        <v>0</v>
      </c>
      <c r="K400" s="147" t="s">
        <v>174</v>
      </c>
      <c r="L400" s="35"/>
      <c r="M400" s="152" t="s">
        <v>3</v>
      </c>
      <c r="N400" s="153" t="s">
        <v>43</v>
      </c>
      <c r="O400" s="55"/>
      <c r="P400" s="154">
        <f>O400*H400</f>
        <v>0</v>
      </c>
      <c r="Q400" s="154">
        <v>0</v>
      </c>
      <c r="R400" s="154">
        <f>Q400*H400</f>
        <v>0</v>
      </c>
      <c r="S400" s="154">
        <v>0</v>
      </c>
      <c r="T400" s="155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56" t="s">
        <v>227</v>
      </c>
      <c r="AT400" s="156" t="s">
        <v>170</v>
      </c>
      <c r="AU400" s="156" t="s">
        <v>81</v>
      </c>
      <c r="AY400" s="19" t="s">
        <v>167</v>
      </c>
      <c r="BE400" s="157">
        <f>IF(N400="základní",J400,0)</f>
        <v>0</v>
      </c>
      <c r="BF400" s="157">
        <f>IF(N400="snížená",J400,0)</f>
        <v>0</v>
      </c>
      <c r="BG400" s="157">
        <f>IF(N400="zákl. přenesená",J400,0)</f>
        <v>0</v>
      </c>
      <c r="BH400" s="157">
        <f>IF(N400="sníž. přenesená",J400,0)</f>
        <v>0</v>
      </c>
      <c r="BI400" s="157">
        <f>IF(N400="nulová",J400,0)</f>
        <v>0</v>
      </c>
      <c r="BJ400" s="19" t="s">
        <v>79</v>
      </c>
      <c r="BK400" s="157">
        <f>ROUND(I400*H400,2)</f>
        <v>0</v>
      </c>
      <c r="BL400" s="19" t="s">
        <v>227</v>
      </c>
      <c r="BM400" s="156" t="s">
        <v>703</v>
      </c>
    </row>
    <row r="401" spans="1:47" s="2" customFormat="1" ht="11.25">
      <c r="A401" s="34"/>
      <c r="B401" s="35"/>
      <c r="C401" s="34"/>
      <c r="D401" s="158" t="s">
        <v>177</v>
      </c>
      <c r="E401" s="34"/>
      <c r="F401" s="159" t="s">
        <v>704</v>
      </c>
      <c r="G401" s="34"/>
      <c r="H401" s="34"/>
      <c r="I401" s="160"/>
      <c r="J401" s="34"/>
      <c r="K401" s="34"/>
      <c r="L401" s="35"/>
      <c r="M401" s="161"/>
      <c r="N401" s="162"/>
      <c r="O401" s="55"/>
      <c r="P401" s="55"/>
      <c r="Q401" s="55"/>
      <c r="R401" s="55"/>
      <c r="S401" s="55"/>
      <c r="T401" s="56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T401" s="19" t="s">
        <v>177</v>
      </c>
      <c r="AU401" s="19" t="s">
        <v>81</v>
      </c>
    </row>
    <row r="402" spans="2:63" s="12" customFormat="1" ht="22.9" customHeight="1">
      <c r="B402" s="131"/>
      <c r="D402" s="132" t="s">
        <v>71</v>
      </c>
      <c r="E402" s="142" t="s">
        <v>705</v>
      </c>
      <c r="F402" s="142" t="s">
        <v>706</v>
      </c>
      <c r="I402" s="134"/>
      <c r="J402" s="143">
        <f>BK402</f>
        <v>0</v>
      </c>
      <c r="L402" s="131"/>
      <c r="M402" s="136"/>
      <c r="N402" s="137"/>
      <c r="O402" s="137"/>
      <c r="P402" s="138">
        <f>SUM(P403:P424)</f>
        <v>0</v>
      </c>
      <c r="Q402" s="137"/>
      <c r="R402" s="138">
        <f>SUM(R403:R424)</f>
        <v>1.7479484999999997</v>
      </c>
      <c r="S402" s="137"/>
      <c r="T402" s="139">
        <f>SUM(T403:T424)</f>
        <v>0</v>
      </c>
      <c r="AR402" s="132" t="s">
        <v>81</v>
      </c>
      <c r="AT402" s="140" t="s">
        <v>71</v>
      </c>
      <c r="AU402" s="140" t="s">
        <v>79</v>
      </c>
      <c r="AY402" s="132" t="s">
        <v>167</v>
      </c>
      <c r="BK402" s="141">
        <f>SUM(BK403:BK424)</f>
        <v>0</v>
      </c>
    </row>
    <row r="403" spans="1:65" s="2" customFormat="1" ht="24.2" customHeight="1">
      <c r="A403" s="34"/>
      <c r="B403" s="144"/>
      <c r="C403" s="145" t="s">
        <v>707</v>
      </c>
      <c r="D403" s="145" t="s">
        <v>170</v>
      </c>
      <c r="E403" s="146" t="s">
        <v>708</v>
      </c>
      <c r="F403" s="147" t="s">
        <v>709</v>
      </c>
      <c r="G403" s="148" t="s">
        <v>183</v>
      </c>
      <c r="H403" s="149">
        <v>62.05</v>
      </c>
      <c r="I403" s="150"/>
      <c r="J403" s="151">
        <f>ROUND(I403*H403,2)</f>
        <v>0</v>
      </c>
      <c r="K403" s="147" t="s">
        <v>174</v>
      </c>
      <c r="L403" s="35"/>
      <c r="M403" s="152" t="s">
        <v>3</v>
      </c>
      <c r="N403" s="153" t="s">
        <v>43</v>
      </c>
      <c r="O403" s="55"/>
      <c r="P403" s="154">
        <f>O403*H403</f>
        <v>0</v>
      </c>
      <c r="Q403" s="154">
        <v>0.0003</v>
      </c>
      <c r="R403" s="154">
        <f>Q403*H403</f>
        <v>0.018614999999999996</v>
      </c>
      <c r="S403" s="154">
        <v>0</v>
      </c>
      <c r="T403" s="155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156" t="s">
        <v>227</v>
      </c>
      <c r="AT403" s="156" t="s">
        <v>170</v>
      </c>
      <c r="AU403" s="156" t="s">
        <v>81</v>
      </c>
      <c r="AY403" s="19" t="s">
        <v>167</v>
      </c>
      <c r="BE403" s="157">
        <f>IF(N403="základní",J403,0)</f>
        <v>0</v>
      </c>
      <c r="BF403" s="157">
        <f>IF(N403="snížená",J403,0)</f>
        <v>0</v>
      </c>
      <c r="BG403" s="157">
        <f>IF(N403="zákl. přenesená",J403,0)</f>
        <v>0</v>
      </c>
      <c r="BH403" s="157">
        <f>IF(N403="sníž. přenesená",J403,0)</f>
        <v>0</v>
      </c>
      <c r="BI403" s="157">
        <f>IF(N403="nulová",J403,0)</f>
        <v>0</v>
      </c>
      <c r="BJ403" s="19" t="s">
        <v>79</v>
      </c>
      <c r="BK403" s="157">
        <f>ROUND(I403*H403,2)</f>
        <v>0</v>
      </c>
      <c r="BL403" s="19" t="s">
        <v>227</v>
      </c>
      <c r="BM403" s="156" t="s">
        <v>710</v>
      </c>
    </row>
    <row r="404" spans="1:47" s="2" customFormat="1" ht="11.25">
      <c r="A404" s="34"/>
      <c r="B404" s="35"/>
      <c r="C404" s="34"/>
      <c r="D404" s="158" t="s">
        <v>177</v>
      </c>
      <c r="E404" s="34"/>
      <c r="F404" s="159" t="s">
        <v>711</v>
      </c>
      <c r="G404" s="34"/>
      <c r="H404" s="34"/>
      <c r="I404" s="160"/>
      <c r="J404" s="34"/>
      <c r="K404" s="34"/>
      <c r="L404" s="35"/>
      <c r="M404" s="161"/>
      <c r="N404" s="162"/>
      <c r="O404" s="55"/>
      <c r="P404" s="55"/>
      <c r="Q404" s="55"/>
      <c r="R404" s="55"/>
      <c r="S404" s="55"/>
      <c r="T404" s="56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T404" s="19" t="s">
        <v>177</v>
      </c>
      <c r="AU404" s="19" t="s">
        <v>81</v>
      </c>
    </row>
    <row r="405" spans="2:51" s="13" customFormat="1" ht="22.5">
      <c r="B405" s="163"/>
      <c r="D405" s="164" t="s">
        <v>179</v>
      </c>
      <c r="E405" s="165" t="s">
        <v>3</v>
      </c>
      <c r="F405" s="166" t="s">
        <v>712</v>
      </c>
      <c r="H405" s="167">
        <v>62.05</v>
      </c>
      <c r="I405" s="168"/>
      <c r="L405" s="163"/>
      <c r="M405" s="169"/>
      <c r="N405" s="170"/>
      <c r="O405" s="170"/>
      <c r="P405" s="170"/>
      <c r="Q405" s="170"/>
      <c r="R405" s="170"/>
      <c r="S405" s="170"/>
      <c r="T405" s="171"/>
      <c r="AT405" s="165" t="s">
        <v>179</v>
      </c>
      <c r="AU405" s="165" t="s">
        <v>81</v>
      </c>
      <c r="AV405" s="13" t="s">
        <v>81</v>
      </c>
      <c r="AW405" s="13" t="s">
        <v>34</v>
      </c>
      <c r="AX405" s="13" t="s">
        <v>79</v>
      </c>
      <c r="AY405" s="165" t="s">
        <v>167</v>
      </c>
    </row>
    <row r="406" spans="1:65" s="2" customFormat="1" ht="33" customHeight="1">
      <c r="A406" s="34"/>
      <c r="B406" s="144"/>
      <c r="C406" s="145" t="s">
        <v>713</v>
      </c>
      <c r="D406" s="145" t="s">
        <v>170</v>
      </c>
      <c r="E406" s="146" t="s">
        <v>714</v>
      </c>
      <c r="F406" s="147" t="s">
        <v>715</v>
      </c>
      <c r="G406" s="148" t="s">
        <v>183</v>
      </c>
      <c r="H406" s="149">
        <v>62.05</v>
      </c>
      <c r="I406" s="150"/>
      <c r="J406" s="151">
        <f>ROUND(I406*H406,2)</f>
        <v>0</v>
      </c>
      <c r="K406" s="147" t="s">
        <v>174</v>
      </c>
      <c r="L406" s="35"/>
      <c r="M406" s="152" t="s">
        <v>3</v>
      </c>
      <c r="N406" s="153" t="s">
        <v>43</v>
      </c>
      <c r="O406" s="55"/>
      <c r="P406" s="154">
        <f>O406*H406</f>
        <v>0</v>
      </c>
      <c r="Q406" s="154">
        <v>0.0045</v>
      </c>
      <c r="R406" s="154">
        <f>Q406*H406</f>
        <v>0.27922499999999995</v>
      </c>
      <c r="S406" s="154">
        <v>0</v>
      </c>
      <c r="T406" s="155">
        <f>S406*H406</f>
        <v>0</v>
      </c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R406" s="156" t="s">
        <v>227</v>
      </c>
      <c r="AT406" s="156" t="s">
        <v>170</v>
      </c>
      <c r="AU406" s="156" t="s">
        <v>81</v>
      </c>
      <c r="AY406" s="19" t="s">
        <v>167</v>
      </c>
      <c r="BE406" s="157">
        <f>IF(N406="základní",J406,0)</f>
        <v>0</v>
      </c>
      <c r="BF406" s="157">
        <f>IF(N406="snížená",J406,0)</f>
        <v>0</v>
      </c>
      <c r="BG406" s="157">
        <f>IF(N406="zákl. přenesená",J406,0)</f>
        <v>0</v>
      </c>
      <c r="BH406" s="157">
        <f>IF(N406="sníž. přenesená",J406,0)</f>
        <v>0</v>
      </c>
      <c r="BI406" s="157">
        <f>IF(N406="nulová",J406,0)</f>
        <v>0</v>
      </c>
      <c r="BJ406" s="19" t="s">
        <v>79</v>
      </c>
      <c r="BK406" s="157">
        <f>ROUND(I406*H406,2)</f>
        <v>0</v>
      </c>
      <c r="BL406" s="19" t="s">
        <v>227</v>
      </c>
      <c r="BM406" s="156" t="s">
        <v>716</v>
      </c>
    </row>
    <row r="407" spans="1:47" s="2" customFormat="1" ht="11.25">
      <c r="A407" s="34"/>
      <c r="B407" s="35"/>
      <c r="C407" s="34"/>
      <c r="D407" s="158" t="s">
        <v>177</v>
      </c>
      <c r="E407" s="34"/>
      <c r="F407" s="159" t="s">
        <v>717</v>
      </c>
      <c r="G407" s="34"/>
      <c r="H407" s="34"/>
      <c r="I407" s="160"/>
      <c r="J407" s="34"/>
      <c r="K407" s="34"/>
      <c r="L407" s="35"/>
      <c r="M407" s="161"/>
      <c r="N407" s="162"/>
      <c r="O407" s="55"/>
      <c r="P407" s="55"/>
      <c r="Q407" s="55"/>
      <c r="R407" s="55"/>
      <c r="S407" s="55"/>
      <c r="T407" s="56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T407" s="19" t="s">
        <v>177</v>
      </c>
      <c r="AU407" s="19" t="s">
        <v>81</v>
      </c>
    </row>
    <row r="408" spans="2:51" s="13" customFormat="1" ht="22.5">
      <c r="B408" s="163"/>
      <c r="D408" s="164" t="s">
        <v>179</v>
      </c>
      <c r="E408" s="165" t="s">
        <v>3</v>
      </c>
      <c r="F408" s="166" t="s">
        <v>712</v>
      </c>
      <c r="H408" s="167">
        <v>62.05</v>
      </c>
      <c r="I408" s="168"/>
      <c r="L408" s="163"/>
      <c r="M408" s="169"/>
      <c r="N408" s="170"/>
      <c r="O408" s="170"/>
      <c r="P408" s="170"/>
      <c r="Q408" s="170"/>
      <c r="R408" s="170"/>
      <c r="S408" s="170"/>
      <c r="T408" s="171"/>
      <c r="AT408" s="165" t="s">
        <v>179</v>
      </c>
      <c r="AU408" s="165" t="s">
        <v>81</v>
      </c>
      <c r="AV408" s="13" t="s">
        <v>81</v>
      </c>
      <c r="AW408" s="13" t="s">
        <v>34</v>
      </c>
      <c r="AX408" s="13" t="s">
        <v>79</v>
      </c>
      <c r="AY408" s="165" t="s">
        <v>167</v>
      </c>
    </row>
    <row r="409" spans="1:65" s="2" customFormat="1" ht="37.9" customHeight="1">
      <c r="A409" s="34"/>
      <c r="B409" s="144"/>
      <c r="C409" s="145" t="s">
        <v>718</v>
      </c>
      <c r="D409" s="145" t="s">
        <v>170</v>
      </c>
      <c r="E409" s="146" t="s">
        <v>719</v>
      </c>
      <c r="F409" s="147" t="s">
        <v>720</v>
      </c>
      <c r="G409" s="148" t="s">
        <v>183</v>
      </c>
      <c r="H409" s="149">
        <v>310.25</v>
      </c>
      <c r="I409" s="150"/>
      <c r="J409" s="151">
        <f>ROUND(I409*H409,2)</f>
        <v>0</v>
      </c>
      <c r="K409" s="147" t="s">
        <v>174</v>
      </c>
      <c r="L409" s="35"/>
      <c r="M409" s="152" t="s">
        <v>3</v>
      </c>
      <c r="N409" s="153" t="s">
        <v>43</v>
      </c>
      <c r="O409" s="55"/>
      <c r="P409" s="154">
        <f>O409*H409</f>
        <v>0</v>
      </c>
      <c r="Q409" s="154">
        <v>0.00145</v>
      </c>
      <c r="R409" s="154">
        <f>Q409*H409</f>
        <v>0.44986249999999994</v>
      </c>
      <c r="S409" s="154">
        <v>0</v>
      </c>
      <c r="T409" s="155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156" t="s">
        <v>227</v>
      </c>
      <c r="AT409" s="156" t="s">
        <v>170</v>
      </c>
      <c r="AU409" s="156" t="s">
        <v>81</v>
      </c>
      <c r="AY409" s="19" t="s">
        <v>167</v>
      </c>
      <c r="BE409" s="157">
        <f>IF(N409="základní",J409,0)</f>
        <v>0</v>
      </c>
      <c r="BF409" s="157">
        <f>IF(N409="snížená",J409,0)</f>
        <v>0</v>
      </c>
      <c r="BG409" s="157">
        <f>IF(N409="zákl. přenesená",J409,0)</f>
        <v>0</v>
      </c>
      <c r="BH409" s="157">
        <f>IF(N409="sníž. přenesená",J409,0)</f>
        <v>0</v>
      </c>
      <c r="BI409" s="157">
        <f>IF(N409="nulová",J409,0)</f>
        <v>0</v>
      </c>
      <c r="BJ409" s="19" t="s">
        <v>79</v>
      </c>
      <c r="BK409" s="157">
        <f>ROUND(I409*H409,2)</f>
        <v>0</v>
      </c>
      <c r="BL409" s="19" t="s">
        <v>227</v>
      </c>
      <c r="BM409" s="156" t="s">
        <v>721</v>
      </c>
    </row>
    <row r="410" spans="1:47" s="2" customFormat="1" ht="11.25">
      <c r="A410" s="34"/>
      <c r="B410" s="35"/>
      <c r="C410" s="34"/>
      <c r="D410" s="158" t="s">
        <v>177</v>
      </c>
      <c r="E410" s="34"/>
      <c r="F410" s="159" t="s">
        <v>722</v>
      </c>
      <c r="G410" s="34"/>
      <c r="H410" s="34"/>
      <c r="I410" s="160"/>
      <c r="J410" s="34"/>
      <c r="K410" s="34"/>
      <c r="L410" s="35"/>
      <c r="M410" s="161"/>
      <c r="N410" s="162"/>
      <c r="O410" s="55"/>
      <c r="P410" s="55"/>
      <c r="Q410" s="55"/>
      <c r="R410" s="55"/>
      <c r="S410" s="55"/>
      <c r="T410" s="56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T410" s="19" t="s">
        <v>177</v>
      </c>
      <c r="AU410" s="19" t="s">
        <v>81</v>
      </c>
    </row>
    <row r="411" spans="2:51" s="13" customFormat="1" ht="22.5">
      <c r="B411" s="163"/>
      <c r="D411" s="164" t="s">
        <v>179</v>
      </c>
      <c r="E411" s="165" t="s">
        <v>3</v>
      </c>
      <c r="F411" s="166" t="s">
        <v>723</v>
      </c>
      <c r="H411" s="167">
        <v>310.25</v>
      </c>
      <c r="I411" s="168"/>
      <c r="L411" s="163"/>
      <c r="M411" s="169"/>
      <c r="N411" s="170"/>
      <c r="O411" s="170"/>
      <c r="P411" s="170"/>
      <c r="Q411" s="170"/>
      <c r="R411" s="170"/>
      <c r="S411" s="170"/>
      <c r="T411" s="171"/>
      <c r="AT411" s="165" t="s">
        <v>179</v>
      </c>
      <c r="AU411" s="165" t="s">
        <v>81</v>
      </c>
      <c r="AV411" s="13" t="s">
        <v>81</v>
      </c>
      <c r="AW411" s="13" t="s">
        <v>34</v>
      </c>
      <c r="AX411" s="13" t="s">
        <v>79</v>
      </c>
      <c r="AY411" s="165" t="s">
        <v>167</v>
      </c>
    </row>
    <row r="412" spans="1:65" s="2" customFormat="1" ht="37.9" customHeight="1">
      <c r="A412" s="34"/>
      <c r="B412" s="144"/>
      <c r="C412" s="145" t="s">
        <v>724</v>
      </c>
      <c r="D412" s="145" t="s">
        <v>170</v>
      </c>
      <c r="E412" s="146" t="s">
        <v>725</v>
      </c>
      <c r="F412" s="147" t="s">
        <v>726</v>
      </c>
      <c r="G412" s="148" t="s">
        <v>183</v>
      </c>
      <c r="H412" s="149">
        <v>62.05</v>
      </c>
      <c r="I412" s="150"/>
      <c r="J412" s="151">
        <f>ROUND(I412*H412,2)</f>
        <v>0</v>
      </c>
      <c r="K412" s="147" t="s">
        <v>174</v>
      </c>
      <c r="L412" s="35"/>
      <c r="M412" s="152" t="s">
        <v>3</v>
      </c>
      <c r="N412" s="153" t="s">
        <v>43</v>
      </c>
      <c r="O412" s="55"/>
      <c r="P412" s="154">
        <f>O412*H412</f>
        <v>0</v>
      </c>
      <c r="Q412" s="154">
        <v>0.0049</v>
      </c>
      <c r="R412" s="154">
        <f>Q412*H412</f>
        <v>0.30404499999999995</v>
      </c>
      <c r="S412" s="154">
        <v>0</v>
      </c>
      <c r="T412" s="155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156" t="s">
        <v>227</v>
      </c>
      <c r="AT412" s="156" t="s">
        <v>170</v>
      </c>
      <c r="AU412" s="156" t="s">
        <v>81</v>
      </c>
      <c r="AY412" s="19" t="s">
        <v>167</v>
      </c>
      <c r="BE412" s="157">
        <f>IF(N412="základní",J412,0)</f>
        <v>0</v>
      </c>
      <c r="BF412" s="157">
        <f>IF(N412="snížená",J412,0)</f>
        <v>0</v>
      </c>
      <c r="BG412" s="157">
        <f>IF(N412="zákl. přenesená",J412,0)</f>
        <v>0</v>
      </c>
      <c r="BH412" s="157">
        <f>IF(N412="sníž. přenesená",J412,0)</f>
        <v>0</v>
      </c>
      <c r="BI412" s="157">
        <f>IF(N412="nulová",J412,0)</f>
        <v>0</v>
      </c>
      <c r="BJ412" s="19" t="s">
        <v>79</v>
      </c>
      <c r="BK412" s="157">
        <f>ROUND(I412*H412,2)</f>
        <v>0</v>
      </c>
      <c r="BL412" s="19" t="s">
        <v>227</v>
      </c>
      <c r="BM412" s="156" t="s">
        <v>727</v>
      </c>
    </row>
    <row r="413" spans="1:47" s="2" customFormat="1" ht="11.25">
      <c r="A413" s="34"/>
      <c r="B413" s="35"/>
      <c r="C413" s="34"/>
      <c r="D413" s="158" t="s">
        <v>177</v>
      </c>
      <c r="E413" s="34"/>
      <c r="F413" s="159" t="s">
        <v>728</v>
      </c>
      <c r="G413" s="34"/>
      <c r="H413" s="34"/>
      <c r="I413" s="160"/>
      <c r="J413" s="34"/>
      <c r="K413" s="34"/>
      <c r="L413" s="35"/>
      <c r="M413" s="161"/>
      <c r="N413" s="162"/>
      <c r="O413" s="55"/>
      <c r="P413" s="55"/>
      <c r="Q413" s="55"/>
      <c r="R413" s="55"/>
      <c r="S413" s="55"/>
      <c r="T413" s="56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T413" s="19" t="s">
        <v>177</v>
      </c>
      <c r="AU413" s="19" t="s">
        <v>81</v>
      </c>
    </row>
    <row r="414" spans="2:51" s="13" customFormat="1" ht="22.5">
      <c r="B414" s="163"/>
      <c r="D414" s="164" t="s">
        <v>179</v>
      </c>
      <c r="E414" s="165" t="s">
        <v>3</v>
      </c>
      <c r="F414" s="166" t="s">
        <v>712</v>
      </c>
      <c r="H414" s="167">
        <v>62.05</v>
      </c>
      <c r="I414" s="168"/>
      <c r="L414" s="163"/>
      <c r="M414" s="169"/>
      <c r="N414" s="170"/>
      <c r="O414" s="170"/>
      <c r="P414" s="170"/>
      <c r="Q414" s="170"/>
      <c r="R414" s="170"/>
      <c r="S414" s="170"/>
      <c r="T414" s="171"/>
      <c r="AT414" s="165" t="s">
        <v>179</v>
      </c>
      <c r="AU414" s="165" t="s">
        <v>81</v>
      </c>
      <c r="AV414" s="13" t="s">
        <v>81</v>
      </c>
      <c r="AW414" s="13" t="s">
        <v>34</v>
      </c>
      <c r="AX414" s="13" t="s">
        <v>79</v>
      </c>
      <c r="AY414" s="165" t="s">
        <v>167</v>
      </c>
    </row>
    <row r="415" spans="1:65" s="2" customFormat="1" ht="16.5" customHeight="1">
      <c r="A415" s="34"/>
      <c r="B415" s="144"/>
      <c r="C415" s="181" t="s">
        <v>729</v>
      </c>
      <c r="D415" s="181" t="s">
        <v>452</v>
      </c>
      <c r="E415" s="182" t="s">
        <v>730</v>
      </c>
      <c r="F415" s="183" t="s">
        <v>731</v>
      </c>
      <c r="G415" s="184" t="s">
        <v>183</v>
      </c>
      <c r="H415" s="185">
        <v>68.255</v>
      </c>
      <c r="I415" s="186"/>
      <c r="J415" s="187">
        <f>ROUND(I415*H415,2)</f>
        <v>0</v>
      </c>
      <c r="K415" s="183" t="s">
        <v>174</v>
      </c>
      <c r="L415" s="188"/>
      <c r="M415" s="189" t="s">
        <v>3</v>
      </c>
      <c r="N415" s="190" t="s">
        <v>43</v>
      </c>
      <c r="O415" s="55"/>
      <c r="P415" s="154">
        <f>O415*H415</f>
        <v>0</v>
      </c>
      <c r="Q415" s="154">
        <v>0.0102</v>
      </c>
      <c r="R415" s="154">
        <f>Q415*H415</f>
        <v>0.696201</v>
      </c>
      <c r="S415" s="154">
        <v>0</v>
      </c>
      <c r="T415" s="155">
        <f>S415*H415</f>
        <v>0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R415" s="156" t="s">
        <v>360</v>
      </c>
      <c r="AT415" s="156" t="s">
        <v>452</v>
      </c>
      <c r="AU415" s="156" t="s">
        <v>81</v>
      </c>
      <c r="AY415" s="19" t="s">
        <v>167</v>
      </c>
      <c r="BE415" s="157">
        <f>IF(N415="základní",J415,0)</f>
        <v>0</v>
      </c>
      <c r="BF415" s="157">
        <f>IF(N415="snížená",J415,0)</f>
        <v>0</v>
      </c>
      <c r="BG415" s="157">
        <f>IF(N415="zákl. přenesená",J415,0)</f>
        <v>0</v>
      </c>
      <c r="BH415" s="157">
        <f>IF(N415="sníž. přenesená",J415,0)</f>
        <v>0</v>
      </c>
      <c r="BI415" s="157">
        <f>IF(N415="nulová",J415,0)</f>
        <v>0</v>
      </c>
      <c r="BJ415" s="19" t="s">
        <v>79</v>
      </c>
      <c r="BK415" s="157">
        <f>ROUND(I415*H415,2)</f>
        <v>0</v>
      </c>
      <c r="BL415" s="19" t="s">
        <v>227</v>
      </c>
      <c r="BM415" s="156" t="s">
        <v>732</v>
      </c>
    </row>
    <row r="416" spans="1:47" s="2" customFormat="1" ht="11.25">
      <c r="A416" s="34"/>
      <c r="B416" s="35"/>
      <c r="C416" s="34"/>
      <c r="D416" s="158" t="s">
        <v>177</v>
      </c>
      <c r="E416" s="34"/>
      <c r="F416" s="159" t="s">
        <v>733</v>
      </c>
      <c r="G416" s="34"/>
      <c r="H416" s="34"/>
      <c r="I416" s="160"/>
      <c r="J416" s="34"/>
      <c r="K416" s="34"/>
      <c r="L416" s="35"/>
      <c r="M416" s="161"/>
      <c r="N416" s="162"/>
      <c r="O416" s="55"/>
      <c r="P416" s="55"/>
      <c r="Q416" s="55"/>
      <c r="R416" s="55"/>
      <c r="S416" s="55"/>
      <c r="T416" s="56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T416" s="19" t="s">
        <v>177</v>
      </c>
      <c r="AU416" s="19" t="s">
        <v>81</v>
      </c>
    </row>
    <row r="417" spans="2:51" s="13" customFormat="1" ht="11.25">
      <c r="B417" s="163"/>
      <c r="D417" s="164" t="s">
        <v>179</v>
      </c>
      <c r="F417" s="166" t="s">
        <v>734</v>
      </c>
      <c r="H417" s="167">
        <v>68.255</v>
      </c>
      <c r="I417" s="168"/>
      <c r="L417" s="163"/>
      <c r="M417" s="169"/>
      <c r="N417" s="170"/>
      <c r="O417" s="170"/>
      <c r="P417" s="170"/>
      <c r="Q417" s="170"/>
      <c r="R417" s="170"/>
      <c r="S417" s="170"/>
      <c r="T417" s="171"/>
      <c r="AT417" s="165" t="s">
        <v>179</v>
      </c>
      <c r="AU417" s="165" t="s">
        <v>81</v>
      </c>
      <c r="AV417" s="13" t="s">
        <v>81</v>
      </c>
      <c r="AW417" s="13" t="s">
        <v>4</v>
      </c>
      <c r="AX417" s="13" t="s">
        <v>79</v>
      </c>
      <c r="AY417" s="165" t="s">
        <v>167</v>
      </c>
    </row>
    <row r="418" spans="1:65" s="2" customFormat="1" ht="33" customHeight="1">
      <c r="A418" s="34"/>
      <c r="B418" s="144"/>
      <c r="C418" s="145" t="s">
        <v>735</v>
      </c>
      <c r="D418" s="145" t="s">
        <v>170</v>
      </c>
      <c r="E418" s="146" t="s">
        <v>736</v>
      </c>
      <c r="F418" s="147" t="s">
        <v>737</v>
      </c>
      <c r="G418" s="148" t="s">
        <v>183</v>
      </c>
      <c r="H418" s="149">
        <v>62.05</v>
      </c>
      <c r="I418" s="150"/>
      <c r="J418" s="151">
        <f>ROUND(I418*H418,2)</f>
        <v>0</v>
      </c>
      <c r="K418" s="147" t="s">
        <v>174</v>
      </c>
      <c r="L418" s="35"/>
      <c r="M418" s="152" t="s">
        <v>3</v>
      </c>
      <c r="N418" s="153" t="s">
        <v>43</v>
      </c>
      <c r="O418" s="55"/>
      <c r="P418" s="154">
        <f>O418*H418</f>
        <v>0</v>
      </c>
      <c r="Q418" s="154">
        <v>0</v>
      </c>
      <c r="R418" s="154">
        <f>Q418*H418</f>
        <v>0</v>
      </c>
      <c r="S418" s="154">
        <v>0</v>
      </c>
      <c r="T418" s="155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156" t="s">
        <v>227</v>
      </c>
      <c r="AT418" s="156" t="s">
        <v>170</v>
      </c>
      <c r="AU418" s="156" t="s">
        <v>81</v>
      </c>
      <c r="AY418" s="19" t="s">
        <v>167</v>
      </c>
      <c r="BE418" s="157">
        <f>IF(N418="základní",J418,0)</f>
        <v>0</v>
      </c>
      <c r="BF418" s="157">
        <f>IF(N418="snížená",J418,0)</f>
        <v>0</v>
      </c>
      <c r="BG418" s="157">
        <f>IF(N418="zákl. přenesená",J418,0)</f>
        <v>0</v>
      </c>
      <c r="BH418" s="157">
        <f>IF(N418="sníž. přenesená",J418,0)</f>
        <v>0</v>
      </c>
      <c r="BI418" s="157">
        <f>IF(N418="nulová",J418,0)</f>
        <v>0</v>
      </c>
      <c r="BJ418" s="19" t="s">
        <v>79</v>
      </c>
      <c r="BK418" s="157">
        <f>ROUND(I418*H418,2)</f>
        <v>0</v>
      </c>
      <c r="BL418" s="19" t="s">
        <v>227</v>
      </c>
      <c r="BM418" s="156" t="s">
        <v>738</v>
      </c>
    </row>
    <row r="419" spans="1:47" s="2" customFormat="1" ht="11.25">
      <c r="A419" s="34"/>
      <c r="B419" s="35"/>
      <c r="C419" s="34"/>
      <c r="D419" s="158" t="s">
        <v>177</v>
      </c>
      <c r="E419" s="34"/>
      <c r="F419" s="159" t="s">
        <v>739</v>
      </c>
      <c r="G419" s="34"/>
      <c r="H419" s="34"/>
      <c r="I419" s="160"/>
      <c r="J419" s="34"/>
      <c r="K419" s="34"/>
      <c r="L419" s="35"/>
      <c r="M419" s="161"/>
      <c r="N419" s="162"/>
      <c r="O419" s="55"/>
      <c r="P419" s="55"/>
      <c r="Q419" s="55"/>
      <c r="R419" s="55"/>
      <c r="S419" s="55"/>
      <c r="T419" s="56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T419" s="19" t="s">
        <v>177</v>
      </c>
      <c r="AU419" s="19" t="s">
        <v>81</v>
      </c>
    </row>
    <row r="420" spans="2:51" s="13" customFormat="1" ht="22.5">
      <c r="B420" s="163"/>
      <c r="D420" s="164" t="s">
        <v>179</v>
      </c>
      <c r="E420" s="165" t="s">
        <v>3</v>
      </c>
      <c r="F420" s="166" t="s">
        <v>712</v>
      </c>
      <c r="H420" s="167">
        <v>62.05</v>
      </c>
      <c r="I420" s="168"/>
      <c r="L420" s="163"/>
      <c r="M420" s="169"/>
      <c r="N420" s="170"/>
      <c r="O420" s="170"/>
      <c r="P420" s="170"/>
      <c r="Q420" s="170"/>
      <c r="R420" s="170"/>
      <c r="S420" s="170"/>
      <c r="T420" s="171"/>
      <c r="AT420" s="165" t="s">
        <v>179</v>
      </c>
      <c r="AU420" s="165" t="s">
        <v>81</v>
      </c>
      <c r="AV420" s="13" t="s">
        <v>81</v>
      </c>
      <c r="AW420" s="13" t="s">
        <v>34</v>
      </c>
      <c r="AX420" s="13" t="s">
        <v>79</v>
      </c>
      <c r="AY420" s="165" t="s">
        <v>167</v>
      </c>
    </row>
    <row r="421" spans="1:65" s="2" customFormat="1" ht="49.15" customHeight="1">
      <c r="A421" s="34"/>
      <c r="B421" s="144"/>
      <c r="C421" s="145" t="s">
        <v>740</v>
      </c>
      <c r="D421" s="145" t="s">
        <v>170</v>
      </c>
      <c r="E421" s="146" t="s">
        <v>741</v>
      </c>
      <c r="F421" s="147" t="s">
        <v>742</v>
      </c>
      <c r="G421" s="148" t="s">
        <v>173</v>
      </c>
      <c r="H421" s="149">
        <v>1.748</v>
      </c>
      <c r="I421" s="150"/>
      <c r="J421" s="151">
        <f>ROUND(I421*H421,2)</f>
        <v>0</v>
      </c>
      <c r="K421" s="147" t="s">
        <v>174</v>
      </c>
      <c r="L421" s="35"/>
      <c r="M421" s="152" t="s">
        <v>3</v>
      </c>
      <c r="N421" s="153" t="s">
        <v>43</v>
      </c>
      <c r="O421" s="55"/>
      <c r="P421" s="154">
        <f>O421*H421</f>
        <v>0</v>
      </c>
      <c r="Q421" s="154">
        <v>0</v>
      </c>
      <c r="R421" s="154">
        <f>Q421*H421</f>
        <v>0</v>
      </c>
      <c r="S421" s="154">
        <v>0</v>
      </c>
      <c r="T421" s="155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156" t="s">
        <v>227</v>
      </c>
      <c r="AT421" s="156" t="s">
        <v>170</v>
      </c>
      <c r="AU421" s="156" t="s">
        <v>81</v>
      </c>
      <c r="AY421" s="19" t="s">
        <v>167</v>
      </c>
      <c r="BE421" s="157">
        <f>IF(N421="základní",J421,0)</f>
        <v>0</v>
      </c>
      <c r="BF421" s="157">
        <f>IF(N421="snížená",J421,0)</f>
        <v>0</v>
      </c>
      <c r="BG421" s="157">
        <f>IF(N421="zákl. přenesená",J421,0)</f>
        <v>0</v>
      </c>
      <c r="BH421" s="157">
        <f>IF(N421="sníž. přenesená",J421,0)</f>
        <v>0</v>
      </c>
      <c r="BI421" s="157">
        <f>IF(N421="nulová",J421,0)</f>
        <v>0</v>
      </c>
      <c r="BJ421" s="19" t="s">
        <v>79</v>
      </c>
      <c r="BK421" s="157">
        <f>ROUND(I421*H421,2)</f>
        <v>0</v>
      </c>
      <c r="BL421" s="19" t="s">
        <v>227</v>
      </c>
      <c r="BM421" s="156" t="s">
        <v>743</v>
      </c>
    </row>
    <row r="422" spans="1:47" s="2" customFormat="1" ht="11.25">
      <c r="A422" s="34"/>
      <c r="B422" s="35"/>
      <c r="C422" s="34"/>
      <c r="D422" s="158" t="s">
        <v>177</v>
      </c>
      <c r="E422" s="34"/>
      <c r="F422" s="159" t="s">
        <v>744</v>
      </c>
      <c r="G422" s="34"/>
      <c r="H422" s="34"/>
      <c r="I422" s="160"/>
      <c r="J422" s="34"/>
      <c r="K422" s="34"/>
      <c r="L422" s="35"/>
      <c r="M422" s="161"/>
      <c r="N422" s="162"/>
      <c r="O422" s="55"/>
      <c r="P422" s="55"/>
      <c r="Q422" s="55"/>
      <c r="R422" s="55"/>
      <c r="S422" s="55"/>
      <c r="T422" s="56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T422" s="19" t="s">
        <v>177</v>
      </c>
      <c r="AU422" s="19" t="s">
        <v>81</v>
      </c>
    </row>
    <row r="423" spans="1:65" s="2" customFormat="1" ht="49.15" customHeight="1">
      <c r="A423" s="34"/>
      <c r="B423" s="144"/>
      <c r="C423" s="145" t="s">
        <v>745</v>
      </c>
      <c r="D423" s="145" t="s">
        <v>170</v>
      </c>
      <c r="E423" s="146" t="s">
        <v>746</v>
      </c>
      <c r="F423" s="147" t="s">
        <v>747</v>
      </c>
      <c r="G423" s="148" t="s">
        <v>173</v>
      </c>
      <c r="H423" s="149">
        <v>1.748</v>
      </c>
      <c r="I423" s="150"/>
      <c r="J423" s="151">
        <f>ROUND(I423*H423,2)</f>
        <v>0</v>
      </c>
      <c r="K423" s="147" t="s">
        <v>174</v>
      </c>
      <c r="L423" s="35"/>
      <c r="M423" s="152" t="s">
        <v>3</v>
      </c>
      <c r="N423" s="153" t="s">
        <v>43</v>
      </c>
      <c r="O423" s="55"/>
      <c r="P423" s="154">
        <f>O423*H423</f>
        <v>0</v>
      </c>
      <c r="Q423" s="154">
        <v>0</v>
      </c>
      <c r="R423" s="154">
        <f>Q423*H423</f>
        <v>0</v>
      </c>
      <c r="S423" s="154">
        <v>0</v>
      </c>
      <c r="T423" s="155">
        <f>S423*H423</f>
        <v>0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156" t="s">
        <v>227</v>
      </c>
      <c r="AT423" s="156" t="s">
        <v>170</v>
      </c>
      <c r="AU423" s="156" t="s">
        <v>81</v>
      </c>
      <c r="AY423" s="19" t="s">
        <v>167</v>
      </c>
      <c r="BE423" s="157">
        <f>IF(N423="základní",J423,0)</f>
        <v>0</v>
      </c>
      <c r="BF423" s="157">
        <f>IF(N423="snížená",J423,0)</f>
        <v>0</v>
      </c>
      <c r="BG423" s="157">
        <f>IF(N423="zákl. přenesená",J423,0)</f>
        <v>0</v>
      </c>
      <c r="BH423" s="157">
        <f>IF(N423="sníž. přenesená",J423,0)</f>
        <v>0</v>
      </c>
      <c r="BI423" s="157">
        <f>IF(N423="nulová",J423,0)</f>
        <v>0</v>
      </c>
      <c r="BJ423" s="19" t="s">
        <v>79</v>
      </c>
      <c r="BK423" s="157">
        <f>ROUND(I423*H423,2)</f>
        <v>0</v>
      </c>
      <c r="BL423" s="19" t="s">
        <v>227</v>
      </c>
      <c r="BM423" s="156" t="s">
        <v>748</v>
      </c>
    </row>
    <row r="424" spans="1:47" s="2" customFormat="1" ht="11.25">
      <c r="A424" s="34"/>
      <c r="B424" s="35"/>
      <c r="C424" s="34"/>
      <c r="D424" s="158" t="s">
        <v>177</v>
      </c>
      <c r="E424" s="34"/>
      <c r="F424" s="159" t="s">
        <v>749</v>
      </c>
      <c r="G424" s="34"/>
      <c r="H424" s="34"/>
      <c r="I424" s="160"/>
      <c r="J424" s="34"/>
      <c r="K424" s="34"/>
      <c r="L424" s="35"/>
      <c r="M424" s="161"/>
      <c r="N424" s="162"/>
      <c r="O424" s="55"/>
      <c r="P424" s="55"/>
      <c r="Q424" s="55"/>
      <c r="R424" s="55"/>
      <c r="S424" s="55"/>
      <c r="T424" s="56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T424" s="19" t="s">
        <v>177</v>
      </c>
      <c r="AU424" s="19" t="s">
        <v>81</v>
      </c>
    </row>
    <row r="425" spans="2:63" s="12" customFormat="1" ht="22.9" customHeight="1">
      <c r="B425" s="131"/>
      <c r="D425" s="132" t="s">
        <v>71</v>
      </c>
      <c r="E425" s="142" t="s">
        <v>750</v>
      </c>
      <c r="F425" s="142" t="s">
        <v>751</v>
      </c>
      <c r="I425" s="134"/>
      <c r="J425" s="143">
        <f>BK425</f>
        <v>0</v>
      </c>
      <c r="L425" s="131"/>
      <c r="M425" s="136"/>
      <c r="N425" s="137"/>
      <c r="O425" s="137"/>
      <c r="P425" s="138">
        <f>SUM(P426:P481)</f>
        <v>0</v>
      </c>
      <c r="Q425" s="137"/>
      <c r="R425" s="138">
        <f>SUM(R426:R481)</f>
        <v>0.9051111199999999</v>
      </c>
      <c r="S425" s="137"/>
      <c r="T425" s="139">
        <f>SUM(T426:T481)</f>
        <v>0.18704284000000002</v>
      </c>
      <c r="AR425" s="132" t="s">
        <v>81</v>
      </c>
      <c r="AT425" s="140" t="s">
        <v>71</v>
      </c>
      <c r="AU425" s="140" t="s">
        <v>79</v>
      </c>
      <c r="AY425" s="132" t="s">
        <v>167</v>
      </c>
      <c r="BK425" s="141">
        <f>SUM(BK426:BK481)</f>
        <v>0</v>
      </c>
    </row>
    <row r="426" spans="1:65" s="2" customFormat="1" ht="24.2" customHeight="1">
      <c r="A426" s="34"/>
      <c r="B426" s="144"/>
      <c r="C426" s="145" t="s">
        <v>752</v>
      </c>
      <c r="D426" s="145" t="s">
        <v>170</v>
      </c>
      <c r="E426" s="146" t="s">
        <v>753</v>
      </c>
      <c r="F426" s="147" t="s">
        <v>754</v>
      </c>
      <c r="G426" s="148" t="s">
        <v>183</v>
      </c>
      <c r="H426" s="149">
        <v>603.364</v>
      </c>
      <c r="I426" s="150"/>
      <c r="J426" s="151">
        <f>ROUND(I426*H426,2)</f>
        <v>0</v>
      </c>
      <c r="K426" s="147" t="s">
        <v>174</v>
      </c>
      <c r="L426" s="35"/>
      <c r="M426" s="152" t="s">
        <v>3</v>
      </c>
      <c r="N426" s="153" t="s">
        <v>43</v>
      </c>
      <c r="O426" s="55"/>
      <c r="P426" s="154">
        <f>O426*H426</f>
        <v>0</v>
      </c>
      <c r="Q426" s="154">
        <v>0.001</v>
      </c>
      <c r="R426" s="154">
        <f>Q426*H426</f>
        <v>0.603364</v>
      </c>
      <c r="S426" s="154">
        <v>0.00031</v>
      </c>
      <c r="T426" s="155">
        <f>S426*H426</f>
        <v>0.18704284000000002</v>
      </c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R426" s="156" t="s">
        <v>227</v>
      </c>
      <c r="AT426" s="156" t="s">
        <v>170</v>
      </c>
      <c r="AU426" s="156" t="s">
        <v>81</v>
      </c>
      <c r="AY426" s="19" t="s">
        <v>167</v>
      </c>
      <c r="BE426" s="157">
        <f>IF(N426="základní",J426,0)</f>
        <v>0</v>
      </c>
      <c r="BF426" s="157">
        <f>IF(N426="snížená",J426,0)</f>
        <v>0</v>
      </c>
      <c r="BG426" s="157">
        <f>IF(N426="zákl. přenesená",J426,0)</f>
        <v>0</v>
      </c>
      <c r="BH426" s="157">
        <f>IF(N426="sníž. přenesená",J426,0)</f>
        <v>0</v>
      </c>
      <c r="BI426" s="157">
        <f>IF(N426="nulová",J426,0)</f>
        <v>0</v>
      </c>
      <c r="BJ426" s="19" t="s">
        <v>79</v>
      </c>
      <c r="BK426" s="157">
        <f>ROUND(I426*H426,2)</f>
        <v>0</v>
      </c>
      <c r="BL426" s="19" t="s">
        <v>227</v>
      </c>
      <c r="BM426" s="156" t="s">
        <v>755</v>
      </c>
    </row>
    <row r="427" spans="1:47" s="2" customFormat="1" ht="11.25">
      <c r="A427" s="34"/>
      <c r="B427" s="35"/>
      <c r="C427" s="34"/>
      <c r="D427" s="158" t="s">
        <v>177</v>
      </c>
      <c r="E427" s="34"/>
      <c r="F427" s="159" t="s">
        <v>756</v>
      </c>
      <c r="G427" s="34"/>
      <c r="H427" s="34"/>
      <c r="I427" s="160"/>
      <c r="J427" s="34"/>
      <c r="K427" s="34"/>
      <c r="L427" s="35"/>
      <c r="M427" s="161"/>
      <c r="N427" s="162"/>
      <c r="O427" s="55"/>
      <c r="P427" s="55"/>
      <c r="Q427" s="55"/>
      <c r="R427" s="55"/>
      <c r="S427" s="55"/>
      <c r="T427" s="56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T427" s="19" t="s">
        <v>177</v>
      </c>
      <c r="AU427" s="19" t="s">
        <v>81</v>
      </c>
    </row>
    <row r="428" spans="2:51" s="13" customFormat="1" ht="22.5">
      <c r="B428" s="163"/>
      <c r="D428" s="164" t="s">
        <v>179</v>
      </c>
      <c r="E428" s="165" t="s">
        <v>3</v>
      </c>
      <c r="F428" s="166" t="s">
        <v>757</v>
      </c>
      <c r="H428" s="167">
        <v>140.928</v>
      </c>
      <c r="I428" s="168"/>
      <c r="L428" s="163"/>
      <c r="M428" s="169"/>
      <c r="N428" s="170"/>
      <c r="O428" s="170"/>
      <c r="P428" s="170"/>
      <c r="Q428" s="170"/>
      <c r="R428" s="170"/>
      <c r="S428" s="170"/>
      <c r="T428" s="171"/>
      <c r="AT428" s="165" t="s">
        <v>179</v>
      </c>
      <c r="AU428" s="165" t="s">
        <v>81</v>
      </c>
      <c r="AV428" s="13" t="s">
        <v>81</v>
      </c>
      <c r="AW428" s="13" t="s">
        <v>34</v>
      </c>
      <c r="AX428" s="13" t="s">
        <v>72</v>
      </c>
      <c r="AY428" s="165" t="s">
        <v>167</v>
      </c>
    </row>
    <row r="429" spans="2:51" s="13" customFormat="1" ht="11.25">
      <c r="B429" s="163"/>
      <c r="D429" s="164" t="s">
        <v>179</v>
      </c>
      <c r="E429" s="165" t="s">
        <v>3</v>
      </c>
      <c r="F429" s="166" t="s">
        <v>758</v>
      </c>
      <c r="H429" s="167">
        <v>39.168</v>
      </c>
      <c r="I429" s="168"/>
      <c r="L429" s="163"/>
      <c r="M429" s="169"/>
      <c r="N429" s="170"/>
      <c r="O429" s="170"/>
      <c r="P429" s="170"/>
      <c r="Q429" s="170"/>
      <c r="R429" s="170"/>
      <c r="S429" s="170"/>
      <c r="T429" s="171"/>
      <c r="AT429" s="165" t="s">
        <v>179</v>
      </c>
      <c r="AU429" s="165" t="s">
        <v>81</v>
      </c>
      <c r="AV429" s="13" t="s">
        <v>81</v>
      </c>
      <c r="AW429" s="13" t="s">
        <v>34</v>
      </c>
      <c r="AX429" s="13" t="s">
        <v>72</v>
      </c>
      <c r="AY429" s="165" t="s">
        <v>167</v>
      </c>
    </row>
    <row r="430" spans="2:51" s="13" customFormat="1" ht="11.25">
      <c r="B430" s="163"/>
      <c r="D430" s="164" t="s">
        <v>179</v>
      </c>
      <c r="E430" s="165" t="s">
        <v>3</v>
      </c>
      <c r="F430" s="166" t="s">
        <v>759</v>
      </c>
      <c r="H430" s="167">
        <v>41.856</v>
      </c>
      <c r="I430" s="168"/>
      <c r="L430" s="163"/>
      <c r="M430" s="169"/>
      <c r="N430" s="170"/>
      <c r="O430" s="170"/>
      <c r="P430" s="170"/>
      <c r="Q430" s="170"/>
      <c r="R430" s="170"/>
      <c r="S430" s="170"/>
      <c r="T430" s="171"/>
      <c r="AT430" s="165" t="s">
        <v>179</v>
      </c>
      <c r="AU430" s="165" t="s">
        <v>81</v>
      </c>
      <c r="AV430" s="13" t="s">
        <v>81</v>
      </c>
      <c r="AW430" s="13" t="s">
        <v>34</v>
      </c>
      <c r="AX430" s="13" t="s">
        <v>72</v>
      </c>
      <c r="AY430" s="165" t="s">
        <v>167</v>
      </c>
    </row>
    <row r="431" spans="2:51" s="13" customFormat="1" ht="11.25">
      <c r="B431" s="163"/>
      <c r="D431" s="164" t="s">
        <v>179</v>
      </c>
      <c r="E431" s="165" t="s">
        <v>3</v>
      </c>
      <c r="F431" s="166" t="s">
        <v>760</v>
      </c>
      <c r="H431" s="167">
        <v>11.75</v>
      </c>
      <c r="I431" s="168"/>
      <c r="L431" s="163"/>
      <c r="M431" s="169"/>
      <c r="N431" s="170"/>
      <c r="O431" s="170"/>
      <c r="P431" s="170"/>
      <c r="Q431" s="170"/>
      <c r="R431" s="170"/>
      <c r="S431" s="170"/>
      <c r="T431" s="171"/>
      <c r="AT431" s="165" t="s">
        <v>179</v>
      </c>
      <c r="AU431" s="165" t="s">
        <v>81</v>
      </c>
      <c r="AV431" s="13" t="s">
        <v>81</v>
      </c>
      <c r="AW431" s="13" t="s">
        <v>34</v>
      </c>
      <c r="AX431" s="13" t="s">
        <v>72</v>
      </c>
      <c r="AY431" s="165" t="s">
        <v>167</v>
      </c>
    </row>
    <row r="432" spans="2:51" s="13" customFormat="1" ht="11.25">
      <c r="B432" s="163"/>
      <c r="D432" s="164" t="s">
        <v>179</v>
      </c>
      <c r="E432" s="165" t="s">
        <v>3</v>
      </c>
      <c r="F432" s="166" t="s">
        <v>761</v>
      </c>
      <c r="H432" s="167">
        <v>9</v>
      </c>
      <c r="I432" s="168"/>
      <c r="L432" s="163"/>
      <c r="M432" s="169"/>
      <c r="N432" s="170"/>
      <c r="O432" s="170"/>
      <c r="P432" s="170"/>
      <c r="Q432" s="170"/>
      <c r="R432" s="170"/>
      <c r="S432" s="170"/>
      <c r="T432" s="171"/>
      <c r="AT432" s="165" t="s">
        <v>179</v>
      </c>
      <c r="AU432" s="165" t="s">
        <v>81</v>
      </c>
      <c r="AV432" s="13" t="s">
        <v>81</v>
      </c>
      <c r="AW432" s="13" t="s">
        <v>34</v>
      </c>
      <c r="AX432" s="13" t="s">
        <v>72</v>
      </c>
      <c r="AY432" s="165" t="s">
        <v>167</v>
      </c>
    </row>
    <row r="433" spans="2:51" s="13" customFormat="1" ht="11.25">
      <c r="B433" s="163"/>
      <c r="D433" s="164" t="s">
        <v>179</v>
      </c>
      <c r="E433" s="165" t="s">
        <v>3</v>
      </c>
      <c r="F433" s="166" t="s">
        <v>762</v>
      </c>
      <c r="H433" s="167">
        <v>28.416</v>
      </c>
      <c r="I433" s="168"/>
      <c r="L433" s="163"/>
      <c r="M433" s="169"/>
      <c r="N433" s="170"/>
      <c r="O433" s="170"/>
      <c r="P433" s="170"/>
      <c r="Q433" s="170"/>
      <c r="R433" s="170"/>
      <c r="S433" s="170"/>
      <c r="T433" s="171"/>
      <c r="AT433" s="165" t="s">
        <v>179</v>
      </c>
      <c r="AU433" s="165" t="s">
        <v>81</v>
      </c>
      <c r="AV433" s="13" t="s">
        <v>81</v>
      </c>
      <c r="AW433" s="13" t="s">
        <v>34</v>
      </c>
      <c r="AX433" s="13" t="s">
        <v>72</v>
      </c>
      <c r="AY433" s="165" t="s">
        <v>167</v>
      </c>
    </row>
    <row r="434" spans="2:51" s="13" customFormat="1" ht="11.25">
      <c r="B434" s="163"/>
      <c r="D434" s="164" t="s">
        <v>179</v>
      </c>
      <c r="E434" s="165" t="s">
        <v>3</v>
      </c>
      <c r="F434" s="166" t="s">
        <v>763</v>
      </c>
      <c r="H434" s="167">
        <v>49.92</v>
      </c>
      <c r="I434" s="168"/>
      <c r="L434" s="163"/>
      <c r="M434" s="169"/>
      <c r="N434" s="170"/>
      <c r="O434" s="170"/>
      <c r="P434" s="170"/>
      <c r="Q434" s="170"/>
      <c r="R434" s="170"/>
      <c r="S434" s="170"/>
      <c r="T434" s="171"/>
      <c r="AT434" s="165" t="s">
        <v>179</v>
      </c>
      <c r="AU434" s="165" t="s">
        <v>81</v>
      </c>
      <c r="AV434" s="13" t="s">
        <v>81</v>
      </c>
      <c r="AW434" s="13" t="s">
        <v>34</v>
      </c>
      <c r="AX434" s="13" t="s">
        <v>72</v>
      </c>
      <c r="AY434" s="165" t="s">
        <v>167</v>
      </c>
    </row>
    <row r="435" spans="2:51" s="13" customFormat="1" ht="11.25">
      <c r="B435" s="163"/>
      <c r="D435" s="164" t="s">
        <v>179</v>
      </c>
      <c r="E435" s="165" t="s">
        <v>3</v>
      </c>
      <c r="F435" s="166" t="s">
        <v>764</v>
      </c>
      <c r="H435" s="167">
        <v>85.248</v>
      </c>
      <c r="I435" s="168"/>
      <c r="L435" s="163"/>
      <c r="M435" s="169"/>
      <c r="N435" s="170"/>
      <c r="O435" s="170"/>
      <c r="P435" s="170"/>
      <c r="Q435" s="170"/>
      <c r="R435" s="170"/>
      <c r="S435" s="170"/>
      <c r="T435" s="171"/>
      <c r="AT435" s="165" t="s">
        <v>179</v>
      </c>
      <c r="AU435" s="165" t="s">
        <v>81</v>
      </c>
      <c r="AV435" s="13" t="s">
        <v>81</v>
      </c>
      <c r="AW435" s="13" t="s">
        <v>34</v>
      </c>
      <c r="AX435" s="13" t="s">
        <v>72</v>
      </c>
      <c r="AY435" s="165" t="s">
        <v>167</v>
      </c>
    </row>
    <row r="436" spans="2:51" s="13" customFormat="1" ht="11.25">
      <c r="B436" s="163"/>
      <c r="D436" s="164" t="s">
        <v>179</v>
      </c>
      <c r="E436" s="165" t="s">
        <v>3</v>
      </c>
      <c r="F436" s="166" t="s">
        <v>765</v>
      </c>
      <c r="H436" s="167">
        <v>68.966</v>
      </c>
      <c r="I436" s="168"/>
      <c r="L436" s="163"/>
      <c r="M436" s="169"/>
      <c r="N436" s="170"/>
      <c r="O436" s="170"/>
      <c r="P436" s="170"/>
      <c r="Q436" s="170"/>
      <c r="R436" s="170"/>
      <c r="S436" s="170"/>
      <c r="T436" s="171"/>
      <c r="AT436" s="165" t="s">
        <v>179</v>
      </c>
      <c r="AU436" s="165" t="s">
        <v>81</v>
      </c>
      <c r="AV436" s="13" t="s">
        <v>81</v>
      </c>
      <c r="AW436" s="13" t="s">
        <v>34</v>
      </c>
      <c r="AX436" s="13" t="s">
        <v>72</v>
      </c>
      <c r="AY436" s="165" t="s">
        <v>167</v>
      </c>
    </row>
    <row r="437" spans="2:51" s="15" customFormat="1" ht="11.25">
      <c r="B437" s="192"/>
      <c r="D437" s="164" t="s">
        <v>179</v>
      </c>
      <c r="E437" s="193" t="s">
        <v>3</v>
      </c>
      <c r="F437" s="194" t="s">
        <v>766</v>
      </c>
      <c r="H437" s="195">
        <v>475.252</v>
      </c>
      <c r="I437" s="196"/>
      <c r="L437" s="192"/>
      <c r="M437" s="197"/>
      <c r="N437" s="198"/>
      <c r="O437" s="198"/>
      <c r="P437" s="198"/>
      <c r="Q437" s="198"/>
      <c r="R437" s="198"/>
      <c r="S437" s="198"/>
      <c r="T437" s="199"/>
      <c r="AT437" s="193" t="s">
        <v>179</v>
      </c>
      <c r="AU437" s="193" t="s">
        <v>81</v>
      </c>
      <c r="AV437" s="15" t="s">
        <v>168</v>
      </c>
      <c r="AW437" s="15" t="s">
        <v>34</v>
      </c>
      <c r="AX437" s="15" t="s">
        <v>72</v>
      </c>
      <c r="AY437" s="193" t="s">
        <v>167</v>
      </c>
    </row>
    <row r="438" spans="2:51" s="13" customFormat="1" ht="11.25">
      <c r="B438" s="163"/>
      <c r="D438" s="164" t="s">
        <v>179</v>
      </c>
      <c r="E438" s="165" t="s">
        <v>3</v>
      </c>
      <c r="F438" s="166" t="s">
        <v>767</v>
      </c>
      <c r="H438" s="167">
        <v>83.712</v>
      </c>
      <c r="I438" s="168"/>
      <c r="L438" s="163"/>
      <c r="M438" s="169"/>
      <c r="N438" s="170"/>
      <c r="O438" s="170"/>
      <c r="P438" s="170"/>
      <c r="Q438" s="170"/>
      <c r="R438" s="170"/>
      <c r="S438" s="170"/>
      <c r="T438" s="171"/>
      <c r="AT438" s="165" t="s">
        <v>179</v>
      </c>
      <c r="AU438" s="165" t="s">
        <v>81</v>
      </c>
      <c r="AV438" s="13" t="s">
        <v>81</v>
      </c>
      <c r="AW438" s="13" t="s">
        <v>34</v>
      </c>
      <c r="AX438" s="13" t="s">
        <v>72</v>
      </c>
      <c r="AY438" s="165" t="s">
        <v>167</v>
      </c>
    </row>
    <row r="439" spans="2:51" s="13" customFormat="1" ht="11.25">
      <c r="B439" s="163"/>
      <c r="D439" s="164" t="s">
        <v>179</v>
      </c>
      <c r="E439" s="165" t="s">
        <v>3</v>
      </c>
      <c r="F439" s="166" t="s">
        <v>768</v>
      </c>
      <c r="H439" s="167">
        <v>44.4</v>
      </c>
      <c r="I439" s="168"/>
      <c r="L439" s="163"/>
      <c r="M439" s="169"/>
      <c r="N439" s="170"/>
      <c r="O439" s="170"/>
      <c r="P439" s="170"/>
      <c r="Q439" s="170"/>
      <c r="R439" s="170"/>
      <c r="S439" s="170"/>
      <c r="T439" s="171"/>
      <c r="AT439" s="165" t="s">
        <v>179</v>
      </c>
      <c r="AU439" s="165" t="s">
        <v>81</v>
      </c>
      <c r="AV439" s="13" t="s">
        <v>81</v>
      </c>
      <c r="AW439" s="13" t="s">
        <v>34</v>
      </c>
      <c r="AX439" s="13" t="s">
        <v>72</v>
      </c>
      <c r="AY439" s="165" t="s">
        <v>167</v>
      </c>
    </row>
    <row r="440" spans="2:51" s="15" customFormat="1" ht="11.25">
      <c r="B440" s="192"/>
      <c r="D440" s="164" t="s">
        <v>179</v>
      </c>
      <c r="E440" s="193" t="s">
        <v>3</v>
      </c>
      <c r="F440" s="194" t="s">
        <v>3282</v>
      </c>
      <c r="H440" s="195">
        <v>128.112</v>
      </c>
      <c r="I440" s="196"/>
      <c r="L440" s="192"/>
      <c r="M440" s="197"/>
      <c r="N440" s="198"/>
      <c r="O440" s="198"/>
      <c r="P440" s="198"/>
      <c r="Q440" s="198"/>
      <c r="R440" s="198"/>
      <c r="S440" s="198"/>
      <c r="T440" s="199"/>
      <c r="AT440" s="193" t="s">
        <v>179</v>
      </c>
      <c r="AU440" s="193" t="s">
        <v>81</v>
      </c>
      <c r="AV440" s="15" t="s">
        <v>168</v>
      </c>
      <c r="AW440" s="15" t="s">
        <v>34</v>
      </c>
      <c r="AX440" s="15" t="s">
        <v>72</v>
      </c>
      <c r="AY440" s="193" t="s">
        <v>167</v>
      </c>
    </row>
    <row r="441" spans="2:51" s="14" customFormat="1" ht="11.25">
      <c r="B441" s="172"/>
      <c r="D441" s="164" t="s">
        <v>179</v>
      </c>
      <c r="E441" s="173" t="s">
        <v>3</v>
      </c>
      <c r="F441" s="174" t="s">
        <v>217</v>
      </c>
      <c r="H441" s="175">
        <v>603.364</v>
      </c>
      <c r="I441" s="176"/>
      <c r="L441" s="172"/>
      <c r="M441" s="177"/>
      <c r="N441" s="178"/>
      <c r="O441" s="178"/>
      <c r="P441" s="178"/>
      <c r="Q441" s="178"/>
      <c r="R441" s="178"/>
      <c r="S441" s="178"/>
      <c r="T441" s="179"/>
      <c r="AT441" s="173" t="s">
        <v>179</v>
      </c>
      <c r="AU441" s="173" t="s">
        <v>81</v>
      </c>
      <c r="AV441" s="14" t="s">
        <v>175</v>
      </c>
      <c r="AW441" s="14" t="s">
        <v>34</v>
      </c>
      <c r="AX441" s="14" t="s">
        <v>79</v>
      </c>
      <c r="AY441" s="173" t="s">
        <v>167</v>
      </c>
    </row>
    <row r="442" spans="1:65" s="2" customFormat="1" ht="24.2" customHeight="1">
      <c r="A442" s="34"/>
      <c r="B442" s="144"/>
      <c r="C442" s="145" t="s">
        <v>769</v>
      </c>
      <c r="D442" s="145" t="s">
        <v>170</v>
      </c>
      <c r="E442" s="146" t="s">
        <v>770</v>
      </c>
      <c r="F442" s="147" t="s">
        <v>771</v>
      </c>
      <c r="G442" s="148" t="s">
        <v>183</v>
      </c>
      <c r="H442" s="149">
        <v>4</v>
      </c>
      <c r="I442" s="150"/>
      <c r="J442" s="151">
        <f>ROUND(I442*H442,2)</f>
        <v>0</v>
      </c>
      <c r="K442" s="147" t="s">
        <v>174</v>
      </c>
      <c r="L442" s="35"/>
      <c r="M442" s="152" t="s">
        <v>3</v>
      </c>
      <c r="N442" s="153" t="s">
        <v>43</v>
      </c>
      <c r="O442" s="55"/>
      <c r="P442" s="154">
        <f>O442*H442</f>
        <v>0</v>
      </c>
      <c r="Q442" s="154">
        <v>0.00022</v>
      </c>
      <c r="R442" s="154">
        <f>Q442*H442</f>
        <v>0.00088</v>
      </c>
      <c r="S442" s="154">
        <v>0</v>
      </c>
      <c r="T442" s="155">
        <f>S442*H442</f>
        <v>0</v>
      </c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R442" s="156" t="s">
        <v>227</v>
      </c>
      <c r="AT442" s="156" t="s">
        <v>170</v>
      </c>
      <c r="AU442" s="156" t="s">
        <v>81</v>
      </c>
      <c r="AY442" s="19" t="s">
        <v>167</v>
      </c>
      <c r="BE442" s="157">
        <f>IF(N442="základní",J442,0)</f>
        <v>0</v>
      </c>
      <c r="BF442" s="157">
        <f>IF(N442="snížená",J442,0)</f>
        <v>0</v>
      </c>
      <c r="BG442" s="157">
        <f>IF(N442="zákl. přenesená",J442,0)</f>
        <v>0</v>
      </c>
      <c r="BH442" s="157">
        <f>IF(N442="sníž. přenesená",J442,0)</f>
        <v>0</v>
      </c>
      <c r="BI442" s="157">
        <f>IF(N442="nulová",J442,0)</f>
        <v>0</v>
      </c>
      <c r="BJ442" s="19" t="s">
        <v>79</v>
      </c>
      <c r="BK442" s="157">
        <f>ROUND(I442*H442,2)</f>
        <v>0</v>
      </c>
      <c r="BL442" s="19" t="s">
        <v>227</v>
      </c>
      <c r="BM442" s="156" t="s">
        <v>772</v>
      </c>
    </row>
    <row r="443" spans="1:47" s="2" customFormat="1" ht="11.25">
      <c r="A443" s="34"/>
      <c r="B443" s="35"/>
      <c r="C443" s="34"/>
      <c r="D443" s="158" t="s">
        <v>177</v>
      </c>
      <c r="E443" s="34"/>
      <c r="F443" s="159" t="s">
        <v>773</v>
      </c>
      <c r="G443" s="34"/>
      <c r="H443" s="34"/>
      <c r="I443" s="160"/>
      <c r="J443" s="34"/>
      <c r="K443" s="34"/>
      <c r="L443" s="35"/>
      <c r="M443" s="161"/>
      <c r="N443" s="162"/>
      <c r="O443" s="55"/>
      <c r="P443" s="55"/>
      <c r="Q443" s="55"/>
      <c r="R443" s="55"/>
      <c r="S443" s="55"/>
      <c r="T443" s="56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T443" s="19" t="s">
        <v>177</v>
      </c>
      <c r="AU443" s="19" t="s">
        <v>81</v>
      </c>
    </row>
    <row r="444" spans="2:51" s="13" customFormat="1" ht="11.25">
      <c r="B444" s="163"/>
      <c r="D444" s="164" t="s">
        <v>179</v>
      </c>
      <c r="E444" s="165" t="s">
        <v>3</v>
      </c>
      <c r="F444" s="166" t="s">
        <v>774</v>
      </c>
      <c r="H444" s="167">
        <v>4</v>
      </c>
      <c r="I444" s="168"/>
      <c r="L444" s="163"/>
      <c r="M444" s="169"/>
      <c r="N444" s="170"/>
      <c r="O444" s="170"/>
      <c r="P444" s="170"/>
      <c r="Q444" s="170"/>
      <c r="R444" s="170"/>
      <c r="S444" s="170"/>
      <c r="T444" s="171"/>
      <c r="AT444" s="165" t="s">
        <v>179</v>
      </c>
      <c r="AU444" s="165" t="s">
        <v>81</v>
      </c>
      <c r="AV444" s="13" t="s">
        <v>81</v>
      </c>
      <c r="AW444" s="13" t="s">
        <v>34</v>
      </c>
      <c r="AX444" s="13" t="s">
        <v>79</v>
      </c>
      <c r="AY444" s="165" t="s">
        <v>167</v>
      </c>
    </row>
    <row r="445" spans="1:65" s="2" customFormat="1" ht="33" customHeight="1">
      <c r="A445" s="34"/>
      <c r="B445" s="144"/>
      <c r="C445" s="145" t="s">
        <v>775</v>
      </c>
      <c r="D445" s="145" t="s">
        <v>170</v>
      </c>
      <c r="E445" s="146" t="s">
        <v>776</v>
      </c>
      <c r="F445" s="147" t="s">
        <v>777</v>
      </c>
      <c r="G445" s="148" t="s">
        <v>183</v>
      </c>
      <c r="H445" s="149">
        <v>609.114</v>
      </c>
      <c r="I445" s="150"/>
      <c r="J445" s="151">
        <f>ROUND(I445*H445,2)</f>
        <v>0</v>
      </c>
      <c r="K445" s="147" t="s">
        <v>174</v>
      </c>
      <c r="L445" s="35"/>
      <c r="M445" s="152" t="s">
        <v>3</v>
      </c>
      <c r="N445" s="153" t="s">
        <v>43</v>
      </c>
      <c r="O445" s="55"/>
      <c r="P445" s="154">
        <f>O445*H445</f>
        <v>0</v>
      </c>
      <c r="Q445" s="154">
        <v>0.0002</v>
      </c>
      <c r="R445" s="154">
        <f>Q445*H445</f>
        <v>0.12182280000000001</v>
      </c>
      <c r="S445" s="154">
        <v>0</v>
      </c>
      <c r="T445" s="155">
        <f>S445*H445</f>
        <v>0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156" t="s">
        <v>227</v>
      </c>
      <c r="AT445" s="156" t="s">
        <v>170</v>
      </c>
      <c r="AU445" s="156" t="s">
        <v>81</v>
      </c>
      <c r="AY445" s="19" t="s">
        <v>167</v>
      </c>
      <c r="BE445" s="157">
        <f>IF(N445="základní",J445,0)</f>
        <v>0</v>
      </c>
      <c r="BF445" s="157">
        <f>IF(N445="snížená",J445,0)</f>
        <v>0</v>
      </c>
      <c r="BG445" s="157">
        <f>IF(N445="zákl. přenesená",J445,0)</f>
        <v>0</v>
      </c>
      <c r="BH445" s="157">
        <f>IF(N445="sníž. přenesená",J445,0)</f>
        <v>0</v>
      </c>
      <c r="BI445" s="157">
        <f>IF(N445="nulová",J445,0)</f>
        <v>0</v>
      </c>
      <c r="BJ445" s="19" t="s">
        <v>79</v>
      </c>
      <c r="BK445" s="157">
        <f>ROUND(I445*H445,2)</f>
        <v>0</v>
      </c>
      <c r="BL445" s="19" t="s">
        <v>227</v>
      </c>
      <c r="BM445" s="156" t="s">
        <v>778</v>
      </c>
    </row>
    <row r="446" spans="1:47" s="2" customFormat="1" ht="11.25">
      <c r="A446" s="34"/>
      <c r="B446" s="35"/>
      <c r="C446" s="34"/>
      <c r="D446" s="158" t="s">
        <v>177</v>
      </c>
      <c r="E446" s="34"/>
      <c r="F446" s="159" t="s">
        <v>779</v>
      </c>
      <c r="G446" s="34"/>
      <c r="H446" s="34"/>
      <c r="I446" s="160"/>
      <c r="J446" s="34"/>
      <c r="K446" s="34"/>
      <c r="L446" s="35"/>
      <c r="M446" s="161"/>
      <c r="N446" s="162"/>
      <c r="O446" s="55"/>
      <c r="P446" s="55"/>
      <c r="Q446" s="55"/>
      <c r="R446" s="55"/>
      <c r="S446" s="55"/>
      <c r="T446" s="56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T446" s="19" t="s">
        <v>177</v>
      </c>
      <c r="AU446" s="19" t="s">
        <v>81</v>
      </c>
    </row>
    <row r="447" spans="2:51" s="13" customFormat="1" ht="22.5">
      <c r="B447" s="163"/>
      <c r="D447" s="164" t="s">
        <v>179</v>
      </c>
      <c r="E447" s="165" t="s">
        <v>3</v>
      </c>
      <c r="F447" s="166" t="s">
        <v>757</v>
      </c>
      <c r="H447" s="167">
        <v>140.928</v>
      </c>
      <c r="I447" s="168"/>
      <c r="L447" s="163"/>
      <c r="M447" s="169"/>
      <c r="N447" s="170"/>
      <c r="O447" s="170"/>
      <c r="P447" s="170"/>
      <c r="Q447" s="170"/>
      <c r="R447" s="170"/>
      <c r="S447" s="170"/>
      <c r="T447" s="171"/>
      <c r="AT447" s="165" t="s">
        <v>179</v>
      </c>
      <c r="AU447" s="165" t="s">
        <v>81</v>
      </c>
      <c r="AV447" s="13" t="s">
        <v>81</v>
      </c>
      <c r="AW447" s="13" t="s">
        <v>34</v>
      </c>
      <c r="AX447" s="13" t="s">
        <v>72</v>
      </c>
      <c r="AY447" s="165" t="s">
        <v>167</v>
      </c>
    </row>
    <row r="448" spans="2:51" s="13" customFormat="1" ht="11.25">
      <c r="B448" s="163"/>
      <c r="D448" s="164" t="s">
        <v>179</v>
      </c>
      <c r="E448" s="165" t="s">
        <v>3</v>
      </c>
      <c r="F448" s="166" t="s">
        <v>758</v>
      </c>
      <c r="H448" s="167">
        <v>39.168</v>
      </c>
      <c r="I448" s="168"/>
      <c r="L448" s="163"/>
      <c r="M448" s="169"/>
      <c r="N448" s="170"/>
      <c r="O448" s="170"/>
      <c r="P448" s="170"/>
      <c r="Q448" s="170"/>
      <c r="R448" s="170"/>
      <c r="S448" s="170"/>
      <c r="T448" s="171"/>
      <c r="AT448" s="165" t="s">
        <v>179</v>
      </c>
      <c r="AU448" s="165" t="s">
        <v>81</v>
      </c>
      <c r="AV448" s="13" t="s">
        <v>81</v>
      </c>
      <c r="AW448" s="13" t="s">
        <v>34</v>
      </c>
      <c r="AX448" s="13" t="s">
        <v>72</v>
      </c>
      <c r="AY448" s="165" t="s">
        <v>167</v>
      </c>
    </row>
    <row r="449" spans="2:51" s="13" customFormat="1" ht="11.25">
      <c r="B449" s="163"/>
      <c r="D449" s="164" t="s">
        <v>179</v>
      </c>
      <c r="E449" s="165" t="s">
        <v>3</v>
      </c>
      <c r="F449" s="166" t="s">
        <v>759</v>
      </c>
      <c r="H449" s="167">
        <v>41.856</v>
      </c>
      <c r="I449" s="168"/>
      <c r="L449" s="163"/>
      <c r="M449" s="169"/>
      <c r="N449" s="170"/>
      <c r="O449" s="170"/>
      <c r="P449" s="170"/>
      <c r="Q449" s="170"/>
      <c r="R449" s="170"/>
      <c r="S449" s="170"/>
      <c r="T449" s="171"/>
      <c r="AT449" s="165" t="s">
        <v>179</v>
      </c>
      <c r="AU449" s="165" t="s">
        <v>81</v>
      </c>
      <c r="AV449" s="13" t="s">
        <v>81</v>
      </c>
      <c r="AW449" s="13" t="s">
        <v>34</v>
      </c>
      <c r="AX449" s="13" t="s">
        <v>72</v>
      </c>
      <c r="AY449" s="165" t="s">
        <v>167</v>
      </c>
    </row>
    <row r="450" spans="2:51" s="13" customFormat="1" ht="11.25">
      <c r="B450" s="163"/>
      <c r="D450" s="164" t="s">
        <v>179</v>
      </c>
      <c r="E450" s="165" t="s">
        <v>3</v>
      </c>
      <c r="F450" s="166" t="s">
        <v>760</v>
      </c>
      <c r="H450" s="167">
        <v>11.75</v>
      </c>
      <c r="I450" s="168"/>
      <c r="L450" s="163"/>
      <c r="M450" s="169"/>
      <c r="N450" s="170"/>
      <c r="O450" s="170"/>
      <c r="P450" s="170"/>
      <c r="Q450" s="170"/>
      <c r="R450" s="170"/>
      <c r="S450" s="170"/>
      <c r="T450" s="171"/>
      <c r="AT450" s="165" t="s">
        <v>179</v>
      </c>
      <c r="AU450" s="165" t="s">
        <v>81</v>
      </c>
      <c r="AV450" s="13" t="s">
        <v>81</v>
      </c>
      <c r="AW450" s="13" t="s">
        <v>34</v>
      </c>
      <c r="AX450" s="13" t="s">
        <v>72</v>
      </c>
      <c r="AY450" s="165" t="s">
        <v>167</v>
      </c>
    </row>
    <row r="451" spans="2:51" s="13" customFormat="1" ht="11.25">
      <c r="B451" s="163"/>
      <c r="D451" s="164" t="s">
        <v>179</v>
      </c>
      <c r="E451" s="165" t="s">
        <v>3</v>
      </c>
      <c r="F451" s="166" t="s">
        <v>761</v>
      </c>
      <c r="H451" s="167">
        <v>9</v>
      </c>
      <c r="I451" s="168"/>
      <c r="L451" s="163"/>
      <c r="M451" s="169"/>
      <c r="N451" s="170"/>
      <c r="O451" s="170"/>
      <c r="P451" s="170"/>
      <c r="Q451" s="170"/>
      <c r="R451" s="170"/>
      <c r="S451" s="170"/>
      <c r="T451" s="171"/>
      <c r="AT451" s="165" t="s">
        <v>179</v>
      </c>
      <c r="AU451" s="165" t="s">
        <v>81</v>
      </c>
      <c r="AV451" s="13" t="s">
        <v>81</v>
      </c>
      <c r="AW451" s="13" t="s">
        <v>34</v>
      </c>
      <c r="AX451" s="13" t="s">
        <v>72</v>
      </c>
      <c r="AY451" s="165" t="s">
        <v>167</v>
      </c>
    </row>
    <row r="452" spans="2:51" s="13" customFormat="1" ht="11.25">
      <c r="B452" s="163"/>
      <c r="D452" s="164" t="s">
        <v>179</v>
      </c>
      <c r="E452" s="165" t="s">
        <v>3</v>
      </c>
      <c r="F452" s="166" t="s">
        <v>762</v>
      </c>
      <c r="H452" s="167">
        <v>28.416</v>
      </c>
      <c r="I452" s="168"/>
      <c r="L452" s="163"/>
      <c r="M452" s="169"/>
      <c r="N452" s="170"/>
      <c r="O452" s="170"/>
      <c r="P452" s="170"/>
      <c r="Q452" s="170"/>
      <c r="R452" s="170"/>
      <c r="S452" s="170"/>
      <c r="T452" s="171"/>
      <c r="AT452" s="165" t="s">
        <v>179</v>
      </c>
      <c r="AU452" s="165" t="s">
        <v>81</v>
      </c>
      <c r="AV452" s="13" t="s">
        <v>81</v>
      </c>
      <c r="AW452" s="13" t="s">
        <v>34</v>
      </c>
      <c r="AX452" s="13" t="s">
        <v>72</v>
      </c>
      <c r="AY452" s="165" t="s">
        <v>167</v>
      </c>
    </row>
    <row r="453" spans="2:51" s="13" customFormat="1" ht="11.25">
      <c r="B453" s="163"/>
      <c r="D453" s="164" t="s">
        <v>179</v>
      </c>
      <c r="E453" s="165" t="s">
        <v>3</v>
      </c>
      <c r="F453" s="166" t="s">
        <v>763</v>
      </c>
      <c r="H453" s="167">
        <v>49.92</v>
      </c>
      <c r="I453" s="168"/>
      <c r="L453" s="163"/>
      <c r="M453" s="169"/>
      <c r="N453" s="170"/>
      <c r="O453" s="170"/>
      <c r="P453" s="170"/>
      <c r="Q453" s="170"/>
      <c r="R453" s="170"/>
      <c r="S453" s="170"/>
      <c r="T453" s="171"/>
      <c r="AT453" s="165" t="s">
        <v>179</v>
      </c>
      <c r="AU453" s="165" t="s">
        <v>81</v>
      </c>
      <c r="AV453" s="13" t="s">
        <v>81</v>
      </c>
      <c r="AW453" s="13" t="s">
        <v>34</v>
      </c>
      <c r="AX453" s="13" t="s">
        <v>72</v>
      </c>
      <c r="AY453" s="165" t="s">
        <v>167</v>
      </c>
    </row>
    <row r="454" spans="2:51" s="13" customFormat="1" ht="11.25">
      <c r="B454" s="163"/>
      <c r="D454" s="164" t="s">
        <v>179</v>
      </c>
      <c r="E454" s="165" t="s">
        <v>3</v>
      </c>
      <c r="F454" s="166" t="s">
        <v>764</v>
      </c>
      <c r="H454" s="167">
        <v>85.248</v>
      </c>
      <c r="I454" s="168"/>
      <c r="L454" s="163"/>
      <c r="M454" s="169"/>
      <c r="N454" s="170"/>
      <c r="O454" s="170"/>
      <c r="P454" s="170"/>
      <c r="Q454" s="170"/>
      <c r="R454" s="170"/>
      <c r="S454" s="170"/>
      <c r="T454" s="171"/>
      <c r="AT454" s="165" t="s">
        <v>179</v>
      </c>
      <c r="AU454" s="165" t="s">
        <v>81</v>
      </c>
      <c r="AV454" s="13" t="s">
        <v>81</v>
      </c>
      <c r="AW454" s="13" t="s">
        <v>34</v>
      </c>
      <c r="AX454" s="13" t="s">
        <v>72</v>
      </c>
      <c r="AY454" s="165" t="s">
        <v>167</v>
      </c>
    </row>
    <row r="455" spans="2:51" s="13" customFormat="1" ht="11.25">
      <c r="B455" s="163"/>
      <c r="D455" s="164" t="s">
        <v>179</v>
      </c>
      <c r="E455" s="165" t="s">
        <v>3</v>
      </c>
      <c r="F455" s="166" t="s">
        <v>765</v>
      </c>
      <c r="H455" s="167">
        <v>68.966</v>
      </c>
      <c r="I455" s="168"/>
      <c r="L455" s="163"/>
      <c r="M455" s="169"/>
      <c r="N455" s="170"/>
      <c r="O455" s="170"/>
      <c r="P455" s="170"/>
      <c r="Q455" s="170"/>
      <c r="R455" s="170"/>
      <c r="S455" s="170"/>
      <c r="T455" s="171"/>
      <c r="AT455" s="165" t="s">
        <v>179</v>
      </c>
      <c r="AU455" s="165" t="s">
        <v>81</v>
      </c>
      <c r="AV455" s="13" t="s">
        <v>81</v>
      </c>
      <c r="AW455" s="13" t="s">
        <v>34</v>
      </c>
      <c r="AX455" s="13" t="s">
        <v>72</v>
      </c>
      <c r="AY455" s="165" t="s">
        <v>167</v>
      </c>
    </row>
    <row r="456" spans="2:51" s="13" customFormat="1" ht="11.25">
      <c r="B456" s="163"/>
      <c r="D456" s="164" t="s">
        <v>179</v>
      </c>
      <c r="E456" s="165" t="s">
        <v>3</v>
      </c>
      <c r="F456" s="166" t="s">
        <v>780</v>
      </c>
      <c r="H456" s="167">
        <v>5.75</v>
      </c>
      <c r="I456" s="168"/>
      <c r="L456" s="163"/>
      <c r="M456" s="169"/>
      <c r="N456" s="170"/>
      <c r="O456" s="170"/>
      <c r="P456" s="170"/>
      <c r="Q456" s="170"/>
      <c r="R456" s="170"/>
      <c r="S456" s="170"/>
      <c r="T456" s="171"/>
      <c r="AT456" s="165" t="s">
        <v>179</v>
      </c>
      <c r="AU456" s="165" t="s">
        <v>81</v>
      </c>
      <c r="AV456" s="13" t="s">
        <v>81</v>
      </c>
      <c r="AW456" s="13" t="s">
        <v>34</v>
      </c>
      <c r="AX456" s="13" t="s">
        <v>72</v>
      </c>
      <c r="AY456" s="165" t="s">
        <v>167</v>
      </c>
    </row>
    <row r="457" spans="2:51" s="15" customFormat="1" ht="11.25">
      <c r="B457" s="192"/>
      <c r="D457" s="164" t="s">
        <v>179</v>
      </c>
      <c r="E457" s="193" t="s">
        <v>3</v>
      </c>
      <c r="F457" s="194" t="s">
        <v>766</v>
      </c>
      <c r="H457" s="195">
        <v>481.002</v>
      </c>
      <c r="I457" s="196"/>
      <c r="L457" s="192"/>
      <c r="M457" s="197"/>
      <c r="N457" s="198"/>
      <c r="O457" s="198"/>
      <c r="P457" s="198"/>
      <c r="Q457" s="198"/>
      <c r="R457" s="198"/>
      <c r="S457" s="198"/>
      <c r="T457" s="199"/>
      <c r="AT457" s="193" t="s">
        <v>179</v>
      </c>
      <c r="AU457" s="193" t="s">
        <v>81</v>
      </c>
      <c r="AV457" s="15" t="s">
        <v>168</v>
      </c>
      <c r="AW457" s="15" t="s">
        <v>34</v>
      </c>
      <c r="AX457" s="15" t="s">
        <v>72</v>
      </c>
      <c r="AY457" s="193" t="s">
        <v>167</v>
      </c>
    </row>
    <row r="458" spans="2:51" s="13" customFormat="1" ht="11.25">
      <c r="B458" s="163"/>
      <c r="D458" s="164" t="s">
        <v>179</v>
      </c>
      <c r="E458" s="165" t="s">
        <v>3</v>
      </c>
      <c r="F458" s="166" t="s">
        <v>767</v>
      </c>
      <c r="H458" s="167">
        <v>83.712</v>
      </c>
      <c r="I458" s="168"/>
      <c r="L458" s="163"/>
      <c r="M458" s="169"/>
      <c r="N458" s="170"/>
      <c r="O458" s="170"/>
      <c r="P458" s="170"/>
      <c r="Q458" s="170"/>
      <c r="R458" s="170"/>
      <c r="S458" s="170"/>
      <c r="T458" s="171"/>
      <c r="AT458" s="165" t="s">
        <v>179</v>
      </c>
      <c r="AU458" s="165" t="s">
        <v>81</v>
      </c>
      <c r="AV458" s="13" t="s">
        <v>81</v>
      </c>
      <c r="AW458" s="13" t="s">
        <v>34</v>
      </c>
      <c r="AX458" s="13" t="s">
        <v>72</v>
      </c>
      <c r="AY458" s="165" t="s">
        <v>167</v>
      </c>
    </row>
    <row r="459" spans="2:51" s="13" customFormat="1" ht="11.25">
      <c r="B459" s="163"/>
      <c r="D459" s="164" t="s">
        <v>179</v>
      </c>
      <c r="E459" s="165" t="s">
        <v>3</v>
      </c>
      <c r="F459" s="166" t="s">
        <v>768</v>
      </c>
      <c r="H459" s="167">
        <v>44.4</v>
      </c>
      <c r="I459" s="168"/>
      <c r="L459" s="163"/>
      <c r="M459" s="169"/>
      <c r="N459" s="170"/>
      <c r="O459" s="170"/>
      <c r="P459" s="170"/>
      <c r="Q459" s="170"/>
      <c r="R459" s="170"/>
      <c r="S459" s="170"/>
      <c r="T459" s="171"/>
      <c r="AT459" s="165" t="s">
        <v>179</v>
      </c>
      <c r="AU459" s="165" t="s">
        <v>81</v>
      </c>
      <c r="AV459" s="13" t="s">
        <v>81</v>
      </c>
      <c r="AW459" s="13" t="s">
        <v>34</v>
      </c>
      <c r="AX459" s="13" t="s">
        <v>72</v>
      </c>
      <c r="AY459" s="165" t="s">
        <v>167</v>
      </c>
    </row>
    <row r="460" spans="2:51" s="15" customFormat="1" ht="11.25">
      <c r="B460" s="192"/>
      <c r="D460" s="164" t="s">
        <v>179</v>
      </c>
      <c r="E460" s="193" t="s">
        <v>3</v>
      </c>
      <c r="F460" s="194" t="s">
        <v>3282</v>
      </c>
      <c r="H460" s="195">
        <v>128.112</v>
      </c>
      <c r="I460" s="196"/>
      <c r="L460" s="192"/>
      <c r="M460" s="197"/>
      <c r="N460" s="198"/>
      <c r="O460" s="198"/>
      <c r="P460" s="198"/>
      <c r="Q460" s="198"/>
      <c r="R460" s="198"/>
      <c r="S460" s="198"/>
      <c r="T460" s="199"/>
      <c r="AT460" s="193" t="s">
        <v>179</v>
      </c>
      <c r="AU460" s="193" t="s">
        <v>81</v>
      </c>
      <c r="AV460" s="15" t="s">
        <v>168</v>
      </c>
      <c r="AW460" s="15" t="s">
        <v>34</v>
      </c>
      <c r="AX460" s="15" t="s">
        <v>72</v>
      </c>
      <c r="AY460" s="193" t="s">
        <v>167</v>
      </c>
    </row>
    <row r="461" spans="2:51" s="14" customFormat="1" ht="11.25">
      <c r="B461" s="172"/>
      <c r="D461" s="164" t="s">
        <v>179</v>
      </c>
      <c r="E461" s="173" t="s">
        <v>3</v>
      </c>
      <c r="F461" s="174" t="s">
        <v>217</v>
      </c>
      <c r="H461" s="175">
        <v>609.114</v>
      </c>
      <c r="I461" s="176"/>
      <c r="L461" s="172"/>
      <c r="M461" s="177"/>
      <c r="N461" s="178"/>
      <c r="O461" s="178"/>
      <c r="P461" s="178"/>
      <c r="Q461" s="178"/>
      <c r="R461" s="178"/>
      <c r="S461" s="178"/>
      <c r="T461" s="179"/>
      <c r="AT461" s="173" t="s">
        <v>179</v>
      </c>
      <c r="AU461" s="173" t="s">
        <v>81</v>
      </c>
      <c r="AV461" s="14" t="s">
        <v>175</v>
      </c>
      <c r="AW461" s="14" t="s">
        <v>34</v>
      </c>
      <c r="AX461" s="14" t="s">
        <v>79</v>
      </c>
      <c r="AY461" s="173" t="s">
        <v>167</v>
      </c>
    </row>
    <row r="462" spans="1:65" s="2" customFormat="1" ht="44.25" customHeight="1">
      <c r="A462" s="34"/>
      <c r="B462" s="144"/>
      <c r="C462" s="145" t="s">
        <v>781</v>
      </c>
      <c r="D462" s="145" t="s">
        <v>170</v>
      </c>
      <c r="E462" s="146" t="s">
        <v>782</v>
      </c>
      <c r="F462" s="147" t="s">
        <v>783</v>
      </c>
      <c r="G462" s="148" t="s">
        <v>183</v>
      </c>
      <c r="H462" s="149">
        <v>688.632</v>
      </c>
      <c r="I462" s="150"/>
      <c r="J462" s="151">
        <f>ROUND(I462*H462,2)</f>
        <v>0</v>
      </c>
      <c r="K462" s="147" t="s">
        <v>174</v>
      </c>
      <c r="L462" s="35"/>
      <c r="M462" s="152" t="s">
        <v>3</v>
      </c>
      <c r="N462" s="153" t="s">
        <v>43</v>
      </c>
      <c r="O462" s="55"/>
      <c r="P462" s="154">
        <f>O462*H462</f>
        <v>0</v>
      </c>
      <c r="Q462" s="154">
        <v>0.00026</v>
      </c>
      <c r="R462" s="154">
        <f>Q462*H462</f>
        <v>0.17904431999999998</v>
      </c>
      <c r="S462" s="154">
        <v>0</v>
      </c>
      <c r="T462" s="155">
        <f>S462*H462</f>
        <v>0</v>
      </c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R462" s="156" t="s">
        <v>227</v>
      </c>
      <c r="AT462" s="156" t="s">
        <v>170</v>
      </c>
      <c r="AU462" s="156" t="s">
        <v>81</v>
      </c>
      <c r="AY462" s="19" t="s">
        <v>167</v>
      </c>
      <c r="BE462" s="157">
        <f>IF(N462="základní",J462,0)</f>
        <v>0</v>
      </c>
      <c r="BF462" s="157">
        <f>IF(N462="snížená",J462,0)</f>
        <v>0</v>
      </c>
      <c r="BG462" s="157">
        <f>IF(N462="zákl. přenesená",J462,0)</f>
        <v>0</v>
      </c>
      <c r="BH462" s="157">
        <f>IF(N462="sníž. přenesená",J462,0)</f>
        <v>0</v>
      </c>
      <c r="BI462" s="157">
        <f>IF(N462="nulová",J462,0)</f>
        <v>0</v>
      </c>
      <c r="BJ462" s="19" t="s">
        <v>79</v>
      </c>
      <c r="BK462" s="157">
        <f>ROUND(I462*H462,2)</f>
        <v>0</v>
      </c>
      <c r="BL462" s="19" t="s">
        <v>227</v>
      </c>
      <c r="BM462" s="156" t="s">
        <v>784</v>
      </c>
    </row>
    <row r="463" spans="1:47" s="2" customFormat="1" ht="11.25">
      <c r="A463" s="34"/>
      <c r="B463" s="35"/>
      <c r="C463" s="34"/>
      <c r="D463" s="158" t="s">
        <v>177</v>
      </c>
      <c r="E463" s="34"/>
      <c r="F463" s="159" t="s">
        <v>785</v>
      </c>
      <c r="G463" s="34"/>
      <c r="H463" s="34"/>
      <c r="I463" s="160"/>
      <c r="J463" s="34"/>
      <c r="K463" s="34"/>
      <c r="L463" s="35"/>
      <c r="M463" s="161"/>
      <c r="N463" s="162"/>
      <c r="O463" s="55"/>
      <c r="P463" s="55"/>
      <c r="Q463" s="55"/>
      <c r="R463" s="55"/>
      <c r="S463" s="55"/>
      <c r="T463" s="56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T463" s="19" t="s">
        <v>177</v>
      </c>
      <c r="AU463" s="19" t="s">
        <v>81</v>
      </c>
    </row>
    <row r="464" spans="2:51" s="13" customFormat="1" ht="22.5">
      <c r="B464" s="163"/>
      <c r="D464" s="164" t="s">
        <v>179</v>
      </c>
      <c r="E464" s="165" t="s">
        <v>3</v>
      </c>
      <c r="F464" s="166" t="s">
        <v>757</v>
      </c>
      <c r="H464" s="167">
        <v>140.928</v>
      </c>
      <c r="I464" s="168"/>
      <c r="L464" s="163"/>
      <c r="M464" s="169"/>
      <c r="N464" s="170"/>
      <c r="O464" s="170"/>
      <c r="P464" s="170"/>
      <c r="Q464" s="170"/>
      <c r="R464" s="170"/>
      <c r="S464" s="170"/>
      <c r="T464" s="171"/>
      <c r="AT464" s="165" t="s">
        <v>179</v>
      </c>
      <c r="AU464" s="165" t="s">
        <v>81</v>
      </c>
      <c r="AV464" s="13" t="s">
        <v>81</v>
      </c>
      <c r="AW464" s="13" t="s">
        <v>34</v>
      </c>
      <c r="AX464" s="13" t="s">
        <v>72</v>
      </c>
      <c r="AY464" s="165" t="s">
        <v>167</v>
      </c>
    </row>
    <row r="465" spans="2:51" s="13" customFormat="1" ht="11.25">
      <c r="B465" s="163"/>
      <c r="D465" s="164" t="s">
        <v>179</v>
      </c>
      <c r="E465" s="165" t="s">
        <v>3</v>
      </c>
      <c r="F465" s="166" t="s">
        <v>758</v>
      </c>
      <c r="H465" s="167">
        <v>39.168</v>
      </c>
      <c r="I465" s="168"/>
      <c r="L465" s="163"/>
      <c r="M465" s="169"/>
      <c r="N465" s="170"/>
      <c r="O465" s="170"/>
      <c r="P465" s="170"/>
      <c r="Q465" s="170"/>
      <c r="R465" s="170"/>
      <c r="S465" s="170"/>
      <c r="T465" s="171"/>
      <c r="AT465" s="165" t="s">
        <v>179</v>
      </c>
      <c r="AU465" s="165" t="s">
        <v>81</v>
      </c>
      <c r="AV465" s="13" t="s">
        <v>81</v>
      </c>
      <c r="AW465" s="13" t="s">
        <v>34</v>
      </c>
      <c r="AX465" s="13" t="s">
        <v>72</v>
      </c>
      <c r="AY465" s="165" t="s">
        <v>167</v>
      </c>
    </row>
    <row r="466" spans="2:51" s="13" customFormat="1" ht="11.25">
      <c r="B466" s="163"/>
      <c r="D466" s="164" t="s">
        <v>179</v>
      </c>
      <c r="E466" s="165" t="s">
        <v>3</v>
      </c>
      <c r="F466" s="166" t="s">
        <v>759</v>
      </c>
      <c r="H466" s="167">
        <v>41.856</v>
      </c>
      <c r="I466" s="168"/>
      <c r="L466" s="163"/>
      <c r="M466" s="169"/>
      <c r="N466" s="170"/>
      <c r="O466" s="170"/>
      <c r="P466" s="170"/>
      <c r="Q466" s="170"/>
      <c r="R466" s="170"/>
      <c r="S466" s="170"/>
      <c r="T466" s="171"/>
      <c r="AT466" s="165" t="s">
        <v>179</v>
      </c>
      <c r="AU466" s="165" t="s">
        <v>81</v>
      </c>
      <c r="AV466" s="13" t="s">
        <v>81</v>
      </c>
      <c r="AW466" s="13" t="s">
        <v>34</v>
      </c>
      <c r="AX466" s="13" t="s">
        <v>72</v>
      </c>
      <c r="AY466" s="165" t="s">
        <v>167</v>
      </c>
    </row>
    <row r="467" spans="2:51" s="13" customFormat="1" ht="11.25">
      <c r="B467" s="163"/>
      <c r="D467" s="164" t="s">
        <v>179</v>
      </c>
      <c r="E467" s="165" t="s">
        <v>3</v>
      </c>
      <c r="F467" s="166" t="s">
        <v>760</v>
      </c>
      <c r="H467" s="167">
        <v>11.75</v>
      </c>
      <c r="I467" s="168"/>
      <c r="L467" s="163"/>
      <c r="M467" s="169"/>
      <c r="N467" s="170"/>
      <c r="O467" s="170"/>
      <c r="P467" s="170"/>
      <c r="Q467" s="170"/>
      <c r="R467" s="170"/>
      <c r="S467" s="170"/>
      <c r="T467" s="171"/>
      <c r="AT467" s="165" t="s">
        <v>179</v>
      </c>
      <c r="AU467" s="165" t="s">
        <v>81</v>
      </c>
      <c r="AV467" s="13" t="s">
        <v>81</v>
      </c>
      <c r="AW467" s="13" t="s">
        <v>34</v>
      </c>
      <c r="AX467" s="13" t="s">
        <v>72</v>
      </c>
      <c r="AY467" s="165" t="s">
        <v>167</v>
      </c>
    </row>
    <row r="468" spans="2:51" s="13" customFormat="1" ht="11.25">
      <c r="B468" s="163"/>
      <c r="D468" s="164" t="s">
        <v>179</v>
      </c>
      <c r="E468" s="165" t="s">
        <v>3</v>
      </c>
      <c r="F468" s="166" t="s">
        <v>761</v>
      </c>
      <c r="H468" s="167">
        <v>9</v>
      </c>
      <c r="I468" s="168"/>
      <c r="L468" s="163"/>
      <c r="M468" s="169"/>
      <c r="N468" s="170"/>
      <c r="O468" s="170"/>
      <c r="P468" s="170"/>
      <c r="Q468" s="170"/>
      <c r="R468" s="170"/>
      <c r="S468" s="170"/>
      <c r="T468" s="171"/>
      <c r="AT468" s="165" t="s">
        <v>179</v>
      </c>
      <c r="AU468" s="165" t="s">
        <v>81</v>
      </c>
      <c r="AV468" s="13" t="s">
        <v>81</v>
      </c>
      <c r="AW468" s="13" t="s">
        <v>34</v>
      </c>
      <c r="AX468" s="13" t="s">
        <v>72</v>
      </c>
      <c r="AY468" s="165" t="s">
        <v>167</v>
      </c>
    </row>
    <row r="469" spans="2:51" s="13" customFormat="1" ht="11.25">
      <c r="B469" s="163"/>
      <c r="D469" s="164" t="s">
        <v>179</v>
      </c>
      <c r="E469" s="165" t="s">
        <v>3</v>
      </c>
      <c r="F469" s="166" t="s">
        <v>762</v>
      </c>
      <c r="H469" s="167">
        <v>28.416</v>
      </c>
      <c r="I469" s="168"/>
      <c r="L469" s="163"/>
      <c r="M469" s="169"/>
      <c r="N469" s="170"/>
      <c r="O469" s="170"/>
      <c r="P469" s="170"/>
      <c r="Q469" s="170"/>
      <c r="R469" s="170"/>
      <c r="S469" s="170"/>
      <c r="T469" s="171"/>
      <c r="AT469" s="165" t="s">
        <v>179</v>
      </c>
      <c r="AU469" s="165" t="s">
        <v>81</v>
      </c>
      <c r="AV469" s="13" t="s">
        <v>81</v>
      </c>
      <c r="AW469" s="13" t="s">
        <v>34</v>
      </c>
      <c r="AX469" s="13" t="s">
        <v>72</v>
      </c>
      <c r="AY469" s="165" t="s">
        <v>167</v>
      </c>
    </row>
    <row r="470" spans="2:51" s="13" customFormat="1" ht="11.25">
      <c r="B470" s="163"/>
      <c r="D470" s="164" t="s">
        <v>179</v>
      </c>
      <c r="E470" s="165" t="s">
        <v>3</v>
      </c>
      <c r="F470" s="166" t="s">
        <v>763</v>
      </c>
      <c r="H470" s="167">
        <v>49.92</v>
      </c>
      <c r="I470" s="168"/>
      <c r="L470" s="163"/>
      <c r="M470" s="169"/>
      <c r="N470" s="170"/>
      <c r="O470" s="170"/>
      <c r="P470" s="170"/>
      <c r="Q470" s="170"/>
      <c r="R470" s="170"/>
      <c r="S470" s="170"/>
      <c r="T470" s="171"/>
      <c r="AT470" s="165" t="s">
        <v>179</v>
      </c>
      <c r="AU470" s="165" t="s">
        <v>81</v>
      </c>
      <c r="AV470" s="13" t="s">
        <v>81</v>
      </c>
      <c r="AW470" s="13" t="s">
        <v>34</v>
      </c>
      <c r="AX470" s="13" t="s">
        <v>72</v>
      </c>
      <c r="AY470" s="165" t="s">
        <v>167</v>
      </c>
    </row>
    <row r="471" spans="2:51" s="13" customFormat="1" ht="11.25">
      <c r="B471" s="163"/>
      <c r="D471" s="164" t="s">
        <v>179</v>
      </c>
      <c r="E471" s="165" t="s">
        <v>3</v>
      </c>
      <c r="F471" s="166" t="s">
        <v>764</v>
      </c>
      <c r="H471" s="167">
        <v>85.248</v>
      </c>
      <c r="I471" s="168"/>
      <c r="L471" s="163"/>
      <c r="M471" s="169"/>
      <c r="N471" s="170"/>
      <c r="O471" s="170"/>
      <c r="P471" s="170"/>
      <c r="Q471" s="170"/>
      <c r="R471" s="170"/>
      <c r="S471" s="170"/>
      <c r="T471" s="171"/>
      <c r="AT471" s="165" t="s">
        <v>179</v>
      </c>
      <c r="AU471" s="165" t="s">
        <v>81</v>
      </c>
      <c r="AV471" s="13" t="s">
        <v>81</v>
      </c>
      <c r="AW471" s="13" t="s">
        <v>34</v>
      </c>
      <c r="AX471" s="13" t="s">
        <v>72</v>
      </c>
      <c r="AY471" s="165" t="s">
        <v>167</v>
      </c>
    </row>
    <row r="472" spans="2:51" s="13" customFormat="1" ht="11.25">
      <c r="B472" s="163"/>
      <c r="D472" s="164" t="s">
        <v>179</v>
      </c>
      <c r="E472" s="165" t="s">
        <v>3</v>
      </c>
      <c r="F472" s="166" t="s">
        <v>765</v>
      </c>
      <c r="H472" s="167">
        <v>68.966</v>
      </c>
      <c r="I472" s="168"/>
      <c r="L472" s="163"/>
      <c r="M472" s="169"/>
      <c r="N472" s="170"/>
      <c r="O472" s="170"/>
      <c r="P472" s="170"/>
      <c r="Q472" s="170"/>
      <c r="R472" s="170"/>
      <c r="S472" s="170"/>
      <c r="T472" s="171"/>
      <c r="AT472" s="165" t="s">
        <v>179</v>
      </c>
      <c r="AU472" s="165" t="s">
        <v>81</v>
      </c>
      <c r="AV472" s="13" t="s">
        <v>81</v>
      </c>
      <c r="AW472" s="13" t="s">
        <v>34</v>
      </c>
      <c r="AX472" s="13" t="s">
        <v>72</v>
      </c>
      <c r="AY472" s="165" t="s">
        <v>167</v>
      </c>
    </row>
    <row r="473" spans="2:51" s="13" customFormat="1" ht="11.25">
      <c r="B473" s="163"/>
      <c r="D473" s="164" t="s">
        <v>179</v>
      </c>
      <c r="E473" s="165" t="s">
        <v>3</v>
      </c>
      <c r="F473" s="166" t="s">
        <v>780</v>
      </c>
      <c r="H473" s="167">
        <v>5.75</v>
      </c>
      <c r="I473" s="168"/>
      <c r="L473" s="163"/>
      <c r="M473" s="169"/>
      <c r="N473" s="170"/>
      <c r="O473" s="170"/>
      <c r="P473" s="170"/>
      <c r="Q473" s="170"/>
      <c r="R473" s="170"/>
      <c r="S473" s="170"/>
      <c r="T473" s="171"/>
      <c r="AT473" s="165" t="s">
        <v>179</v>
      </c>
      <c r="AU473" s="165" t="s">
        <v>81</v>
      </c>
      <c r="AV473" s="13" t="s">
        <v>81</v>
      </c>
      <c r="AW473" s="13" t="s">
        <v>34</v>
      </c>
      <c r="AX473" s="13" t="s">
        <v>72</v>
      </c>
      <c r="AY473" s="165" t="s">
        <v>167</v>
      </c>
    </row>
    <row r="474" spans="2:51" s="13" customFormat="1" ht="11.25">
      <c r="B474" s="163"/>
      <c r="D474" s="164" t="s">
        <v>179</v>
      </c>
      <c r="E474" s="165" t="s">
        <v>3</v>
      </c>
      <c r="F474" s="166" t="s">
        <v>213</v>
      </c>
      <c r="H474" s="167">
        <v>38.868</v>
      </c>
      <c r="I474" s="168"/>
      <c r="L474" s="163"/>
      <c r="M474" s="169"/>
      <c r="N474" s="170"/>
      <c r="O474" s="170"/>
      <c r="P474" s="170"/>
      <c r="Q474" s="170"/>
      <c r="R474" s="170"/>
      <c r="S474" s="170"/>
      <c r="T474" s="171"/>
      <c r="AT474" s="165" t="s">
        <v>179</v>
      </c>
      <c r="AU474" s="165" t="s">
        <v>81</v>
      </c>
      <c r="AV474" s="13" t="s">
        <v>81</v>
      </c>
      <c r="AW474" s="13" t="s">
        <v>34</v>
      </c>
      <c r="AX474" s="13" t="s">
        <v>72</v>
      </c>
      <c r="AY474" s="165" t="s">
        <v>167</v>
      </c>
    </row>
    <row r="475" spans="2:51" s="13" customFormat="1" ht="11.25">
      <c r="B475" s="163"/>
      <c r="D475" s="164" t="s">
        <v>179</v>
      </c>
      <c r="E475" s="165" t="s">
        <v>3</v>
      </c>
      <c r="F475" s="166" t="s">
        <v>214</v>
      </c>
      <c r="H475" s="167">
        <v>26.65</v>
      </c>
      <c r="I475" s="168"/>
      <c r="L475" s="163"/>
      <c r="M475" s="169"/>
      <c r="N475" s="170"/>
      <c r="O475" s="170"/>
      <c r="P475" s="170"/>
      <c r="Q475" s="170"/>
      <c r="R475" s="170"/>
      <c r="S475" s="170"/>
      <c r="T475" s="171"/>
      <c r="AT475" s="165" t="s">
        <v>179</v>
      </c>
      <c r="AU475" s="165" t="s">
        <v>81</v>
      </c>
      <c r="AV475" s="13" t="s">
        <v>81</v>
      </c>
      <c r="AW475" s="13" t="s">
        <v>34</v>
      </c>
      <c r="AX475" s="13" t="s">
        <v>72</v>
      </c>
      <c r="AY475" s="165" t="s">
        <v>167</v>
      </c>
    </row>
    <row r="476" spans="2:51" s="13" customFormat="1" ht="11.25">
      <c r="B476" s="163"/>
      <c r="D476" s="164" t="s">
        <v>179</v>
      </c>
      <c r="E476" s="165" t="s">
        <v>3</v>
      </c>
      <c r="F476" s="166" t="s">
        <v>3278</v>
      </c>
      <c r="H476" s="167">
        <v>14</v>
      </c>
      <c r="I476" s="168"/>
      <c r="L476" s="163"/>
      <c r="M476" s="169"/>
      <c r="N476" s="170"/>
      <c r="O476" s="170"/>
      <c r="P476" s="170"/>
      <c r="Q476" s="170"/>
      <c r="R476" s="170"/>
      <c r="S476" s="170"/>
      <c r="T476" s="171"/>
      <c r="AT476" s="165" t="s">
        <v>179</v>
      </c>
      <c r="AU476" s="165" t="s">
        <v>81</v>
      </c>
      <c r="AV476" s="13" t="s">
        <v>81</v>
      </c>
      <c r="AW476" s="13" t="s">
        <v>34</v>
      </c>
      <c r="AX476" s="13" t="s">
        <v>72</v>
      </c>
      <c r="AY476" s="165" t="s">
        <v>167</v>
      </c>
    </row>
    <row r="477" spans="2:51" s="15" customFormat="1" ht="11.25">
      <c r="B477" s="192"/>
      <c r="D477" s="164" t="s">
        <v>179</v>
      </c>
      <c r="E477" s="193" t="s">
        <v>3</v>
      </c>
      <c r="F477" s="194" t="s">
        <v>766</v>
      </c>
      <c r="H477" s="195">
        <v>560.52</v>
      </c>
      <c r="I477" s="196"/>
      <c r="L477" s="192"/>
      <c r="M477" s="197"/>
      <c r="N477" s="198"/>
      <c r="O477" s="198"/>
      <c r="P477" s="198"/>
      <c r="Q477" s="198"/>
      <c r="R477" s="198"/>
      <c r="S477" s="198"/>
      <c r="T477" s="199"/>
      <c r="AT477" s="193" t="s">
        <v>179</v>
      </c>
      <c r="AU477" s="193" t="s">
        <v>81</v>
      </c>
      <c r="AV477" s="15" t="s">
        <v>168</v>
      </c>
      <c r="AW477" s="15" t="s">
        <v>34</v>
      </c>
      <c r="AX477" s="15" t="s">
        <v>72</v>
      </c>
      <c r="AY477" s="193" t="s">
        <v>167</v>
      </c>
    </row>
    <row r="478" spans="2:51" s="13" customFormat="1" ht="11.25">
      <c r="B478" s="163"/>
      <c r="D478" s="164" t="s">
        <v>179</v>
      </c>
      <c r="E478" s="165" t="s">
        <v>3</v>
      </c>
      <c r="F478" s="166" t="s">
        <v>767</v>
      </c>
      <c r="H478" s="167">
        <v>83.712</v>
      </c>
      <c r="I478" s="168"/>
      <c r="L478" s="163"/>
      <c r="M478" s="169"/>
      <c r="N478" s="170"/>
      <c r="O478" s="170"/>
      <c r="P478" s="170"/>
      <c r="Q478" s="170"/>
      <c r="R478" s="170"/>
      <c r="S478" s="170"/>
      <c r="T478" s="171"/>
      <c r="AT478" s="165" t="s">
        <v>179</v>
      </c>
      <c r="AU478" s="165" t="s">
        <v>81</v>
      </c>
      <c r="AV478" s="13" t="s">
        <v>81</v>
      </c>
      <c r="AW478" s="13" t="s">
        <v>34</v>
      </c>
      <c r="AX478" s="13" t="s">
        <v>72</v>
      </c>
      <c r="AY478" s="165" t="s">
        <v>167</v>
      </c>
    </row>
    <row r="479" spans="2:51" s="13" customFormat="1" ht="11.25">
      <c r="B479" s="163"/>
      <c r="D479" s="164" t="s">
        <v>179</v>
      </c>
      <c r="E479" s="165" t="s">
        <v>3</v>
      </c>
      <c r="F479" s="166" t="s">
        <v>768</v>
      </c>
      <c r="H479" s="167">
        <v>44.4</v>
      </c>
      <c r="I479" s="168"/>
      <c r="L479" s="163"/>
      <c r="M479" s="169"/>
      <c r="N479" s="170"/>
      <c r="O479" s="170"/>
      <c r="P479" s="170"/>
      <c r="Q479" s="170"/>
      <c r="R479" s="170"/>
      <c r="S479" s="170"/>
      <c r="T479" s="171"/>
      <c r="AT479" s="165" t="s">
        <v>179</v>
      </c>
      <c r="AU479" s="165" t="s">
        <v>81</v>
      </c>
      <c r="AV479" s="13" t="s">
        <v>81</v>
      </c>
      <c r="AW479" s="13" t="s">
        <v>34</v>
      </c>
      <c r="AX479" s="13" t="s">
        <v>72</v>
      </c>
      <c r="AY479" s="165" t="s">
        <v>167</v>
      </c>
    </row>
    <row r="480" spans="2:51" s="15" customFormat="1" ht="11.25">
      <c r="B480" s="192"/>
      <c r="D480" s="164" t="s">
        <v>179</v>
      </c>
      <c r="E480" s="193" t="s">
        <v>3</v>
      </c>
      <c r="F480" s="194" t="s">
        <v>3282</v>
      </c>
      <c r="H480" s="195">
        <v>128.112</v>
      </c>
      <c r="I480" s="196"/>
      <c r="L480" s="192"/>
      <c r="M480" s="197"/>
      <c r="N480" s="198"/>
      <c r="O480" s="198"/>
      <c r="P480" s="198"/>
      <c r="Q480" s="198"/>
      <c r="R480" s="198"/>
      <c r="S480" s="198"/>
      <c r="T480" s="199"/>
      <c r="AT480" s="193" t="s">
        <v>179</v>
      </c>
      <c r="AU480" s="193" t="s">
        <v>81</v>
      </c>
      <c r="AV480" s="15" t="s">
        <v>168</v>
      </c>
      <c r="AW480" s="15" t="s">
        <v>34</v>
      </c>
      <c r="AX480" s="15" t="s">
        <v>72</v>
      </c>
      <c r="AY480" s="193" t="s">
        <v>167</v>
      </c>
    </row>
    <row r="481" spans="2:51" s="14" customFormat="1" ht="11.25">
      <c r="B481" s="172"/>
      <c r="D481" s="164" t="s">
        <v>179</v>
      </c>
      <c r="E481" s="173" t="s">
        <v>3</v>
      </c>
      <c r="F481" s="174" t="s">
        <v>217</v>
      </c>
      <c r="H481" s="175">
        <v>688.632</v>
      </c>
      <c r="I481" s="176"/>
      <c r="L481" s="172"/>
      <c r="M481" s="177"/>
      <c r="N481" s="178"/>
      <c r="O481" s="178"/>
      <c r="P481" s="178"/>
      <c r="Q481" s="178"/>
      <c r="R481" s="178"/>
      <c r="S481" s="178"/>
      <c r="T481" s="179"/>
      <c r="AT481" s="173" t="s">
        <v>179</v>
      </c>
      <c r="AU481" s="173" t="s">
        <v>81</v>
      </c>
      <c r="AV481" s="14" t="s">
        <v>175</v>
      </c>
      <c r="AW481" s="14" t="s">
        <v>34</v>
      </c>
      <c r="AX481" s="14" t="s">
        <v>79</v>
      </c>
      <c r="AY481" s="173" t="s">
        <v>167</v>
      </c>
    </row>
    <row r="482" spans="2:63" s="12" customFormat="1" ht="25.9" customHeight="1">
      <c r="B482" s="131"/>
      <c r="D482" s="132" t="s">
        <v>71</v>
      </c>
      <c r="E482" s="133" t="s">
        <v>786</v>
      </c>
      <c r="F482" s="133" t="s">
        <v>787</v>
      </c>
      <c r="I482" s="134"/>
      <c r="J482" s="135">
        <f>BK482</f>
        <v>0</v>
      </c>
      <c r="L482" s="131"/>
      <c r="M482" s="136"/>
      <c r="N482" s="137"/>
      <c r="O482" s="137"/>
      <c r="P482" s="138">
        <f>SUM(P483:P492)</f>
        <v>0</v>
      </c>
      <c r="Q482" s="137"/>
      <c r="R482" s="138">
        <f>SUM(R483:R492)</f>
        <v>0</v>
      </c>
      <c r="S482" s="137"/>
      <c r="T482" s="139">
        <f>SUM(T483:T492)</f>
        <v>0</v>
      </c>
      <c r="AR482" s="132" t="s">
        <v>175</v>
      </c>
      <c r="AT482" s="140" t="s">
        <v>71</v>
      </c>
      <c r="AU482" s="140" t="s">
        <v>72</v>
      </c>
      <c r="AY482" s="132" t="s">
        <v>167</v>
      </c>
      <c r="BK482" s="141">
        <f>SUM(BK483:BK492)</f>
        <v>0</v>
      </c>
    </row>
    <row r="483" spans="1:65" s="2" customFormat="1" ht="24.2" customHeight="1">
      <c r="A483" s="34"/>
      <c r="B483" s="144"/>
      <c r="C483" s="145" t="s">
        <v>788</v>
      </c>
      <c r="D483" s="145" t="s">
        <v>170</v>
      </c>
      <c r="E483" s="146" t="s">
        <v>789</v>
      </c>
      <c r="F483" s="147" t="s">
        <v>790</v>
      </c>
      <c r="G483" s="148" t="s">
        <v>791</v>
      </c>
      <c r="H483" s="149">
        <v>40</v>
      </c>
      <c r="I483" s="150"/>
      <c r="J483" s="151">
        <f>ROUND(I483*H483,2)</f>
        <v>0</v>
      </c>
      <c r="K483" s="147" t="s">
        <v>174</v>
      </c>
      <c r="L483" s="35"/>
      <c r="M483" s="152" t="s">
        <v>3</v>
      </c>
      <c r="N483" s="153" t="s">
        <v>43</v>
      </c>
      <c r="O483" s="55"/>
      <c r="P483" s="154">
        <f>O483*H483</f>
        <v>0</v>
      </c>
      <c r="Q483" s="154">
        <v>0</v>
      </c>
      <c r="R483" s="154">
        <f>Q483*H483</f>
        <v>0</v>
      </c>
      <c r="S483" s="154">
        <v>0</v>
      </c>
      <c r="T483" s="155">
        <f>S483*H483</f>
        <v>0</v>
      </c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R483" s="156" t="s">
        <v>792</v>
      </c>
      <c r="AT483" s="156" t="s">
        <v>170</v>
      </c>
      <c r="AU483" s="156" t="s">
        <v>79</v>
      </c>
      <c r="AY483" s="19" t="s">
        <v>167</v>
      </c>
      <c r="BE483" s="157">
        <f>IF(N483="základní",J483,0)</f>
        <v>0</v>
      </c>
      <c r="BF483" s="157">
        <f>IF(N483="snížená",J483,0)</f>
        <v>0</v>
      </c>
      <c r="BG483" s="157">
        <f>IF(N483="zákl. přenesená",J483,0)</f>
        <v>0</v>
      </c>
      <c r="BH483" s="157">
        <f>IF(N483="sníž. přenesená",J483,0)</f>
        <v>0</v>
      </c>
      <c r="BI483" s="157">
        <f>IF(N483="nulová",J483,0)</f>
        <v>0</v>
      </c>
      <c r="BJ483" s="19" t="s">
        <v>79</v>
      </c>
      <c r="BK483" s="157">
        <f>ROUND(I483*H483,2)</f>
        <v>0</v>
      </c>
      <c r="BL483" s="19" t="s">
        <v>792</v>
      </c>
      <c r="BM483" s="156" t="s">
        <v>793</v>
      </c>
    </row>
    <row r="484" spans="1:47" s="2" customFormat="1" ht="11.25">
      <c r="A484" s="34"/>
      <c r="B484" s="35"/>
      <c r="C484" s="34"/>
      <c r="D484" s="158" t="s">
        <v>177</v>
      </c>
      <c r="E484" s="34"/>
      <c r="F484" s="159" t="s">
        <v>794</v>
      </c>
      <c r="G484" s="34"/>
      <c r="H484" s="34"/>
      <c r="I484" s="160"/>
      <c r="J484" s="34"/>
      <c r="K484" s="34"/>
      <c r="L484" s="35"/>
      <c r="M484" s="161"/>
      <c r="N484" s="162"/>
      <c r="O484" s="55"/>
      <c r="P484" s="55"/>
      <c r="Q484" s="55"/>
      <c r="R484" s="55"/>
      <c r="S484" s="55"/>
      <c r="T484" s="56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T484" s="19" t="s">
        <v>177</v>
      </c>
      <c r="AU484" s="19" t="s">
        <v>79</v>
      </c>
    </row>
    <row r="485" spans="2:51" s="13" customFormat="1" ht="11.25">
      <c r="B485" s="163"/>
      <c r="D485" s="164" t="s">
        <v>179</v>
      </c>
      <c r="E485" s="165" t="s">
        <v>3</v>
      </c>
      <c r="F485" s="166" t="s">
        <v>795</v>
      </c>
      <c r="H485" s="167">
        <v>16</v>
      </c>
      <c r="I485" s="168"/>
      <c r="L485" s="163"/>
      <c r="M485" s="169"/>
      <c r="N485" s="170"/>
      <c r="O485" s="170"/>
      <c r="P485" s="170"/>
      <c r="Q485" s="170"/>
      <c r="R485" s="170"/>
      <c r="S485" s="170"/>
      <c r="T485" s="171"/>
      <c r="AT485" s="165" t="s">
        <v>179</v>
      </c>
      <c r="AU485" s="165" t="s">
        <v>79</v>
      </c>
      <c r="AV485" s="13" t="s">
        <v>81</v>
      </c>
      <c r="AW485" s="13" t="s">
        <v>34</v>
      </c>
      <c r="AX485" s="13" t="s">
        <v>72</v>
      </c>
      <c r="AY485" s="165" t="s">
        <v>167</v>
      </c>
    </row>
    <row r="486" spans="2:51" s="13" customFormat="1" ht="11.25">
      <c r="B486" s="163"/>
      <c r="D486" s="164" t="s">
        <v>179</v>
      </c>
      <c r="E486" s="165" t="s">
        <v>3</v>
      </c>
      <c r="F486" s="166" t="s">
        <v>796</v>
      </c>
      <c r="H486" s="167">
        <v>24</v>
      </c>
      <c r="I486" s="168"/>
      <c r="L486" s="163"/>
      <c r="M486" s="169"/>
      <c r="N486" s="170"/>
      <c r="O486" s="170"/>
      <c r="P486" s="170"/>
      <c r="Q486" s="170"/>
      <c r="R486" s="170"/>
      <c r="S486" s="170"/>
      <c r="T486" s="171"/>
      <c r="AT486" s="165" t="s">
        <v>179</v>
      </c>
      <c r="AU486" s="165" t="s">
        <v>79</v>
      </c>
      <c r="AV486" s="13" t="s">
        <v>81</v>
      </c>
      <c r="AW486" s="13" t="s">
        <v>34</v>
      </c>
      <c r="AX486" s="13" t="s">
        <v>72</v>
      </c>
      <c r="AY486" s="165" t="s">
        <v>167</v>
      </c>
    </row>
    <row r="487" spans="2:51" s="14" customFormat="1" ht="11.25">
      <c r="B487" s="172"/>
      <c r="D487" s="164" t="s">
        <v>179</v>
      </c>
      <c r="E487" s="173" t="s">
        <v>3</v>
      </c>
      <c r="F487" s="174" t="s">
        <v>217</v>
      </c>
      <c r="H487" s="175">
        <v>40</v>
      </c>
      <c r="I487" s="176"/>
      <c r="L487" s="172"/>
      <c r="M487" s="177"/>
      <c r="N487" s="178"/>
      <c r="O487" s="178"/>
      <c r="P487" s="178"/>
      <c r="Q487" s="178"/>
      <c r="R487" s="178"/>
      <c r="S487" s="178"/>
      <c r="T487" s="179"/>
      <c r="AT487" s="173" t="s">
        <v>179</v>
      </c>
      <c r="AU487" s="173" t="s">
        <v>79</v>
      </c>
      <c r="AV487" s="14" t="s">
        <v>175</v>
      </c>
      <c r="AW487" s="14" t="s">
        <v>34</v>
      </c>
      <c r="AX487" s="14" t="s">
        <v>79</v>
      </c>
      <c r="AY487" s="173" t="s">
        <v>167</v>
      </c>
    </row>
    <row r="488" spans="1:65" s="2" customFormat="1" ht="24.2" customHeight="1">
      <c r="A488" s="34"/>
      <c r="B488" s="144"/>
      <c r="C488" s="145" t="s">
        <v>797</v>
      </c>
      <c r="D488" s="145" t="s">
        <v>170</v>
      </c>
      <c r="E488" s="146" t="s">
        <v>798</v>
      </c>
      <c r="F488" s="147" t="s">
        <v>799</v>
      </c>
      <c r="G488" s="148" t="s">
        <v>791</v>
      </c>
      <c r="H488" s="149">
        <v>40</v>
      </c>
      <c r="I488" s="150"/>
      <c r="J488" s="151">
        <f>ROUND(I488*H488,2)</f>
        <v>0</v>
      </c>
      <c r="K488" s="147" t="s">
        <v>174</v>
      </c>
      <c r="L488" s="35"/>
      <c r="M488" s="152" t="s">
        <v>3</v>
      </c>
      <c r="N488" s="153" t="s">
        <v>43</v>
      </c>
      <c r="O488" s="55"/>
      <c r="P488" s="154">
        <f>O488*H488</f>
        <v>0</v>
      </c>
      <c r="Q488" s="154">
        <v>0</v>
      </c>
      <c r="R488" s="154">
        <f>Q488*H488</f>
        <v>0</v>
      </c>
      <c r="S488" s="154">
        <v>0</v>
      </c>
      <c r="T488" s="155">
        <f>S488*H488</f>
        <v>0</v>
      </c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R488" s="156" t="s">
        <v>792</v>
      </c>
      <c r="AT488" s="156" t="s">
        <v>170</v>
      </c>
      <c r="AU488" s="156" t="s">
        <v>79</v>
      </c>
      <c r="AY488" s="19" t="s">
        <v>167</v>
      </c>
      <c r="BE488" s="157">
        <f>IF(N488="základní",J488,0)</f>
        <v>0</v>
      </c>
      <c r="BF488" s="157">
        <f>IF(N488="snížená",J488,0)</f>
        <v>0</v>
      </c>
      <c r="BG488" s="157">
        <f>IF(N488="zákl. přenesená",J488,0)</f>
        <v>0</v>
      </c>
      <c r="BH488" s="157">
        <f>IF(N488="sníž. přenesená",J488,0)</f>
        <v>0</v>
      </c>
      <c r="BI488" s="157">
        <f>IF(N488="nulová",J488,0)</f>
        <v>0</v>
      </c>
      <c r="BJ488" s="19" t="s">
        <v>79</v>
      </c>
      <c r="BK488" s="157">
        <f>ROUND(I488*H488,2)</f>
        <v>0</v>
      </c>
      <c r="BL488" s="19" t="s">
        <v>792</v>
      </c>
      <c r="BM488" s="156" t="s">
        <v>800</v>
      </c>
    </row>
    <row r="489" spans="1:47" s="2" customFormat="1" ht="11.25">
      <c r="A489" s="34"/>
      <c r="B489" s="35"/>
      <c r="C489" s="34"/>
      <c r="D489" s="158" t="s">
        <v>177</v>
      </c>
      <c r="E489" s="34"/>
      <c r="F489" s="159" t="s">
        <v>801</v>
      </c>
      <c r="G489" s="34"/>
      <c r="H489" s="34"/>
      <c r="I489" s="160"/>
      <c r="J489" s="34"/>
      <c r="K489" s="34"/>
      <c r="L489" s="35"/>
      <c r="M489" s="161"/>
      <c r="N489" s="162"/>
      <c r="O489" s="55"/>
      <c r="P489" s="55"/>
      <c r="Q489" s="55"/>
      <c r="R489" s="55"/>
      <c r="S489" s="55"/>
      <c r="T489" s="56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T489" s="19" t="s">
        <v>177</v>
      </c>
      <c r="AU489" s="19" t="s">
        <v>79</v>
      </c>
    </row>
    <row r="490" spans="2:51" s="13" customFormat="1" ht="11.25">
      <c r="B490" s="163"/>
      <c r="D490" s="164" t="s">
        <v>179</v>
      </c>
      <c r="E490" s="165" t="s">
        <v>3</v>
      </c>
      <c r="F490" s="166" t="s">
        <v>795</v>
      </c>
      <c r="H490" s="167">
        <v>16</v>
      </c>
      <c r="I490" s="168"/>
      <c r="L490" s="163"/>
      <c r="M490" s="169"/>
      <c r="N490" s="170"/>
      <c r="O490" s="170"/>
      <c r="P490" s="170"/>
      <c r="Q490" s="170"/>
      <c r="R490" s="170"/>
      <c r="S490" s="170"/>
      <c r="T490" s="171"/>
      <c r="AT490" s="165" t="s">
        <v>179</v>
      </c>
      <c r="AU490" s="165" t="s">
        <v>79</v>
      </c>
      <c r="AV490" s="13" t="s">
        <v>81</v>
      </c>
      <c r="AW490" s="13" t="s">
        <v>34</v>
      </c>
      <c r="AX490" s="13" t="s">
        <v>72</v>
      </c>
      <c r="AY490" s="165" t="s">
        <v>167</v>
      </c>
    </row>
    <row r="491" spans="2:51" s="13" customFormat="1" ht="11.25">
      <c r="B491" s="163"/>
      <c r="D491" s="164" t="s">
        <v>179</v>
      </c>
      <c r="E491" s="165" t="s">
        <v>3</v>
      </c>
      <c r="F491" s="166" t="s">
        <v>796</v>
      </c>
      <c r="H491" s="167">
        <v>24</v>
      </c>
      <c r="I491" s="168"/>
      <c r="L491" s="163"/>
      <c r="M491" s="169"/>
      <c r="N491" s="170"/>
      <c r="O491" s="170"/>
      <c r="P491" s="170"/>
      <c r="Q491" s="170"/>
      <c r="R491" s="170"/>
      <c r="S491" s="170"/>
      <c r="T491" s="171"/>
      <c r="AT491" s="165" t="s">
        <v>179</v>
      </c>
      <c r="AU491" s="165" t="s">
        <v>79</v>
      </c>
      <c r="AV491" s="13" t="s">
        <v>81</v>
      </c>
      <c r="AW491" s="13" t="s">
        <v>34</v>
      </c>
      <c r="AX491" s="13" t="s">
        <v>72</v>
      </c>
      <c r="AY491" s="165" t="s">
        <v>167</v>
      </c>
    </row>
    <row r="492" spans="2:51" s="14" customFormat="1" ht="11.25">
      <c r="B492" s="172"/>
      <c r="D492" s="164" t="s">
        <v>179</v>
      </c>
      <c r="E492" s="173" t="s">
        <v>3</v>
      </c>
      <c r="F492" s="174" t="s">
        <v>217</v>
      </c>
      <c r="H492" s="175">
        <v>40</v>
      </c>
      <c r="I492" s="176"/>
      <c r="L492" s="172"/>
      <c r="M492" s="200"/>
      <c r="N492" s="201"/>
      <c r="O492" s="201"/>
      <c r="P492" s="201"/>
      <c r="Q492" s="201"/>
      <c r="R492" s="201"/>
      <c r="S492" s="201"/>
      <c r="T492" s="202"/>
      <c r="AT492" s="173" t="s">
        <v>179</v>
      </c>
      <c r="AU492" s="173" t="s">
        <v>79</v>
      </c>
      <c r="AV492" s="14" t="s">
        <v>175</v>
      </c>
      <c r="AW492" s="14" t="s">
        <v>34</v>
      </c>
      <c r="AX492" s="14" t="s">
        <v>79</v>
      </c>
      <c r="AY492" s="173" t="s">
        <v>167</v>
      </c>
    </row>
    <row r="493" spans="1:31" s="2" customFormat="1" ht="6.95" customHeight="1">
      <c r="A493" s="34"/>
      <c r="B493" s="44"/>
      <c r="C493" s="45"/>
      <c r="D493" s="45"/>
      <c r="E493" s="45"/>
      <c r="F493" s="45"/>
      <c r="G493" s="45"/>
      <c r="H493" s="45"/>
      <c r="I493" s="45"/>
      <c r="J493" s="45"/>
      <c r="K493" s="45"/>
      <c r="L493" s="35"/>
      <c r="M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</row>
  </sheetData>
  <autoFilter ref="C104:K492"/>
  <mergeCells count="12">
    <mergeCell ref="E97:H97"/>
    <mergeCell ref="L2:V2"/>
    <mergeCell ref="E50:H50"/>
    <mergeCell ref="E52:H52"/>
    <mergeCell ref="E54:H54"/>
    <mergeCell ref="E93:H93"/>
    <mergeCell ref="E95:H95"/>
    <mergeCell ref="E7:H7"/>
    <mergeCell ref="E9:H9"/>
    <mergeCell ref="E11:H11"/>
    <mergeCell ref="E20:H20"/>
    <mergeCell ref="E29:H29"/>
  </mergeCells>
  <hyperlinks>
    <hyperlink ref="F109" r:id="rId1" display="https://podminky.urs.cz/item/CS_URS_2021_02/317944323"/>
    <hyperlink ref="F112" r:id="rId2" display="https://podminky.urs.cz/item/CS_URS_2021_02/340271025"/>
    <hyperlink ref="F116" r:id="rId3" display="https://podminky.urs.cz/item/CS_URS_2021_02/612131121"/>
    <hyperlink ref="F119" r:id="rId4" display="https://podminky.urs.cz/item/CS_URS_2021_02/612142001"/>
    <hyperlink ref="F122" r:id="rId5" display="https://podminky.urs.cz/item/CS_URS_2021_02/612325225"/>
    <hyperlink ref="F124" r:id="rId6" display="https://podminky.urs.cz/item/CS_URS_2021_02/615142012"/>
    <hyperlink ref="F127" r:id="rId7" display="https://podminky.urs.cz/item/CS_URS_2021_02/619991001"/>
    <hyperlink ref="F136" r:id="rId8" display="https://podminky.urs.cz/item/CS_URS_2021_02/619991011"/>
    <hyperlink ref="F139" r:id="rId9" display="https://podminky.urs.cz/item/CS_URS_2021_02/619995001"/>
    <hyperlink ref="F142" r:id="rId10" display="https://podminky.urs.cz/item/CS_URS_2021_02/619996117"/>
    <hyperlink ref="F148" r:id="rId11" display="https://podminky.urs.cz/item/CS_URS_2021_02/949101112"/>
    <hyperlink ref="F157" r:id="rId12" display="https://podminky.urs.cz/item/CS_URS_2021_02/952901111"/>
    <hyperlink ref="F166" r:id="rId13" display="https://podminky.urs.cz/item/CS_URS_2021_02/962031133"/>
    <hyperlink ref="F169" r:id="rId14" display="https://podminky.urs.cz/item/CS_URS_2021_02/967031132"/>
    <hyperlink ref="F172" r:id="rId15" display="https://podminky.urs.cz/item/CS_URS_2021_02/968072455"/>
    <hyperlink ref="F175" r:id="rId16" display="https://podminky.urs.cz/item/CS_URS_2021_02/971033631"/>
    <hyperlink ref="F178" r:id="rId17" display="https://podminky.urs.cz/item/CS_URS_2021_02/974031666"/>
    <hyperlink ref="F181" r:id="rId18" display="https://podminky.urs.cz/item/CS_URS_2021_02/978059541"/>
    <hyperlink ref="F185" r:id="rId19" display="https://podminky.urs.cz/item/CS_URS_2021_02/997013212"/>
    <hyperlink ref="F187" r:id="rId20" display="https://podminky.urs.cz/item/CS_URS_2021_02/997013509"/>
    <hyperlink ref="F190" r:id="rId21" display="https://podminky.urs.cz/item/CS_URS_2021_02/997013511"/>
    <hyperlink ref="F192" r:id="rId22" display="https://podminky.urs.cz/item/CS_URS_2021_02/997013607"/>
    <hyperlink ref="F195" r:id="rId23" display="https://podminky.urs.cz/item/CS_URS_2021_02/997013609"/>
    <hyperlink ref="F198" r:id="rId24" display="https://podminky.urs.cz/item/CS_URS_2021_02/997013631"/>
    <hyperlink ref="F201" r:id="rId25" display="https://podminky.urs.cz/item/CS_URS_2021_02/997013812"/>
    <hyperlink ref="F203" r:id="rId26" display="https://podminky.urs.cz/item/CS_URS_2021_02/997013813"/>
    <hyperlink ref="F206" r:id="rId27" display="https://podminky.urs.cz/item/CS_URS_2021_02/998018002"/>
    <hyperlink ref="F216" r:id="rId28" display="https://podminky.urs.cz/item/CS_URS_2021_02/733222302"/>
    <hyperlink ref="F218" r:id="rId29" display="https://podminky.urs.cz/item/CS_URS_2021_02/998733102"/>
    <hyperlink ref="F220" r:id="rId30" display="https://podminky.urs.cz/item/CS_URS_2021_02/998733181"/>
    <hyperlink ref="F223" r:id="rId31" display="https://podminky.urs.cz/item/CS_URS_2021_02/734261712"/>
    <hyperlink ref="F226" r:id="rId32" display="https://podminky.urs.cz/item/CS_URS_2021_02/998734102"/>
    <hyperlink ref="F228" r:id="rId33" display="https://podminky.urs.cz/item/CS_URS_2021_02/998734181"/>
    <hyperlink ref="F231" r:id="rId34" display="https://podminky.urs.cz/item/CS_URS_2021_02/735151821"/>
    <hyperlink ref="F234" r:id="rId35" display="https://podminky.urs.cz/item/CS_URS_2021_02/735152399"/>
    <hyperlink ref="F236" r:id="rId36" display="https://podminky.urs.cz/item/CS_URS_2021_02/998735102"/>
    <hyperlink ref="F238" r:id="rId37" display="https://podminky.urs.cz/item/CS_URS_2021_02/998735181"/>
    <hyperlink ref="F246" r:id="rId38" display="https://podminky.urs.cz/item/CS_URS_2021_02/763131432"/>
    <hyperlink ref="F249" r:id="rId39" display="https://podminky.urs.cz/item/CS_URS_2021_02/763131451"/>
    <hyperlink ref="F254" r:id="rId40" display="https://podminky.urs.cz/item/CS_URS_2021_02/763131714"/>
    <hyperlink ref="F260" r:id="rId41" display="https://podminky.urs.cz/item/CS_URS_2021_02/763131751"/>
    <hyperlink ref="F266" r:id="rId42" display="https://podminky.urs.cz/item/CS_URS_2021_02/28329012"/>
    <hyperlink ref="F269" r:id="rId43" display="https://podminky.urs.cz/item/CS_URS_2021_02/28329291"/>
    <hyperlink ref="F272" r:id="rId44" display="https://podminky.urs.cz/item/CS_URS_2021_02/28329294"/>
    <hyperlink ref="F275" r:id="rId45" display="https://podminky.urs.cz/item/CS_URS_2021_02/28329302"/>
    <hyperlink ref="F277" r:id="rId46" display="https://podminky.urs.cz/item/CS_URS_2021_02/763131761"/>
    <hyperlink ref="F281" r:id="rId47" display="https://podminky.urs.cz/item/CS_URS_2021_02/763131765"/>
    <hyperlink ref="F287" r:id="rId48" display="https://podminky.urs.cz/item/CS_URS_2021_02/763131821"/>
    <hyperlink ref="F292" r:id="rId49" display="https://podminky.urs.cz/item/CS_URS_2021_02/763164636"/>
    <hyperlink ref="F295" r:id="rId50" display="https://podminky.urs.cz/item/CS_URS_2021_02/763431011"/>
    <hyperlink ref="F298" r:id="rId51" display="https://podminky.urs.cz/item/CS_URS_2021_02/59036133"/>
    <hyperlink ref="F303" r:id="rId52" display="https://podminky.urs.cz/item/CS_URS_2021_02/998763302"/>
    <hyperlink ref="F305" r:id="rId53" display="https://podminky.urs.cz/item/CS_URS_2021_02/998763381"/>
    <hyperlink ref="F344" r:id="rId54" display="https://podminky.urs.cz/item/CS_URS_2021_02/766812820"/>
    <hyperlink ref="F347" r:id="rId55" display="https://podminky.urs.cz/item/CS_URS_2021_02/766812830"/>
    <hyperlink ref="F350" r:id="rId56" display="https://podminky.urs.cz/item/CS_URS_2021_02/998766202"/>
    <hyperlink ref="F359" r:id="rId57" display="https://podminky.urs.cz/item/CS_URS_2021_02/767581801"/>
    <hyperlink ref="F363" r:id="rId58" display="https://podminky.urs.cz/item/CS_URS_2021_02/767582800"/>
    <hyperlink ref="F369" r:id="rId59" display="https://podminky.urs.cz/item/CS_URS_2021_02/998767202"/>
    <hyperlink ref="F372" r:id="rId60" display="https://podminky.urs.cz/item/CS_URS_2021_02/776111116"/>
    <hyperlink ref="F375" r:id="rId61" display="https://podminky.urs.cz/item/CS_URS_2021_02/776121321"/>
    <hyperlink ref="F378" r:id="rId62" display="https://podminky.urs.cz/item/CS_URS_2021_02/776141114"/>
    <hyperlink ref="F390" r:id="rId63" display="https://podminky.urs.cz/item/CS_URS_2021_02/776201812"/>
    <hyperlink ref="F393" r:id="rId64" display="https://podminky.urs.cz/item/CS_URS_2021_02/776410811"/>
    <hyperlink ref="F399" r:id="rId65" display="https://podminky.urs.cz/item/CS_URS_2021_02/998776102"/>
    <hyperlink ref="F401" r:id="rId66" display="https://podminky.urs.cz/item/CS_URS_2021_02/998776181"/>
    <hyperlink ref="F404" r:id="rId67" display="https://podminky.urs.cz/item/CS_URS_2021_02/781121011"/>
    <hyperlink ref="F407" r:id="rId68" display="https://podminky.urs.cz/item/CS_URS_2021_02/781151031"/>
    <hyperlink ref="F410" r:id="rId69" display="https://podminky.urs.cz/item/CS_URS_2021_02/781151041"/>
    <hyperlink ref="F413" r:id="rId70" display="https://podminky.urs.cz/item/CS_URS_2021_02/781474116"/>
    <hyperlink ref="F416" r:id="rId71" display="https://podminky.urs.cz/item/CS_URS_2021_02/59761038"/>
    <hyperlink ref="F419" r:id="rId72" display="https://podminky.urs.cz/item/CS_URS_2021_02/781477111"/>
    <hyperlink ref="F422" r:id="rId73" display="https://podminky.urs.cz/item/CS_URS_2021_02/998781102"/>
    <hyperlink ref="F424" r:id="rId74" display="https://podminky.urs.cz/item/CS_URS_2021_02/998781181"/>
    <hyperlink ref="F427" r:id="rId75" display="https://podminky.urs.cz/item/CS_URS_2021_02/784121003"/>
    <hyperlink ref="F443" r:id="rId76" display="https://podminky.urs.cz/item/CS_URS_2021_02/784181003"/>
    <hyperlink ref="F446" r:id="rId77" display="https://podminky.urs.cz/item/CS_URS_2021_02/784181103"/>
    <hyperlink ref="F463" r:id="rId78" display="https://podminky.urs.cz/item/CS_URS_2021_02/784211103"/>
    <hyperlink ref="F484" r:id="rId79" display="https://podminky.urs.cz/item/CS_URS_2021_02/HZS1292"/>
    <hyperlink ref="F489" r:id="rId80" display="https://podminky.urs.cz/item/CS_URS_2021_02/HZS13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3" customWidth="1"/>
    <col min="2" max="2" width="1.7109375" style="223" customWidth="1"/>
    <col min="3" max="4" width="5.00390625" style="223" customWidth="1"/>
    <col min="5" max="5" width="11.7109375" style="223" customWidth="1"/>
    <col min="6" max="6" width="9.140625" style="223" customWidth="1"/>
    <col min="7" max="7" width="5.00390625" style="223" customWidth="1"/>
    <col min="8" max="8" width="77.8515625" style="223" customWidth="1"/>
    <col min="9" max="10" width="20.00390625" style="223" customWidth="1"/>
    <col min="11" max="11" width="1.7109375" style="223" customWidth="1"/>
  </cols>
  <sheetData>
    <row r="1" s="1" customFormat="1" ht="37.5" customHeight="1"/>
    <row r="2" spans="2:11" s="1" customFormat="1" ht="7.5" customHeight="1">
      <c r="B2" s="224"/>
      <c r="C2" s="225"/>
      <c r="D2" s="225"/>
      <c r="E2" s="225"/>
      <c r="F2" s="225"/>
      <c r="G2" s="225"/>
      <c r="H2" s="225"/>
      <c r="I2" s="225"/>
      <c r="J2" s="225"/>
      <c r="K2" s="226"/>
    </row>
    <row r="3" spans="2:11" s="17" customFormat="1" ht="45" customHeight="1">
      <c r="B3" s="227"/>
      <c r="C3" s="351" t="s">
        <v>3096</v>
      </c>
      <c r="D3" s="351"/>
      <c r="E3" s="351"/>
      <c r="F3" s="351"/>
      <c r="G3" s="351"/>
      <c r="H3" s="351"/>
      <c r="I3" s="351"/>
      <c r="J3" s="351"/>
      <c r="K3" s="228"/>
    </row>
    <row r="4" spans="2:11" s="1" customFormat="1" ht="25.5" customHeight="1">
      <c r="B4" s="229"/>
      <c r="C4" s="356" t="s">
        <v>3097</v>
      </c>
      <c r="D4" s="356"/>
      <c r="E4" s="356"/>
      <c r="F4" s="356"/>
      <c r="G4" s="356"/>
      <c r="H4" s="356"/>
      <c r="I4" s="356"/>
      <c r="J4" s="356"/>
      <c r="K4" s="230"/>
    </row>
    <row r="5" spans="2:11" s="1" customFormat="1" ht="5.25" customHeight="1">
      <c r="B5" s="229"/>
      <c r="C5" s="231"/>
      <c r="D5" s="231"/>
      <c r="E5" s="231"/>
      <c r="F5" s="231"/>
      <c r="G5" s="231"/>
      <c r="H5" s="231"/>
      <c r="I5" s="231"/>
      <c r="J5" s="231"/>
      <c r="K5" s="230"/>
    </row>
    <row r="6" spans="2:11" s="1" customFormat="1" ht="15" customHeight="1">
      <c r="B6" s="229"/>
      <c r="C6" s="355" t="s">
        <v>3098</v>
      </c>
      <c r="D6" s="355"/>
      <c r="E6" s="355"/>
      <c r="F6" s="355"/>
      <c r="G6" s="355"/>
      <c r="H6" s="355"/>
      <c r="I6" s="355"/>
      <c r="J6" s="355"/>
      <c r="K6" s="230"/>
    </row>
    <row r="7" spans="2:11" s="1" customFormat="1" ht="15" customHeight="1">
      <c r="B7" s="233"/>
      <c r="C7" s="355" t="s">
        <v>3099</v>
      </c>
      <c r="D7" s="355"/>
      <c r="E7" s="355"/>
      <c r="F7" s="355"/>
      <c r="G7" s="355"/>
      <c r="H7" s="355"/>
      <c r="I7" s="355"/>
      <c r="J7" s="355"/>
      <c r="K7" s="230"/>
    </row>
    <row r="8" spans="2:11" s="1" customFormat="1" ht="12.75" customHeight="1">
      <c r="B8" s="233"/>
      <c r="C8" s="232"/>
      <c r="D8" s="232"/>
      <c r="E8" s="232"/>
      <c r="F8" s="232"/>
      <c r="G8" s="232"/>
      <c r="H8" s="232"/>
      <c r="I8" s="232"/>
      <c r="J8" s="232"/>
      <c r="K8" s="230"/>
    </row>
    <row r="9" spans="2:11" s="1" customFormat="1" ht="15" customHeight="1">
      <c r="B9" s="233"/>
      <c r="C9" s="355" t="s">
        <v>3100</v>
      </c>
      <c r="D9" s="355"/>
      <c r="E9" s="355"/>
      <c r="F9" s="355"/>
      <c r="G9" s="355"/>
      <c r="H9" s="355"/>
      <c r="I9" s="355"/>
      <c r="J9" s="355"/>
      <c r="K9" s="230"/>
    </row>
    <row r="10" spans="2:11" s="1" customFormat="1" ht="15" customHeight="1">
      <c r="B10" s="233"/>
      <c r="C10" s="232"/>
      <c r="D10" s="355" t="s">
        <v>3101</v>
      </c>
      <c r="E10" s="355"/>
      <c r="F10" s="355"/>
      <c r="G10" s="355"/>
      <c r="H10" s="355"/>
      <c r="I10" s="355"/>
      <c r="J10" s="355"/>
      <c r="K10" s="230"/>
    </row>
    <row r="11" spans="2:11" s="1" customFormat="1" ht="15" customHeight="1">
      <c r="B11" s="233"/>
      <c r="C11" s="234"/>
      <c r="D11" s="355" t="s">
        <v>3102</v>
      </c>
      <c r="E11" s="355"/>
      <c r="F11" s="355"/>
      <c r="G11" s="355"/>
      <c r="H11" s="355"/>
      <c r="I11" s="355"/>
      <c r="J11" s="355"/>
      <c r="K11" s="230"/>
    </row>
    <row r="12" spans="2:11" s="1" customFormat="1" ht="15" customHeight="1">
      <c r="B12" s="233"/>
      <c r="C12" s="234"/>
      <c r="D12" s="232"/>
      <c r="E12" s="232"/>
      <c r="F12" s="232"/>
      <c r="G12" s="232"/>
      <c r="H12" s="232"/>
      <c r="I12" s="232"/>
      <c r="J12" s="232"/>
      <c r="K12" s="230"/>
    </row>
    <row r="13" spans="2:11" s="1" customFormat="1" ht="15" customHeight="1">
      <c r="B13" s="233"/>
      <c r="C13" s="234"/>
      <c r="D13" s="235" t="s">
        <v>3103</v>
      </c>
      <c r="E13" s="232"/>
      <c r="F13" s="232"/>
      <c r="G13" s="232"/>
      <c r="H13" s="232"/>
      <c r="I13" s="232"/>
      <c r="J13" s="232"/>
      <c r="K13" s="230"/>
    </row>
    <row r="14" spans="2:11" s="1" customFormat="1" ht="12.75" customHeight="1">
      <c r="B14" s="233"/>
      <c r="C14" s="234"/>
      <c r="D14" s="234"/>
      <c r="E14" s="234"/>
      <c r="F14" s="234"/>
      <c r="G14" s="234"/>
      <c r="H14" s="234"/>
      <c r="I14" s="234"/>
      <c r="J14" s="234"/>
      <c r="K14" s="230"/>
    </row>
    <row r="15" spans="2:11" s="1" customFormat="1" ht="15" customHeight="1">
      <c r="B15" s="233"/>
      <c r="C15" s="234"/>
      <c r="D15" s="355" t="s">
        <v>3104</v>
      </c>
      <c r="E15" s="355"/>
      <c r="F15" s="355"/>
      <c r="G15" s="355"/>
      <c r="H15" s="355"/>
      <c r="I15" s="355"/>
      <c r="J15" s="355"/>
      <c r="K15" s="230"/>
    </row>
    <row r="16" spans="2:11" s="1" customFormat="1" ht="15" customHeight="1">
      <c r="B16" s="233"/>
      <c r="C16" s="234"/>
      <c r="D16" s="355" t="s">
        <v>3105</v>
      </c>
      <c r="E16" s="355"/>
      <c r="F16" s="355"/>
      <c r="G16" s="355"/>
      <c r="H16" s="355"/>
      <c r="I16" s="355"/>
      <c r="J16" s="355"/>
      <c r="K16" s="230"/>
    </row>
    <row r="17" spans="2:11" s="1" customFormat="1" ht="15" customHeight="1">
      <c r="B17" s="233"/>
      <c r="C17" s="234"/>
      <c r="D17" s="355" t="s">
        <v>3106</v>
      </c>
      <c r="E17" s="355"/>
      <c r="F17" s="355"/>
      <c r="G17" s="355"/>
      <c r="H17" s="355"/>
      <c r="I17" s="355"/>
      <c r="J17" s="355"/>
      <c r="K17" s="230"/>
    </row>
    <row r="18" spans="2:11" s="1" customFormat="1" ht="15" customHeight="1">
      <c r="B18" s="233"/>
      <c r="C18" s="234"/>
      <c r="D18" s="234"/>
      <c r="E18" s="236" t="s">
        <v>78</v>
      </c>
      <c r="F18" s="355" t="s">
        <v>3107</v>
      </c>
      <c r="G18" s="355"/>
      <c r="H18" s="355"/>
      <c r="I18" s="355"/>
      <c r="J18" s="355"/>
      <c r="K18" s="230"/>
    </row>
    <row r="19" spans="2:11" s="1" customFormat="1" ht="15" customHeight="1">
      <c r="B19" s="233"/>
      <c r="C19" s="234"/>
      <c r="D19" s="234"/>
      <c r="E19" s="236" t="s">
        <v>3108</v>
      </c>
      <c r="F19" s="355" t="s">
        <v>3109</v>
      </c>
      <c r="G19" s="355"/>
      <c r="H19" s="355"/>
      <c r="I19" s="355"/>
      <c r="J19" s="355"/>
      <c r="K19" s="230"/>
    </row>
    <row r="20" spans="2:11" s="1" customFormat="1" ht="15" customHeight="1">
      <c r="B20" s="233"/>
      <c r="C20" s="234"/>
      <c r="D20" s="234"/>
      <c r="E20" s="236" t="s">
        <v>3110</v>
      </c>
      <c r="F20" s="355" t="s">
        <v>3111</v>
      </c>
      <c r="G20" s="355"/>
      <c r="H20" s="355"/>
      <c r="I20" s="355"/>
      <c r="J20" s="355"/>
      <c r="K20" s="230"/>
    </row>
    <row r="21" spans="2:11" s="1" customFormat="1" ht="15" customHeight="1">
      <c r="B21" s="233"/>
      <c r="C21" s="234"/>
      <c r="D21" s="234"/>
      <c r="E21" s="236" t="s">
        <v>108</v>
      </c>
      <c r="F21" s="355" t="s">
        <v>3112</v>
      </c>
      <c r="G21" s="355"/>
      <c r="H21" s="355"/>
      <c r="I21" s="355"/>
      <c r="J21" s="355"/>
      <c r="K21" s="230"/>
    </row>
    <row r="22" spans="2:11" s="1" customFormat="1" ht="15" customHeight="1">
      <c r="B22" s="233"/>
      <c r="C22" s="234"/>
      <c r="D22" s="234"/>
      <c r="E22" s="236" t="s">
        <v>1493</v>
      </c>
      <c r="F22" s="355" t="s">
        <v>1494</v>
      </c>
      <c r="G22" s="355"/>
      <c r="H22" s="355"/>
      <c r="I22" s="355"/>
      <c r="J22" s="355"/>
      <c r="K22" s="230"/>
    </row>
    <row r="23" spans="2:11" s="1" customFormat="1" ht="15" customHeight="1">
      <c r="B23" s="233"/>
      <c r="C23" s="234"/>
      <c r="D23" s="234"/>
      <c r="E23" s="236" t="s">
        <v>85</v>
      </c>
      <c r="F23" s="355" t="s">
        <v>3113</v>
      </c>
      <c r="G23" s="355"/>
      <c r="H23" s="355"/>
      <c r="I23" s="355"/>
      <c r="J23" s="355"/>
      <c r="K23" s="230"/>
    </row>
    <row r="24" spans="2:11" s="1" customFormat="1" ht="12.75" customHeight="1">
      <c r="B24" s="233"/>
      <c r="C24" s="234"/>
      <c r="D24" s="234"/>
      <c r="E24" s="234"/>
      <c r="F24" s="234"/>
      <c r="G24" s="234"/>
      <c r="H24" s="234"/>
      <c r="I24" s="234"/>
      <c r="J24" s="234"/>
      <c r="K24" s="230"/>
    </row>
    <row r="25" spans="2:11" s="1" customFormat="1" ht="15" customHeight="1">
      <c r="B25" s="233"/>
      <c r="C25" s="355" t="s">
        <v>3114</v>
      </c>
      <c r="D25" s="355"/>
      <c r="E25" s="355"/>
      <c r="F25" s="355"/>
      <c r="G25" s="355"/>
      <c r="H25" s="355"/>
      <c r="I25" s="355"/>
      <c r="J25" s="355"/>
      <c r="K25" s="230"/>
    </row>
    <row r="26" spans="2:11" s="1" customFormat="1" ht="15" customHeight="1">
      <c r="B26" s="233"/>
      <c r="C26" s="355" t="s">
        <v>3115</v>
      </c>
      <c r="D26" s="355"/>
      <c r="E26" s="355"/>
      <c r="F26" s="355"/>
      <c r="G26" s="355"/>
      <c r="H26" s="355"/>
      <c r="I26" s="355"/>
      <c r="J26" s="355"/>
      <c r="K26" s="230"/>
    </row>
    <row r="27" spans="2:11" s="1" customFormat="1" ht="15" customHeight="1">
      <c r="B27" s="233"/>
      <c r="C27" s="232"/>
      <c r="D27" s="355" t="s">
        <v>3116</v>
      </c>
      <c r="E27" s="355"/>
      <c r="F27" s="355"/>
      <c r="G27" s="355"/>
      <c r="H27" s="355"/>
      <c r="I27" s="355"/>
      <c r="J27" s="355"/>
      <c r="K27" s="230"/>
    </row>
    <row r="28" spans="2:11" s="1" customFormat="1" ht="15" customHeight="1">
      <c r="B28" s="233"/>
      <c r="C28" s="234"/>
      <c r="D28" s="355" t="s">
        <v>3117</v>
      </c>
      <c r="E28" s="355"/>
      <c r="F28" s="355"/>
      <c r="G28" s="355"/>
      <c r="H28" s="355"/>
      <c r="I28" s="355"/>
      <c r="J28" s="355"/>
      <c r="K28" s="230"/>
    </row>
    <row r="29" spans="2:11" s="1" customFormat="1" ht="12.75" customHeight="1">
      <c r="B29" s="233"/>
      <c r="C29" s="234"/>
      <c r="D29" s="234"/>
      <c r="E29" s="234"/>
      <c r="F29" s="234"/>
      <c r="G29" s="234"/>
      <c r="H29" s="234"/>
      <c r="I29" s="234"/>
      <c r="J29" s="234"/>
      <c r="K29" s="230"/>
    </row>
    <row r="30" spans="2:11" s="1" customFormat="1" ht="15" customHeight="1">
      <c r="B30" s="233"/>
      <c r="C30" s="234"/>
      <c r="D30" s="355" t="s">
        <v>3118</v>
      </c>
      <c r="E30" s="355"/>
      <c r="F30" s="355"/>
      <c r="G30" s="355"/>
      <c r="H30" s="355"/>
      <c r="I30" s="355"/>
      <c r="J30" s="355"/>
      <c r="K30" s="230"/>
    </row>
    <row r="31" spans="2:11" s="1" customFormat="1" ht="15" customHeight="1">
      <c r="B31" s="233"/>
      <c r="C31" s="234"/>
      <c r="D31" s="355" t="s">
        <v>3119</v>
      </c>
      <c r="E31" s="355"/>
      <c r="F31" s="355"/>
      <c r="G31" s="355"/>
      <c r="H31" s="355"/>
      <c r="I31" s="355"/>
      <c r="J31" s="355"/>
      <c r="K31" s="230"/>
    </row>
    <row r="32" spans="2:11" s="1" customFormat="1" ht="12.75" customHeight="1">
      <c r="B32" s="233"/>
      <c r="C32" s="234"/>
      <c r="D32" s="234"/>
      <c r="E32" s="234"/>
      <c r="F32" s="234"/>
      <c r="G32" s="234"/>
      <c r="H32" s="234"/>
      <c r="I32" s="234"/>
      <c r="J32" s="234"/>
      <c r="K32" s="230"/>
    </row>
    <row r="33" spans="2:11" s="1" customFormat="1" ht="15" customHeight="1">
      <c r="B33" s="233"/>
      <c r="C33" s="234"/>
      <c r="D33" s="355" t="s">
        <v>3120</v>
      </c>
      <c r="E33" s="355"/>
      <c r="F33" s="355"/>
      <c r="G33" s="355"/>
      <c r="H33" s="355"/>
      <c r="I33" s="355"/>
      <c r="J33" s="355"/>
      <c r="K33" s="230"/>
    </row>
    <row r="34" spans="2:11" s="1" customFormat="1" ht="15" customHeight="1">
      <c r="B34" s="233"/>
      <c r="C34" s="234"/>
      <c r="D34" s="355" t="s">
        <v>3121</v>
      </c>
      <c r="E34" s="355"/>
      <c r="F34" s="355"/>
      <c r="G34" s="355"/>
      <c r="H34" s="355"/>
      <c r="I34" s="355"/>
      <c r="J34" s="355"/>
      <c r="K34" s="230"/>
    </row>
    <row r="35" spans="2:11" s="1" customFormat="1" ht="15" customHeight="1">
      <c r="B35" s="233"/>
      <c r="C35" s="234"/>
      <c r="D35" s="355" t="s">
        <v>3122</v>
      </c>
      <c r="E35" s="355"/>
      <c r="F35" s="355"/>
      <c r="G35" s="355"/>
      <c r="H35" s="355"/>
      <c r="I35" s="355"/>
      <c r="J35" s="355"/>
      <c r="K35" s="230"/>
    </row>
    <row r="36" spans="2:11" s="1" customFormat="1" ht="15" customHeight="1">
      <c r="B36" s="233"/>
      <c r="C36" s="234"/>
      <c r="D36" s="232"/>
      <c r="E36" s="235" t="s">
        <v>153</v>
      </c>
      <c r="F36" s="232"/>
      <c r="G36" s="355" t="s">
        <v>3123</v>
      </c>
      <c r="H36" s="355"/>
      <c r="I36" s="355"/>
      <c r="J36" s="355"/>
      <c r="K36" s="230"/>
    </row>
    <row r="37" spans="2:11" s="1" customFormat="1" ht="30.75" customHeight="1">
      <c r="B37" s="233"/>
      <c r="C37" s="234"/>
      <c r="D37" s="232"/>
      <c r="E37" s="235" t="s">
        <v>3124</v>
      </c>
      <c r="F37" s="232"/>
      <c r="G37" s="355" t="s">
        <v>3125</v>
      </c>
      <c r="H37" s="355"/>
      <c r="I37" s="355"/>
      <c r="J37" s="355"/>
      <c r="K37" s="230"/>
    </row>
    <row r="38" spans="2:11" s="1" customFormat="1" ht="15" customHeight="1">
      <c r="B38" s="233"/>
      <c r="C38" s="234"/>
      <c r="D38" s="232"/>
      <c r="E38" s="235" t="s">
        <v>53</v>
      </c>
      <c r="F38" s="232"/>
      <c r="G38" s="355" t="s">
        <v>3126</v>
      </c>
      <c r="H38" s="355"/>
      <c r="I38" s="355"/>
      <c r="J38" s="355"/>
      <c r="K38" s="230"/>
    </row>
    <row r="39" spans="2:11" s="1" customFormat="1" ht="15" customHeight="1">
      <c r="B39" s="233"/>
      <c r="C39" s="234"/>
      <c r="D39" s="232"/>
      <c r="E39" s="235" t="s">
        <v>54</v>
      </c>
      <c r="F39" s="232"/>
      <c r="G39" s="355" t="s">
        <v>3127</v>
      </c>
      <c r="H39" s="355"/>
      <c r="I39" s="355"/>
      <c r="J39" s="355"/>
      <c r="K39" s="230"/>
    </row>
    <row r="40" spans="2:11" s="1" customFormat="1" ht="15" customHeight="1">
      <c r="B40" s="233"/>
      <c r="C40" s="234"/>
      <c r="D40" s="232"/>
      <c r="E40" s="235" t="s">
        <v>154</v>
      </c>
      <c r="F40" s="232"/>
      <c r="G40" s="355" t="s">
        <v>3128</v>
      </c>
      <c r="H40" s="355"/>
      <c r="I40" s="355"/>
      <c r="J40" s="355"/>
      <c r="K40" s="230"/>
    </row>
    <row r="41" spans="2:11" s="1" customFormat="1" ht="15" customHeight="1">
      <c r="B41" s="233"/>
      <c r="C41" s="234"/>
      <c r="D41" s="232"/>
      <c r="E41" s="235" t="s">
        <v>155</v>
      </c>
      <c r="F41" s="232"/>
      <c r="G41" s="355" t="s">
        <v>3129</v>
      </c>
      <c r="H41" s="355"/>
      <c r="I41" s="355"/>
      <c r="J41" s="355"/>
      <c r="K41" s="230"/>
    </row>
    <row r="42" spans="2:11" s="1" customFormat="1" ht="15" customHeight="1">
      <c r="B42" s="233"/>
      <c r="C42" s="234"/>
      <c r="D42" s="232"/>
      <c r="E42" s="235" t="s">
        <v>3130</v>
      </c>
      <c r="F42" s="232"/>
      <c r="G42" s="355" t="s">
        <v>3131</v>
      </c>
      <c r="H42" s="355"/>
      <c r="I42" s="355"/>
      <c r="J42" s="355"/>
      <c r="K42" s="230"/>
    </row>
    <row r="43" spans="2:11" s="1" customFormat="1" ht="15" customHeight="1">
      <c r="B43" s="233"/>
      <c r="C43" s="234"/>
      <c r="D43" s="232"/>
      <c r="E43" s="235"/>
      <c r="F43" s="232"/>
      <c r="G43" s="355" t="s">
        <v>3132</v>
      </c>
      <c r="H43" s="355"/>
      <c r="I43" s="355"/>
      <c r="J43" s="355"/>
      <c r="K43" s="230"/>
    </row>
    <row r="44" spans="2:11" s="1" customFormat="1" ht="15" customHeight="1">
      <c r="B44" s="233"/>
      <c r="C44" s="234"/>
      <c r="D44" s="232"/>
      <c r="E44" s="235" t="s">
        <v>3133</v>
      </c>
      <c r="F44" s="232"/>
      <c r="G44" s="355" t="s">
        <v>3134</v>
      </c>
      <c r="H44" s="355"/>
      <c r="I44" s="355"/>
      <c r="J44" s="355"/>
      <c r="K44" s="230"/>
    </row>
    <row r="45" spans="2:11" s="1" customFormat="1" ht="15" customHeight="1">
      <c r="B45" s="233"/>
      <c r="C45" s="234"/>
      <c r="D45" s="232"/>
      <c r="E45" s="235" t="s">
        <v>157</v>
      </c>
      <c r="F45" s="232"/>
      <c r="G45" s="355" t="s">
        <v>3135</v>
      </c>
      <c r="H45" s="355"/>
      <c r="I45" s="355"/>
      <c r="J45" s="355"/>
      <c r="K45" s="230"/>
    </row>
    <row r="46" spans="2:11" s="1" customFormat="1" ht="12.75" customHeight="1">
      <c r="B46" s="233"/>
      <c r="C46" s="234"/>
      <c r="D46" s="232"/>
      <c r="E46" s="232"/>
      <c r="F46" s="232"/>
      <c r="G46" s="232"/>
      <c r="H46" s="232"/>
      <c r="I46" s="232"/>
      <c r="J46" s="232"/>
      <c r="K46" s="230"/>
    </row>
    <row r="47" spans="2:11" s="1" customFormat="1" ht="15" customHeight="1">
      <c r="B47" s="233"/>
      <c r="C47" s="234"/>
      <c r="D47" s="355" t="s">
        <v>3136</v>
      </c>
      <c r="E47" s="355"/>
      <c r="F47" s="355"/>
      <c r="G47" s="355"/>
      <c r="H47" s="355"/>
      <c r="I47" s="355"/>
      <c r="J47" s="355"/>
      <c r="K47" s="230"/>
    </row>
    <row r="48" spans="2:11" s="1" customFormat="1" ht="15" customHeight="1">
      <c r="B48" s="233"/>
      <c r="C48" s="234"/>
      <c r="D48" s="234"/>
      <c r="E48" s="355" t="s">
        <v>3137</v>
      </c>
      <c r="F48" s="355"/>
      <c r="G48" s="355"/>
      <c r="H48" s="355"/>
      <c r="I48" s="355"/>
      <c r="J48" s="355"/>
      <c r="K48" s="230"/>
    </row>
    <row r="49" spans="2:11" s="1" customFormat="1" ht="15" customHeight="1">
      <c r="B49" s="233"/>
      <c r="C49" s="234"/>
      <c r="D49" s="234"/>
      <c r="E49" s="355" t="s">
        <v>3138</v>
      </c>
      <c r="F49" s="355"/>
      <c r="G49" s="355"/>
      <c r="H49" s="355"/>
      <c r="I49" s="355"/>
      <c r="J49" s="355"/>
      <c r="K49" s="230"/>
    </row>
    <row r="50" spans="2:11" s="1" customFormat="1" ht="15" customHeight="1">
      <c r="B50" s="233"/>
      <c r="C50" s="234"/>
      <c r="D50" s="234"/>
      <c r="E50" s="355" t="s">
        <v>3139</v>
      </c>
      <c r="F50" s="355"/>
      <c r="G50" s="355"/>
      <c r="H50" s="355"/>
      <c r="I50" s="355"/>
      <c r="J50" s="355"/>
      <c r="K50" s="230"/>
    </row>
    <row r="51" spans="2:11" s="1" customFormat="1" ht="15" customHeight="1">
      <c r="B51" s="233"/>
      <c r="C51" s="234"/>
      <c r="D51" s="355" t="s">
        <v>3140</v>
      </c>
      <c r="E51" s="355"/>
      <c r="F51" s="355"/>
      <c r="G51" s="355"/>
      <c r="H51" s="355"/>
      <c r="I51" s="355"/>
      <c r="J51" s="355"/>
      <c r="K51" s="230"/>
    </row>
    <row r="52" spans="2:11" s="1" customFormat="1" ht="25.5" customHeight="1">
      <c r="B52" s="229"/>
      <c r="C52" s="356" t="s">
        <v>3141</v>
      </c>
      <c r="D52" s="356"/>
      <c r="E52" s="356"/>
      <c r="F52" s="356"/>
      <c r="G52" s="356"/>
      <c r="H52" s="356"/>
      <c r="I52" s="356"/>
      <c r="J52" s="356"/>
      <c r="K52" s="230"/>
    </row>
    <row r="53" spans="2:11" s="1" customFormat="1" ht="5.25" customHeight="1">
      <c r="B53" s="229"/>
      <c r="C53" s="231"/>
      <c r="D53" s="231"/>
      <c r="E53" s="231"/>
      <c r="F53" s="231"/>
      <c r="G53" s="231"/>
      <c r="H53" s="231"/>
      <c r="I53" s="231"/>
      <c r="J53" s="231"/>
      <c r="K53" s="230"/>
    </row>
    <row r="54" spans="2:11" s="1" customFormat="1" ht="15" customHeight="1">
      <c r="B54" s="229"/>
      <c r="C54" s="355" t="s">
        <v>3142</v>
      </c>
      <c r="D54" s="355"/>
      <c r="E54" s="355"/>
      <c r="F54" s="355"/>
      <c r="G54" s="355"/>
      <c r="H54" s="355"/>
      <c r="I54" s="355"/>
      <c r="J54" s="355"/>
      <c r="K54" s="230"/>
    </row>
    <row r="55" spans="2:11" s="1" customFormat="1" ht="15" customHeight="1">
      <c r="B55" s="229"/>
      <c r="C55" s="355" t="s">
        <v>3143</v>
      </c>
      <c r="D55" s="355"/>
      <c r="E55" s="355"/>
      <c r="F55" s="355"/>
      <c r="G55" s="355"/>
      <c r="H55" s="355"/>
      <c r="I55" s="355"/>
      <c r="J55" s="355"/>
      <c r="K55" s="230"/>
    </row>
    <row r="56" spans="2:11" s="1" customFormat="1" ht="12.75" customHeight="1">
      <c r="B56" s="229"/>
      <c r="C56" s="232"/>
      <c r="D56" s="232"/>
      <c r="E56" s="232"/>
      <c r="F56" s="232"/>
      <c r="G56" s="232"/>
      <c r="H56" s="232"/>
      <c r="I56" s="232"/>
      <c r="J56" s="232"/>
      <c r="K56" s="230"/>
    </row>
    <row r="57" spans="2:11" s="1" customFormat="1" ht="15" customHeight="1">
      <c r="B57" s="229"/>
      <c r="C57" s="355" t="s">
        <v>3144</v>
      </c>
      <c r="D57" s="355"/>
      <c r="E57" s="355"/>
      <c r="F57" s="355"/>
      <c r="G57" s="355"/>
      <c r="H57" s="355"/>
      <c r="I57" s="355"/>
      <c r="J57" s="355"/>
      <c r="K57" s="230"/>
    </row>
    <row r="58" spans="2:11" s="1" customFormat="1" ht="15" customHeight="1">
      <c r="B58" s="229"/>
      <c r="C58" s="234"/>
      <c r="D58" s="355" t="s">
        <v>3145</v>
      </c>
      <c r="E58" s="355"/>
      <c r="F58" s="355"/>
      <c r="G58" s="355"/>
      <c r="H58" s="355"/>
      <c r="I58" s="355"/>
      <c r="J58" s="355"/>
      <c r="K58" s="230"/>
    </row>
    <row r="59" spans="2:11" s="1" customFormat="1" ht="15" customHeight="1">
      <c r="B59" s="229"/>
      <c r="C59" s="234"/>
      <c r="D59" s="355" t="s">
        <v>3146</v>
      </c>
      <c r="E59" s="355"/>
      <c r="F59" s="355"/>
      <c r="G59" s="355"/>
      <c r="H59" s="355"/>
      <c r="I59" s="355"/>
      <c r="J59" s="355"/>
      <c r="K59" s="230"/>
    </row>
    <row r="60" spans="2:11" s="1" customFormat="1" ht="15" customHeight="1">
      <c r="B60" s="229"/>
      <c r="C60" s="234"/>
      <c r="D60" s="355" t="s">
        <v>3147</v>
      </c>
      <c r="E60" s="355"/>
      <c r="F60" s="355"/>
      <c r="G60" s="355"/>
      <c r="H60" s="355"/>
      <c r="I60" s="355"/>
      <c r="J60" s="355"/>
      <c r="K60" s="230"/>
    </row>
    <row r="61" spans="2:11" s="1" customFormat="1" ht="15" customHeight="1">
      <c r="B61" s="229"/>
      <c r="C61" s="234"/>
      <c r="D61" s="355" t="s">
        <v>3148</v>
      </c>
      <c r="E61" s="355"/>
      <c r="F61" s="355"/>
      <c r="G61" s="355"/>
      <c r="H61" s="355"/>
      <c r="I61" s="355"/>
      <c r="J61" s="355"/>
      <c r="K61" s="230"/>
    </row>
    <row r="62" spans="2:11" s="1" customFormat="1" ht="15" customHeight="1">
      <c r="B62" s="229"/>
      <c r="C62" s="234"/>
      <c r="D62" s="357" t="s">
        <v>3149</v>
      </c>
      <c r="E62" s="357"/>
      <c r="F62" s="357"/>
      <c r="G62" s="357"/>
      <c r="H62" s="357"/>
      <c r="I62" s="357"/>
      <c r="J62" s="357"/>
      <c r="K62" s="230"/>
    </row>
    <row r="63" spans="2:11" s="1" customFormat="1" ht="15" customHeight="1">
      <c r="B63" s="229"/>
      <c r="C63" s="234"/>
      <c r="D63" s="355" t="s">
        <v>3150</v>
      </c>
      <c r="E63" s="355"/>
      <c r="F63" s="355"/>
      <c r="G63" s="355"/>
      <c r="H63" s="355"/>
      <c r="I63" s="355"/>
      <c r="J63" s="355"/>
      <c r="K63" s="230"/>
    </row>
    <row r="64" spans="2:11" s="1" customFormat="1" ht="12.75" customHeight="1">
      <c r="B64" s="229"/>
      <c r="C64" s="234"/>
      <c r="D64" s="234"/>
      <c r="E64" s="237"/>
      <c r="F64" s="234"/>
      <c r="G64" s="234"/>
      <c r="H64" s="234"/>
      <c r="I64" s="234"/>
      <c r="J64" s="234"/>
      <c r="K64" s="230"/>
    </row>
    <row r="65" spans="2:11" s="1" customFormat="1" ht="15" customHeight="1">
      <c r="B65" s="229"/>
      <c r="C65" s="234"/>
      <c r="D65" s="355" t="s">
        <v>3151</v>
      </c>
      <c r="E65" s="355"/>
      <c r="F65" s="355"/>
      <c r="G65" s="355"/>
      <c r="H65" s="355"/>
      <c r="I65" s="355"/>
      <c r="J65" s="355"/>
      <c r="K65" s="230"/>
    </row>
    <row r="66" spans="2:11" s="1" customFormat="1" ht="15" customHeight="1">
      <c r="B66" s="229"/>
      <c r="C66" s="234"/>
      <c r="D66" s="357" t="s">
        <v>3152</v>
      </c>
      <c r="E66" s="357"/>
      <c r="F66" s="357"/>
      <c r="G66" s="357"/>
      <c r="H66" s="357"/>
      <c r="I66" s="357"/>
      <c r="J66" s="357"/>
      <c r="K66" s="230"/>
    </row>
    <row r="67" spans="2:11" s="1" customFormat="1" ht="15" customHeight="1">
      <c r="B67" s="229"/>
      <c r="C67" s="234"/>
      <c r="D67" s="355" t="s">
        <v>3153</v>
      </c>
      <c r="E67" s="355"/>
      <c r="F67" s="355"/>
      <c r="G67" s="355"/>
      <c r="H67" s="355"/>
      <c r="I67" s="355"/>
      <c r="J67" s="355"/>
      <c r="K67" s="230"/>
    </row>
    <row r="68" spans="2:11" s="1" customFormat="1" ht="15" customHeight="1">
      <c r="B68" s="229"/>
      <c r="C68" s="234"/>
      <c r="D68" s="355" t="s">
        <v>3154</v>
      </c>
      <c r="E68" s="355"/>
      <c r="F68" s="355"/>
      <c r="G68" s="355"/>
      <c r="H68" s="355"/>
      <c r="I68" s="355"/>
      <c r="J68" s="355"/>
      <c r="K68" s="230"/>
    </row>
    <row r="69" spans="2:11" s="1" customFormat="1" ht="15" customHeight="1">
      <c r="B69" s="229"/>
      <c r="C69" s="234"/>
      <c r="D69" s="355" t="s">
        <v>3155</v>
      </c>
      <c r="E69" s="355"/>
      <c r="F69" s="355"/>
      <c r="G69" s="355"/>
      <c r="H69" s="355"/>
      <c r="I69" s="355"/>
      <c r="J69" s="355"/>
      <c r="K69" s="230"/>
    </row>
    <row r="70" spans="2:11" s="1" customFormat="1" ht="15" customHeight="1">
      <c r="B70" s="229"/>
      <c r="C70" s="234"/>
      <c r="D70" s="355" t="s">
        <v>3156</v>
      </c>
      <c r="E70" s="355"/>
      <c r="F70" s="355"/>
      <c r="G70" s="355"/>
      <c r="H70" s="355"/>
      <c r="I70" s="355"/>
      <c r="J70" s="355"/>
      <c r="K70" s="230"/>
    </row>
    <row r="71" spans="2:11" s="1" customFormat="1" ht="12.75" customHeight="1">
      <c r="B71" s="238"/>
      <c r="C71" s="239"/>
      <c r="D71" s="239"/>
      <c r="E71" s="239"/>
      <c r="F71" s="239"/>
      <c r="G71" s="239"/>
      <c r="H71" s="239"/>
      <c r="I71" s="239"/>
      <c r="J71" s="239"/>
      <c r="K71" s="240"/>
    </row>
    <row r="72" spans="2:11" s="1" customFormat="1" ht="18.75" customHeight="1">
      <c r="B72" s="241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s="1" customFormat="1" ht="18.75" customHeight="1">
      <c r="B73" s="242"/>
      <c r="C73" s="242"/>
      <c r="D73" s="242"/>
      <c r="E73" s="242"/>
      <c r="F73" s="242"/>
      <c r="G73" s="242"/>
      <c r="H73" s="242"/>
      <c r="I73" s="242"/>
      <c r="J73" s="242"/>
      <c r="K73" s="242"/>
    </row>
    <row r="74" spans="2:11" s="1" customFormat="1" ht="7.5" customHeight="1">
      <c r="B74" s="243"/>
      <c r="C74" s="244"/>
      <c r="D74" s="244"/>
      <c r="E74" s="244"/>
      <c r="F74" s="244"/>
      <c r="G74" s="244"/>
      <c r="H74" s="244"/>
      <c r="I74" s="244"/>
      <c r="J74" s="244"/>
      <c r="K74" s="245"/>
    </row>
    <row r="75" spans="2:11" s="1" customFormat="1" ht="45" customHeight="1">
      <c r="B75" s="246"/>
      <c r="C75" s="350" t="s">
        <v>3157</v>
      </c>
      <c r="D75" s="350"/>
      <c r="E75" s="350"/>
      <c r="F75" s="350"/>
      <c r="G75" s="350"/>
      <c r="H75" s="350"/>
      <c r="I75" s="350"/>
      <c r="J75" s="350"/>
      <c r="K75" s="247"/>
    </row>
    <row r="76" spans="2:11" s="1" customFormat="1" ht="17.25" customHeight="1">
      <c r="B76" s="246"/>
      <c r="C76" s="248" t="s">
        <v>3158</v>
      </c>
      <c r="D76" s="248"/>
      <c r="E76" s="248"/>
      <c r="F76" s="248" t="s">
        <v>3159</v>
      </c>
      <c r="G76" s="249"/>
      <c r="H76" s="248" t="s">
        <v>54</v>
      </c>
      <c r="I76" s="248" t="s">
        <v>57</v>
      </c>
      <c r="J76" s="248" t="s">
        <v>3160</v>
      </c>
      <c r="K76" s="247"/>
    </row>
    <row r="77" spans="2:11" s="1" customFormat="1" ht="17.25" customHeight="1">
      <c r="B77" s="246"/>
      <c r="C77" s="250" t="s">
        <v>3161</v>
      </c>
      <c r="D77" s="250"/>
      <c r="E77" s="250"/>
      <c r="F77" s="251" t="s">
        <v>3162</v>
      </c>
      <c r="G77" s="252"/>
      <c r="H77" s="250"/>
      <c r="I77" s="250"/>
      <c r="J77" s="250" t="s">
        <v>3163</v>
      </c>
      <c r="K77" s="247"/>
    </row>
    <row r="78" spans="2:11" s="1" customFormat="1" ht="5.25" customHeight="1">
      <c r="B78" s="246"/>
      <c r="C78" s="253"/>
      <c r="D78" s="253"/>
      <c r="E78" s="253"/>
      <c r="F78" s="253"/>
      <c r="G78" s="254"/>
      <c r="H78" s="253"/>
      <c r="I78" s="253"/>
      <c r="J78" s="253"/>
      <c r="K78" s="247"/>
    </row>
    <row r="79" spans="2:11" s="1" customFormat="1" ht="15" customHeight="1">
      <c r="B79" s="246"/>
      <c r="C79" s="235" t="s">
        <v>53</v>
      </c>
      <c r="D79" s="255"/>
      <c r="E79" s="255"/>
      <c r="F79" s="256" t="s">
        <v>3164</v>
      </c>
      <c r="G79" s="257"/>
      <c r="H79" s="235" t="s">
        <v>3165</v>
      </c>
      <c r="I79" s="235" t="s">
        <v>3166</v>
      </c>
      <c r="J79" s="235">
        <v>20</v>
      </c>
      <c r="K79" s="247"/>
    </row>
    <row r="80" spans="2:11" s="1" customFormat="1" ht="15" customHeight="1">
      <c r="B80" s="246"/>
      <c r="C80" s="235" t="s">
        <v>3167</v>
      </c>
      <c r="D80" s="235"/>
      <c r="E80" s="235"/>
      <c r="F80" s="256" t="s">
        <v>3164</v>
      </c>
      <c r="G80" s="257"/>
      <c r="H80" s="235" t="s">
        <v>3168</v>
      </c>
      <c r="I80" s="235" t="s">
        <v>3166</v>
      </c>
      <c r="J80" s="235">
        <v>120</v>
      </c>
      <c r="K80" s="247"/>
    </row>
    <row r="81" spans="2:11" s="1" customFormat="1" ht="15" customHeight="1">
      <c r="B81" s="258"/>
      <c r="C81" s="235" t="s">
        <v>3169</v>
      </c>
      <c r="D81" s="235"/>
      <c r="E81" s="235"/>
      <c r="F81" s="256" t="s">
        <v>3170</v>
      </c>
      <c r="G81" s="257"/>
      <c r="H81" s="235" t="s">
        <v>3171</v>
      </c>
      <c r="I81" s="235" t="s">
        <v>3166</v>
      </c>
      <c r="J81" s="235">
        <v>50</v>
      </c>
      <c r="K81" s="247"/>
    </row>
    <row r="82" spans="2:11" s="1" customFormat="1" ht="15" customHeight="1">
      <c r="B82" s="258"/>
      <c r="C82" s="235" t="s">
        <v>3172</v>
      </c>
      <c r="D82" s="235"/>
      <c r="E82" s="235"/>
      <c r="F82" s="256" t="s">
        <v>3164</v>
      </c>
      <c r="G82" s="257"/>
      <c r="H82" s="235" t="s">
        <v>3173</v>
      </c>
      <c r="I82" s="235" t="s">
        <v>3174</v>
      </c>
      <c r="J82" s="235"/>
      <c r="K82" s="247"/>
    </row>
    <row r="83" spans="2:11" s="1" customFormat="1" ht="15" customHeight="1">
      <c r="B83" s="258"/>
      <c r="C83" s="259" t="s">
        <v>3175</v>
      </c>
      <c r="D83" s="259"/>
      <c r="E83" s="259"/>
      <c r="F83" s="260" t="s">
        <v>3170</v>
      </c>
      <c r="G83" s="259"/>
      <c r="H83" s="259" t="s">
        <v>3176</v>
      </c>
      <c r="I83" s="259" t="s">
        <v>3166</v>
      </c>
      <c r="J83" s="259">
        <v>15</v>
      </c>
      <c r="K83" s="247"/>
    </row>
    <row r="84" spans="2:11" s="1" customFormat="1" ht="15" customHeight="1">
      <c r="B84" s="258"/>
      <c r="C84" s="259" t="s">
        <v>3177</v>
      </c>
      <c r="D84" s="259"/>
      <c r="E84" s="259"/>
      <c r="F84" s="260" t="s">
        <v>3170</v>
      </c>
      <c r="G84" s="259"/>
      <c r="H84" s="259" t="s">
        <v>3178</v>
      </c>
      <c r="I84" s="259" t="s">
        <v>3166</v>
      </c>
      <c r="J84" s="259">
        <v>15</v>
      </c>
      <c r="K84" s="247"/>
    </row>
    <row r="85" spans="2:11" s="1" customFormat="1" ht="15" customHeight="1">
      <c r="B85" s="258"/>
      <c r="C85" s="259" t="s">
        <v>3179</v>
      </c>
      <c r="D85" s="259"/>
      <c r="E85" s="259"/>
      <c r="F85" s="260" t="s">
        <v>3170</v>
      </c>
      <c r="G85" s="259"/>
      <c r="H85" s="259" t="s">
        <v>3180</v>
      </c>
      <c r="I85" s="259" t="s">
        <v>3166</v>
      </c>
      <c r="J85" s="259">
        <v>20</v>
      </c>
      <c r="K85" s="247"/>
    </row>
    <row r="86" spans="2:11" s="1" customFormat="1" ht="15" customHeight="1">
      <c r="B86" s="258"/>
      <c r="C86" s="259" t="s">
        <v>3181</v>
      </c>
      <c r="D86" s="259"/>
      <c r="E86" s="259"/>
      <c r="F86" s="260" t="s">
        <v>3170</v>
      </c>
      <c r="G86" s="259"/>
      <c r="H86" s="259" t="s">
        <v>3182</v>
      </c>
      <c r="I86" s="259" t="s">
        <v>3166</v>
      </c>
      <c r="J86" s="259">
        <v>20</v>
      </c>
      <c r="K86" s="247"/>
    </row>
    <row r="87" spans="2:11" s="1" customFormat="1" ht="15" customHeight="1">
      <c r="B87" s="258"/>
      <c r="C87" s="235" t="s">
        <v>3183</v>
      </c>
      <c r="D87" s="235"/>
      <c r="E87" s="235"/>
      <c r="F87" s="256" t="s">
        <v>3170</v>
      </c>
      <c r="G87" s="257"/>
      <c r="H87" s="235" t="s">
        <v>3184</v>
      </c>
      <c r="I87" s="235" t="s">
        <v>3166</v>
      </c>
      <c r="J87" s="235">
        <v>50</v>
      </c>
      <c r="K87" s="247"/>
    </row>
    <row r="88" spans="2:11" s="1" customFormat="1" ht="15" customHeight="1">
      <c r="B88" s="258"/>
      <c r="C88" s="235" t="s">
        <v>3185</v>
      </c>
      <c r="D88" s="235"/>
      <c r="E88" s="235"/>
      <c r="F88" s="256" t="s">
        <v>3170</v>
      </c>
      <c r="G88" s="257"/>
      <c r="H88" s="235" t="s">
        <v>3186</v>
      </c>
      <c r="I88" s="235" t="s">
        <v>3166</v>
      </c>
      <c r="J88" s="235">
        <v>20</v>
      </c>
      <c r="K88" s="247"/>
    </row>
    <row r="89" spans="2:11" s="1" customFormat="1" ht="15" customHeight="1">
      <c r="B89" s="258"/>
      <c r="C89" s="235" t="s">
        <v>3187</v>
      </c>
      <c r="D89" s="235"/>
      <c r="E89" s="235"/>
      <c r="F89" s="256" t="s">
        <v>3170</v>
      </c>
      <c r="G89" s="257"/>
      <c r="H89" s="235" t="s">
        <v>3188</v>
      </c>
      <c r="I89" s="235" t="s">
        <v>3166</v>
      </c>
      <c r="J89" s="235">
        <v>20</v>
      </c>
      <c r="K89" s="247"/>
    </row>
    <row r="90" spans="2:11" s="1" customFormat="1" ht="15" customHeight="1">
      <c r="B90" s="258"/>
      <c r="C90" s="235" t="s">
        <v>3189</v>
      </c>
      <c r="D90" s="235"/>
      <c r="E90" s="235"/>
      <c r="F90" s="256" t="s">
        <v>3170</v>
      </c>
      <c r="G90" s="257"/>
      <c r="H90" s="235" t="s">
        <v>3190</v>
      </c>
      <c r="I90" s="235" t="s">
        <v>3166</v>
      </c>
      <c r="J90" s="235">
        <v>50</v>
      </c>
      <c r="K90" s="247"/>
    </row>
    <row r="91" spans="2:11" s="1" customFormat="1" ht="15" customHeight="1">
      <c r="B91" s="258"/>
      <c r="C91" s="235" t="s">
        <v>3191</v>
      </c>
      <c r="D91" s="235"/>
      <c r="E91" s="235"/>
      <c r="F91" s="256" t="s">
        <v>3170</v>
      </c>
      <c r="G91" s="257"/>
      <c r="H91" s="235" t="s">
        <v>3191</v>
      </c>
      <c r="I91" s="235" t="s">
        <v>3166</v>
      </c>
      <c r="J91" s="235">
        <v>50</v>
      </c>
      <c r="K91" s="247"/>
    </row>
    <row r="92" spans="2:11" s="1" customFormat="1" ht="15" customHeight="1">
      <c r="B92" s="258"/>
      <c r="C92" s="235" t="s">
        <v>3192</v>
      </c>
      <c r="D92" s="235"/>
      <c r="E92" s="235"/>
      <c r="F92" s="256" t="s">
        <v>3170</v>
      </c>
      <c r="G92" s="257"/>
      <c r="H92" s="235" t="s">
        <v>3193</v>
      </c>
      <c r="I92" s="235" t="s">
        <v>3166</v>
      </c>
      <c r="J92" s="235">
        <v>255</v>
      </c>
      <c r="K92" s="247"/>
    </row>
    <row r="93" spans="2:11" s="1" customFormat="1" ht="15" customHeight="1">
      <c r="B93" s="258"/>
      <c r="C93" s="235" t="s">
        <v>3194</v>
      </c>
      <c r="D93" s="235"/>
      <c r="E93" s="235"/>
      <c r="F93" s="256" t="s">
        <v>3164</v>
      </c>
      <c r="G93" s="257"/>
      <c r="H93" s="235" t="s">
        <v>3195</v>
      </c>
      <c r="I93" s="235" t="s">
        <v>3196</v>
      </c>
      <c r="J93" s="235"/>
      <c r="K93" s="247"/>
    </row>
    <row r="94" spans="2:11" s="1" customFormat="1" ht="15" customHeight="1">
      <c r="B94" s="258"/>
      <c r="C94" s="235" t="s">
        <v>3197</v>
      </c>
      <c r="D94" s="235"/>
      <c r="E94" s="235"/>
      <c r="F94" s="256" t="s">
        <v>3164</v>
      </c>
      <c r="G94" s="257"/>
      <c r="H94" s="235" t="s">
        <v>3198</v>
      </c>
      <c r="I94" s="235" t="s">
        <v>3199</v>
      </c>
      <c r="J94" s="235"/>
      <c r="K94" s="247"/>
    </row>
    <row r="95" spans="2:11" s="1" customFormat="1" ht="15" customHeight="1">
      <c r="B95" s="258"/>
      <c r="C95" s="235" t="s">
        <v>3200</v>
      </c>
      <c r="D95" s="235"/>
      <c r="E95" s="235"/>
      <c r="F95" s="256" t="s">
        <v>3164</v>
      </c>
      <c r="G95" s="257"/>
      <c r="H95" s="235" t="s">
        <v>3200</v>
      </c>
      <c r="I95" s="235" t="s">
        <v>3199</v>
      </c>
      <c r="J95" s="235"/>
      <c r="K95" s="247"/>
    </row>
    <row r="96" spans="2:11" s="1" customFormat="1" ht="15" customHeight="1">
      <c r="B96" s="258"/>
      <c r="C96" s="235" t="s">
        <v>38</v>
      </c>
      <c r="D96" s="235"/>
      <c r="E96" s="235"/>
      <c r="F96" s="256" t="s">
        <v>3164</v>
      </c>
      <c r="G96" s="257"/>
      <c r="H96" s="235" t="s">
        <v>3201</v>
      </c>
      <c r="I96" s="235" t="s">
        <v>3199</v>
      </c>
      <c r="J96" s="235"/>
      <c r="K96" s="247"/>
    </row>
    <row r="97" spans="2:11" s="1" customFormat="1" ht="15" customHeight="1">
      <c r="B97" s="258"/>
      <c r="C97" s="235" t="s">
        <v>48</v>
      </c>
      <c r="D97" s="235"/>
      <c r="E97" s="235"/>
      <c r="F97" s="256" t="s">
        <v>3164</v>
      </c>
      <c r="G97" s="257"/>
      <c r="H97" s="235" t="s">
        <v>3202</v>
      </c>
      <c r="I97" s="235" t="s">
        <v>3199</v>
      </c>
      <c r="J97" s="235"/>
      <c r="K97" s="247"/>
    </row>
    <row r="98" spans="2:11" s="1" customFormat="1" ht="15" customHeight="1">
      <c r="B98" s="261"/>
      <c r="C98" s="262"/>
      <c r="D98" s="262"/>
      <c r="E98" s="262"/>
      <c r="F98" s="262"/>
      <c r="G98" s="262"/>
      <c r="H98" s="262"/>
      <c r="I98" s="262"/>
      <c r="J98" s="262"/>
      <c r="K98" s="263"/>
    </row>
    <row r="99" spans="2:11" s="1" customFormat="1" ht="18.75" customHeight="1">
      <c r="B99" s="264"/>
      <c r="C99" s="265"/>
      <c r="D99" s="265"/>
      <c r="E99" s="265"/>
      <c r="F99" s="265"/>
      <c r="G99" s="265"/>
      <c r="H99" s="265"/>
      <c r="I99" s="265"/>
      <c r="J99" s="265"/>
      <c r="K99" s="264"/>
    </row>
    <row r="100" spans="2:11" s="1" customFormat="1" ht="18.75" customHeight="1"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</row>
    <row r="101" spans="2:11" s="1" customFormat="1" ht="7.5" customHeight="1">
      <c r="B101" s="243"/>
      <c r="C101" s="244"/>
      <c r="D101" s="244"/>
      <c r="E101" s="244"/>
      <c r="F101" s="244"/>
      <c r="G101" s="244"/>
      <c r="H101" s="244"/>
      <c r="I101" s="244"/>
      <c r="J101" s="244"/>
      <c r="K101" s="245"/>
    </row>
    <row r="102" spans="2:11" s="1" customFormat="1" ht="45" customHeight="1">
      <c r="B102" s="246"/>
      <c r="C102" s="350" t="s">
        <v>3203</v>
      </c>
      <c r="D102" s="350"/>
      <c r="E102" s="350"/>
      <c r="F102" s="350"/>
      <c r="G102" s="350"/>
      <c r="H102" s="350"/>
      <c r="I102" s="350"/>
      <c r="J102" s="350"/>
      <c r="K102" s="247"/>
    </row>
    <row r="103" spans="2:11" s="1" customFormat="1" ht="17.25" customHeight="1">
      <c r="B103" s="246"/>
      <c r="C103" s="248" t="s">
        <v>3158</v>
      </c>
      <c r="D103" s="248"/>
      <c r="E103" s="248"/>
      <c r="F103" s="248" t="s">
        <v>3159</v>
      </c>
      <c r="G103" s="249"/>
      <c r="H103" s="248" t="s">
        <v>54</v>
      </c>
      <c r="I103" s="248" t="s">
        <v>57</v>
      </c>
      <c r="J103" s="248" t="s">
        <v>3160</v>
      </c>
      <c r="K103" s="247"/>
    </row>
    <row r="104" spans="2:11" s="1" customFormat="1" ht="17.25" customHeight="1">
      <c r="B104" s="246"/>
      <c r="C104" s="250" t="s">
        <v>3161</v>
      </c>
      <c r="D104" s="250"/>
      <c r="E104" s="250"/>
      <c r="F104" s="251" t="s">
        <v>3162</v>
      </c>
      <c r="G104" s="252"/>
      <c r="H104" s="250"/>
      <c r="I104" s="250"/>
      <c r="J104" s="250" t="s">
        <v>3163</v>
      </c>
      <c r="K104" s="247"/>
    </row>
    <row r="105" spans="2:11" s="1" customFormat="1" ht="5.25" customHeight="1">
      <c r="B105" s="246"/>
      <c r="C105" s="248"/>
      <c r="D105" s="248"/>
      <c r="E105" s="248"/>
      <c r="F105" s="248"/>
      <c r="G105" s="266"/>
      <c r="H105" s="248"/>
      <c r="I105" s="248"/>
      <c r="J105" s="248"/>
      <c r="K105" s="247"/>
    </row>
    <row r="106" spans="2:11" s="1" customFormat="1" ht="15" customHeight="1">
      <c r="B106" s="246"/>
      <c r="C106" s="235" t="s">
        <v>53</v>
      </c>
      <c r="D106" s="255"/>
      <c r="E106" s="255"/>
      <c r="F106" s="256" t="s">
        <v>3164</v>
      </c>
      <c r="G106" s="235"/>
      <c r="H106" s="235" t="s">
        <v>3204</v>
      </c>
      <c r="I106" s="235" t="s">
        <v>3166</v>
      </c>
      <c r="J106" s="235">
        <v>20</v>
      </c>
      <c r="K106" s="247"/>
    </row>
    <row r="107" spans="2:11" s="1" customFormat="1" ht="15" customHeight="1">
      <c r="B107" s="246"/>
      <c r="C107" s="235" t="s">
        <v>3167</v>
      </c>
      <c r="D107" s="235"/>
      <c r="E107" s="235"/>
      <c r="F107" s="256" t="s">
        <v>3164</v>
      </c>
      <c r="G107" s="235"/>
      <c r="H107" s="235" t="s">
        <v>3204</v>
      </c>
      <c r="I107" s="235" t="s">
        <v>3166</v>
      </c>
      <c r="J107" s="235">
        <v>120</v>
      </c>
      <c r="K107" s="247"/>
    </row>
    <row r="108" spans="2:11" s="1" customFormat="1" ht="15" customHeight="1">
      <c r="B108" s="258"/>
      <c r="C108" s="235" t="s">
        <v>3169</v>
      </c>
      <c r="D108" s="235"/>
      <c r="E108" s="235"/>
      <c r="F108" s="256" t="s">
        <v>3170</v>
      </c>
      <c r="G108" s="235"/>
      <c r="H108" s="235" t="s">
        <v>3204</v>
      </c>
      <c r="I108" s="235" t="s">
        <v>3166</v>
      </c>
      <c r="J108" s="235">
        <v>50</v>
      </c>
      <c r="K108" s="247"/>
    </row>
    <row r="109" spans="2:11" s="1" customFormat="1" ht="15" customHeight="1">
      <c r="B109" s="258"/>
      <c r="C109" s="235" t="s">
        <v>3172</v>
      </c>
      <c r="D109" s="235"/>
      <c r="E109" s="235"/>
      <c r="F109" s="256" t="s">
        <v>3164</v>
      </c>
      <c r="G109" s="235"/>
      <c r="H109" s="235" t="s">
        <v>3204</v>
      </c>
      <c r="I109" s="235" t="s">
        <v>3174</v>
      </c>
      <c r="J109" s="235"/>
      <c r="K109" s="247"/>
    </row>
    <row r="110" spans="2:11" s="1" customFormat="1" ht="15" customHeight="1">
      <c r="B110" s="258"/>
      <c r="C110" s="235" t="s">
        <v>3183</v>
      </c>
      <c r="D110" s="235"/>
      <c r="E110" s="235"/>
      <c r="F110" s="256" t="s">
        <v>3170</v>
      </c>
      <c r="G110" s="235"/>
      <c r="H110" s="235" t="s">
        <v>3204</v>
      </c>
      <c r="I110" s="235" t="s">
        <v>3166</v>
      </c>
      <c r="J110" s="235">
        <v>50</v>
      </c>
      <c r="K110" s="247"/>
    </row>
    <row r="111" spans="2:11" s="1" customFormat="1" ht="15" customHeight="1">
      <c r="B111" s="258"/>
      <c r="C111" s="235" t="s">
        <v>3191</v>
      </c>
      <c r="D111" s="235"/>
      <c r="E111" s="235"/>
      <c r="F111" s="256" t="s">
        <v>3170</v>
      </c>
      <c r="G111" s="235"/>
      <c r="H111" s="235" t="s">
        <v>3204</v>
      </c>
      <c r="I111" s="235" t="s">
        <v>3166</v>
      </c>
      <c r="J111" s="235">
        <v>50</v>
      </c>
      <c r="K111" s="247"/>
    </row>
    <row r="112" spans="2:11" s="1" customFormat="1" ht="15" customHeight="1">
      <c r="B112" s="258"/>
      <c r="C112" s="235" t="s">
        <v>3189</v>
      </c>
      <c r="D112" s="235"/>
      <c r="E112" s="235"/>
      <c r="F112" s="256" t="s">
        <v>3170</v>
      </c>
      <c r="G112" s="235"/>
      <c r="H112" s="235" t="s">
        <v>3204</v>
      </c>
      <c r="I112" s="235" t="s">
        <v>3166</v>
      </c>
      <c r="J112" s="235">
        <v>50</v>
      </c>
      <c r="K112" s="247"/>
    </row>
    <row r="113" spans="2:11" s="1" customFormat="1" ht="15" customHeight="1">
      <c r="B113" s="258"/>
      <c r="C113" s="235" t="s">
        <v>53</v>
      </c>
      <c r="D113" s="235"/>
      <c r="E113" s="235"/>
      <c r="F113" s="256" t="s">
        <v>3164</v>
      </c>
      <c r="G113" s="235"/>
      <c r="H113" s="235" t="s">
        <v>3205</v>
      </c>
      <c r="I113" s="235" t="s">
        <v>3166</v>
      </c>
      <c r="J113" s="235">
        <v>20</v>
      </c>
      <c r="K113" s="247"/>
    </row>
    <row r="114" spans="2:11" s="1" customFormat="1" ht="15" customHeight="1">
      <c r="B114" s="258"/>
      <c r="C114" s="235" t="s">
        <v>3206</v>
      </c>
      <c r="D114" s="235"/>
      <c r="E114" s="235"/>
      <c r="F114" s="256" t="s">
        <v>3164</v>
      </c>
      <c r="G114" s="235"/>
      <c r="H114" s="235" t="s">
        <v>3207</v>
      </c>
      <c r="I114" s="235" t="s">
        <v>3166</v>
      </c>
      <c r="J114" s="235">
        <v>120</v>
      </c>
      <c r="K114" s="247"/>
    </row>
    <row r="115" spans="2:11" s="1" customFormat="1" ht="15" customHeight="1">
      <c r="B115" s="258"/>
      <c r="C115" s="235" t="s">
        <v>38</v>
      </c>
      <c r="D115" s="235"/>
      <c r="E115" s="235"/>
      <c r="F115" s="256" t="s">
        <v>3164</v>
      </c>
      <c r="G115" s="235"/>
      <c r="H115" s="235" t="s">
        <v>3208</v>
      </c>
      <c r="I115" s="235" t="s">
        <v>3199</v>
      </c>
      <c r="J115" s="235"/>
      <c r="K115" s="247"/>
    </row>
    <row r="116" spans="2:11" s="1" customFormat="1" ht="15" customHeight="1">
      <c r="B116" s="258"/>
      <c r="C116" s="235" t="s">
        <v>48</v>
      </c>
      <c r="D116" s="235"/>
      <c r="E116" s="235"/>
      <c r="F116" s="256" t="s">
        <v>3164</v>
      </c>
      <c r="G116" s="235"/>
      <c r="H116" s="235" t="s">
        <v>3209</v>
      </c>
      <c r="I116" s="235" t="s">
        <v>3199</v>
      </c>
      <c r="J116" s="235"/>
      <c r="K116" s="247"/>
    </row>
    <row r="117" spans="2:11" s="1" customFormat="1" ht="15" customHeight="1">
      <c r="B117" s="258"/>
      <c r="C117" s="235" t="s">
        <v>57</v>
      </c>
      <c r="D117" s="235"/>
      <c r="E117" s="235"/>
      <c r="F117" s="256" t="s">
        <v>3164</v>
      </c>
      <c r="G117" s="235"/>
      <c r="H117" s="235" t="s">
        <v>3210</v>
      </c>
      <c r="I117" s="235" t="s">
        <v>3211</v>
      </c>
      <c r="J117" s="235"/>
      <c r="K117" s="247"/>
    </row>
    <row r="118" spans="2:11" s="1" customFormat="1" ht="15" customHeight="1">
      <c r="B118" s="261"/>
      <c r="C118" s="267"/>
      <c r="D118" s="267"/>
      <c r="E118" s="267"/>
      <c r="F118" s="267"/>
      <c r="G118" s="267"/>
      <c r="H118" s="267"/>
      <c r="I118" s="267"/>
      <c r="J118" s="267"/>
      <c r="K118" s="263"/>
    </row>
    <row r="119" spans="2:11" s="1" customFormat="1" ht="18.75" customHeight="1">
      <c r="B119" s="268"/>
      <c r="C119" s="269"/>
      <c r="D119" s="269"/>
      <c r="E119" s="269"/>
      <c r="F119" s="270"/>
      <c r="G119" s="269"/>
      <c r="H119" s="269"/>
      <c r="I119" s="269"/>
      <c r="J119" s="269"/>
      <c r="K119" s="268"/>
    </row>
    <row r="120" spans="2:11" s="1" customFormat="1" ht="18.75" customHeight="1"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2:11" s="1" customFormat="1" ht="7.5" customHeight="1">
      <c r="B121" s="271"/>
      <c r="C121" s="272"/>
      <c r="D121" s="272"/>
      <c r="E121" s="272"/>
      <c r="F121" s="272"/>
      <c r="G121" s="272"/>
      <c r="H121" s="272"/>
      <c r="I121" s="272"/>
      <c r="J121" s="272"/>
      <c r="K121" s="273"/>
    </row>
    <row r="122" spans="2:11" s="1" customFormat="1" ht="45" customHeight="1">
      <c r="B122" s="274"/>
      <c r="C122" s="351" t="s">
        <v>3212</v>
      </c>
      <c r="D122" s="351"/>
      <c r="E122" s="351"/>
      <c r="F122" s="351"/>
      <c r="G122" s="351"/>
      <c r="H122" s="351"/>
      <c r="I122" s="351"/>
      <c r="J122" s="351"/>
      <c r="K122" s="275"/>
    </row>
    <row r="123" spans="2:11" s="1" customFormat="1" ht="17.25" customHeight="1">
      <c r="B123" s="276"/>
      <c r="C123" s="248" t="s">
        <v>3158</v>
      </c>
      <c r="D123" s="248"/>
      <c r="E123" s="248"/>
      <c r="F123" s="248" t="s">
        <v>3159</v>
      </c>
      <c r="G123" s="249"/>
      <c r="H123" s="248" t="s">
        <v>54</v>
      </c>
      <c r="I123" s="248" t="s">
        <v>57</v>
      </c>
      <c r="J123" s="248" t="s">
        <v>3160</v>
      </c>
      <c r="K123" s="277"/>
    </row>
    <row r="124" spans="2:11" s="1" customFormat="1" ht="17.25" customHeight="1">
      <c r="B124" s="276"/>
      <c r="C124" s="250" t="s">
        <v>3161</v>
      </c>
      <c r="D124" s="250"/>
      <c r="E124" s="250"/>
      <c r="F124" s="251" t="s">
        <v>3162</v>
      </c>
      <c r="G124" s="252"/>
      <c r="H124" s="250"/>
      <c r="I124" s="250"/>
      <c r="J124" s="250" t="s">
        <v>3163</v>
      </c>
      <c r="K124" s="277"/>
    </row>
    <row r="125" spans="2:11" s="1" customFormat="1" ht="5.25" customHeight="1">
      <c r="B125" s="278"/>
      <c r="C125" s="253"/>
      <c r="D125" s="253"/>
      <c r="E125" s="253"/>
      <c r="F125" s="253"/>
      <c r="G125" s="279"/>
      <c r="H125" s="253"/>
      <c r="I125" s="253"/>
      <c r="J125" s="253"/>
      <c r="K125" s="280"/>
    </row>
    <row r="126" spans="2:11" s="1" customFormat="1" ht="15" customHeight="1">
      <c r="B126" s="278"/>
      <c r="C126" s="235" t="s">
        <v>3167</v>
      </c>
      <c r="D126" s="255"/>
      <c r="E126" s="255"/>
      <c r="F126" s="256" t="s">
        <v>3164</v>
      </c>
      <c r="G126" s="235"/>
      <c r="H126" s="235" t="s">
        <v>3204</v>
      </c>
      <c r="I126" s="235" t="s">
        <v>3166</v>
      </c>
      <c r="J126" s="235">
        <v>120</v>
      </c>
      <c r="K126" s="281"/>
    </row>
    <row r="127" spans="2:11" s="1" customFormat="1" ht="15" customHeight="1">
      <c r="B127" s="278"/>
      <c r="C127" s="235" t="s">
        <v>3213</v>
      </c>
      <c r="D127" s="235"/>
      <c r="E127" s="235"/>
      <c r="F127" s="256" t="s">
        <v>3164</v>
      </c>
      <c r="G127" s="235"/>
      <c r="H127" s="235" t="s">
        <v>3214</v>
      </c>
      <c r="I127" s="235" t="s">
        <v>3166</v>
      </c>
      <c r="J127" s="235" t="s">
        <v>3215</v>
      </c>
      <c r="K127" s="281"/>
    </row>
    <row r="128" spans="2:11" s="1" customFormat="1" ht="15" customHeight="1">
      <c r="B128" s="278"/>
      <c r="C128" s="235" t="s">
        <v>85</v>
      </c>
      <c r="D128" s="235"/>
      <c r="E128" s="235"/>
      <c r="F128" s="256" t="s">
        <v>3164</v>
      </c>
      <c r="G128" s="235"/>
      <c r="H128" s="235" t="s">
        <v>3216</v>
      </c>
      <c r="I128" s="235" t="s">
        <v>3166</v>
      </c>
      <c r="J128" s="235" t="s">
        <v>3215</v>
      </c>
      <c r="K128" s="281"/>
    </row>
    <row r="129" spans="2:11" s="1" customFormat="1" ht="15" customHeight="1">
      <c r="B129" s="278"/>
      <c r="C129" s="235" t="s">
        <v>3175</v>
      </c>
      <c r="D129" s="235"/>
      <c r="E129" s="235"/>
      <c r="F129" s="256" t="s">
        <v>3170</v>
      </c>
      <c r="G129" s="235"/>
      <c r="H129" s="235" t="s">
        <v>3176</v>
      </c>
      <c r="I129" s="235" t="s">
        <v>3166</v>
      </c>
      <c r="J129" s="235">
        <v>15</v>
      </c>
      <c r="K129" s="281"/>
    </row>
    <row r="130" spans="2:11" s="1" customFormat="1" ht="15" customHeight="1">
      <c r="B130" s="278"/>
      <c r="C130" s="259" t="s">
        <v>3177</v>
      </c>
      <c r="D130" s="259"/>
      <c r="E130" s="259"/>
      <c r="F130" s="260" t="s">
        <v>3170</v>
      </c>
      <c r="G130" s="259"/>
      <c r="H130" s="259" t="s">
        <v>3178</v>
      </c>
      <c r="I130" s="259" t="s">
        <v>3166</v>
      </c>
      <c r="J130" s="259">
        <v>15</v>
      </c>
      <c r="K130" s="281"/>
    </row>
    <row r="131" spans="2:11" s="1" customFormat="1" ht="15" customHeight="1">
      <c r="B131" s="278"/>
      <c r="C131" s="259" t="s">
        <v>3179</v>
      </c>
      <c r="D131" s="259"/>
      <c r="E131" s="259"/>
      <c r="F131" s="260" t="s">
        <v>3170</v>
      </c>
      <c r="G131" s="259"/>
      <c r="H131" s="259" t="s">
        <v>3180</v>
      </c>
      <c r="I131" s="259" t="s">
        <v>3166</v>
      </c>
      <c r="J131" s="259">
        <v>20</v>
      </c>
      <c r="K131" s="281"/>
    </row>
    <row r="132" spans="2:11" s="1" customFormat="1" ht="15" customHeight="1">
      <c r="B132" s="278"/>
      <c r="C132" s="259" t="s">
        <v>3181</v>
      </c>
      <c r="D132" s="259"/>
      <c r="E132" s="259"/>
      <c r="F132" s="260" t="s">
        <v>3170</v>
      </c>
      <c r="G132" s="259"/>
      <c r="H132" s="259" t="s">
        <v>3182</v>
      </c>
      <c r="I132" s="259" t="s">
        <v>3166</v>
      </c>
      <c r="J132" s="259">
        <v>20</v>
      </c>
      <c r="K132" s="281"/>
    </row>
    <row r="133" spans="2:11" s="1" customFormat="1" ht="15" customHeight="1">
      <c r="B133" s="278"/>
      <c r="C133" s="235" t="s">
        <v>3169</v>
      </c>
      <c r="D133" s="235"/>
      <c r="E133" s="235"/>
      <c r="F133" s="256" t="s">
        <v>3170</v>
      </c>
      <c r="G133" s="235"/>
      <c r="H133" s="235" t="s">
        <v>3204</v>
      </c>
      <c r="I133" s="235" t="s">
        <v>3166</v>
      </c>
      <c r="J133" s="235">
        <v>50</v>
      </c>
      <c r="K133" s="281"/>
    </row>
    <row r="134" spans="2:11" s="1" customFormat="1" ht="15" customHeight="1">
      <c r="B134" s="278"/>
      <c r="C134" s="235" t="s">
        <v>3183</v>
      </c>
      <c r="D134" s="235"/>
      <c r="E134" s="235"/>
      <c r="F134" s="256" t="s">
        <v>3170</v>
      </c>
      <c r="G134" s="235"/>
      <c r="H134" s="235" t="s">
        <v>3204</v>
      </c>
      <c r="I134" s="235" t="s">
        <v>3166</v>
      </c>
      <c r="J134" s="235">
        <v>50</v>
      </c>
      <c r="K134" s="281"/>
    </row>
    <row r="135" spans="2:11" s="1" customFormat="1" ht="15" customHeight="1">
      <c r="B135" s="278"/>
      <c r="C135" s="235" t="s">
        <v>3189</v>
      </c>
      <c r="D135" s="235"/>
      <c r="E135" s="235"/>
      <c r="F135" s="256" t="s">
        <v>3170</v>
      </c>
      <c r="G135" s="235"/>
      <c r="H135" s="235" t="s">
        <v>3204</v>
      </c>
      <c r="I135" s="235" t="s">
        <v>3166</v>
      </c>
      <c r="J135" s="235">
        <v>50</v>
      </c>
      <c r="K135" s="281"/>
    </row>
    <row r="136" spans="2:11" s="1" customFormat="1" ht="15" customHeight="1">
      <c r="B136" s="278"/>
      <c r="C136" s="235" t="s">
        <v>3191</v>
      </c>
      <c r="D136" s="235"/>
      <c r="E136" s="235"/>
      <c r="F136" s="256" t="s">
        <v>3170</v>
      </c>
      <c r="G136" s="235"/>
      <c r="H136" s="235" t="s">
        <v>3204</v>
      </c>
      <c r="I136" s="235" t="s">
        <v>3166</v>
      </c>
      <c r="J136" s="235">
        <v>50</v>
      </c>
      <c r="K136" s="281"/>
    </row>
    <row r="137" spans="2:11" s="1" customFormat="1" ht="15" customHeight="1">
      <c r="B137" s="278"/>
      <c r="C137" s="235" t="s">
        <v>3192</v>
      </c>
      <c r="D137" s="235"/>
      <c r="E137" s="235"/>
      <c r="F137" s="256" t="s">
        <v>3170</v>
      </c>
      <c r="G137" s="235"/>
      <c r="H137" s="235" t="s">
        <v>3217</v>
      </c>
      <c r="I137" s="235" t="s">
        <v>3166</v>
      </c>
      <c r="J137" s="235">
        <v>255</v>
      </c>
      <c r="K137" s="281"/>
    </row>
    <row r="138" spans="2:11" s="1" customFormat="1" ht="15" customHeight="1">
      <c r="B138" s="278"/>
      <c r="C138" s="235" t="s">
        <v>3194</v>
      </c>
      <c r="D138" s="235"/>
      <c r="E138" s="235"/>
      <c r="F138" s="256" t="s">
        <v>3164</v>
      </c>
      <c r="G138" s="235"/>
      <c r="H138" s="235" t="s">
        <v>3218</v>
      </c>
      <c r="I138" s="235" t="s">
        <v>3196</v>
      </c>
      <c r="J138" s="235"/>
      <c r="K138" s="281"/>
    </row>
    <row r="139" spans="2:11" s="1" customFormat="1" ht="15" customHeight="1">
      <c r="B139" s="278"/>
      <c r="C139" s="235" t="s">
        <v>3197</v>
      </c>
      <c r="D139" s="235"/>
      <c r="E139" s="235"/>
      <c r="F139" s="256" t="s">
        <v>3164</v>
      </c>
      <c r="G139" s="235"/>
      <c r="H139" s="235" t="s">
        <v>3219</v>
      </c>
      <c r="I139" s="235" t="s">
        <v>3199</v>
      </c>
      <c r="J139" s="235"/>
      <c r="K139" s="281"/>
    </row>
    <row r="140" spans="2:11" s="1" customFormat="1" ht="15" customHeight="1">
      <c r="B140" s="278"/>
      <c r="C140" s="235" t="s">
        <v>3200</v>
      </c>
      <c r="D140" s="235"/>
      <c r="E140" s="235"/>
      <c r="F140" s="256" t="s">
        <v>3164</v>
      </c>
      <c r="G140" s="235"/>
      <c r="H140" s="235" t="s">
        <v>3200</v>
      </c>
      <c r="I140" s="235" t="s">
        <v>3199</v>
      </c>
      <c r="J140" s="235"/>
      <c r="K140" s="281"/>
    </row>
    <row r="141" spans="2:11" s="1" customFormat="1" ht="15" customHeight="1">
      <c r="B141" s="278"/>
      <c r="C141" s="235" t="s">
        <v>38</v>
      </c>
      <c r="D141" s="235"/>
      <c r="E141" s="235"/>
      <c r="F141" s="256" t="s">
        <v>3164</v>
      </c>
      <c r="G141" s="235"/>
      <c r="H141" s="235" t="s">
        <v>3220</v>
      </c>
      <c r="I141" s="235" t="s">
        <v>3199</v>
      </c>
      <c r="J141" s="235"/>
      <c r="K141" s="281"/>
    </row>
    <row r="142" spans="2:11" s="1" customFormat="1" ht="15" customHeight="1">
      <c r="B142" s="278"/>
      <c r="C142" s="235" t="s">
        <v>3221</v>
      </c>
      <c r="D142" s="235"/>
      <c r="E142" s="235"/>
      <c r="F142" s="256" t="s">
        <v>3164</v>
      </c>
      <c r="G142" s="235"/>
      <c r="H142" s="235" t="s">
        <v>3222</v>
      </c>
      <c r="I142" s="235" t="s">
        <v>3199</v>
      </c>
      <c r="J142" s="235"/>
      <c r="K142" s="281"/>
    </row>
    <row r="143" spans="2:11" s="1" customFormat="1" ht="15" customHeight="1">
      <c r="B143" s="282"/>
      <c r="C143" s="283"/>
      <c r="D143" s="283"/>
      <c r="E143" s="283"/>
      <c r="F143" s="283"/>
      <c r="G143" s="283"/>
      <c r="H143" s="283"/>
      <c r="I143" s="283"/>
      <c r="J143" s="283"/>
      <c r="K143" s="284"/>
    </row>
    <row r="144" spans="2:11" s="1" customFormat="1" ht="18.75" customHeight="1">
      <c r="B144" s="269"/>
      <c r="C144" s="269"/>
      <c r="D144" s="269"/>
      <c r="E144" s="269"/>
      <c r="F144" s="270"/>
      <c r="G144" s="269"/>
      <c r="H144" s="269"/>
      <c r="I144" s="269"/>
      <c r="J144" s="269"/>
      <c r="K144" s="269"/>
    </row>
    <row r="145" spans="2:11" s="1" customFormat="1" ht="18.75" customHeight="1">
      <c r="B145" s="242"/>
      <c r="C145" s="242"/>
      <c r="D145" s="242"/>
      <c r="E145" s="242"/>
      <c r="F145" s="242"/>
      <c r="G145" s="242"/>
      <c r="H145" s="242"/>
      <c r="I145" s="242"/>
      <c r="J145" s="242"/>
      <c r="K145" s="242"/>
    </row>
    <row r="146" spans="2:11" s="1" customFormat="1" ht="7.5" customHeight="1">
      <c r="B146" s="243"/>
      <c r="C146" s="244"/>
      <c r="D146" s="244"/>
      <c r="E146" s="244"/>
      <c r="F146" s="244"/>
      <c r="G146" s="244"/>
      <c r="H146" s="244"/>
      <c r="I146" s="244"/>
      <c r="J146" s="244"/>
      <c r="K146" s="245"/>
    </row>
    <row r="147" spans="2:11" s="1" customFormat="1" ht="45" customHeight="1">
      <c r="B147" s="246"/>
      <c r="C147" s="350" t="s">
        <v>3223</v>
      </c>
      <c r="D147" s="350"/>
      <c r="E147" s="350"/>
      <c r="F147" s="350"/>
      <c r="G147" s="350"/>
      <c r="H147" s="350"/>
      <c r="I147" s="350"/>
      <c r="J147" s="350"/>
      <c r="K147" s="247"/>
    </row>
    <row r="148" spans="2:11" s="1" customFormat="1" ht="17.25" customHeight="1">
      <c r="B148" s="246"/>
      <c r="C148" s="248" t="s">
        <v>3158</v>
      </c>
      <c r="D148" s="248"/>
      <c r="E148" s="248"/>
      <c r="F148" s="248" t="s">
        <v>3159</v>
      </c>
      <c r="G148" s="249"/>
      <c r="H148" s="248" t="s">
        <v>54</v>
      </c>
      <c r="I148" s="248" t="s">
        <v>57</v>
      </c>
      <c r="J148" s="248" t="s">
        <v>3160</v>
      </c>
      <c r="K148" s="247"/>
    </row>
    <row r="149" spans="2:11" s="1" customFormat="1" ht="17.25" customHeight="1">
      <c r="B149" s="246"/>
      <c r="C149" s="250" t="s">
        <v>3161</v>
      </c>
      <c r="D149" s="250"/>
      <c r="E149" s="250"/>
      <c r="F149" s="251" t="s">
        <v>3162</v>
      </c>
      <c r="G149" s="252"/>
      <c r="H149" s="250"/>
      <c r="I149" s="250"/>
      <c r="J149" s="250" t="s">
        <v>3163</v>
      </c>
      <c r="K149" s="247"/>
    </row>
    <row r="150" spans="2:11" s="1" customFormat="1" ht="5.25" customHeight="1">
      <c r="B150" s="258"/>
      <c r="C150" s="253"/>
      <c r="D150" s="253"/>
      <c r="E150" s="253"/>
      <c r="F150" s="253"/>
      <c r="G150" s="254"/>
      <c r="H150" s="253"/>
      <c r="I150" s="253"/>
      <c r="J150" s="253"/>
      <c r="K150" s="281"/>
    </row>
    <row r="151" spans="2:11" s="1" customFormat="1" ht="15" customHeight="1">
      <c r="B151" s="258"/>
      <c r="C151" s="285" t="s">
        <v>3167</v>
      </c>
      <c r="D151" s="235"/>
      <c r="E151" s="235"/>
      <c r="F151" s="286" t="s">
        <v>3164</v>
      </c>
      <c r="G151" s="235"/>
      <c r="H151" s="285" t="s">
        <v>3204</v>
      </c>
      <c r="I151" s="285" t="s">
        <v>3166</v>
      </c>
      <c r="J151" s="285">
        <v>120</v>
      </c>
      <c r="K151" s="281"/>
    </row>
    <row r="152" spans="2:11" s="1" customFormat="1" ht="15" customHeight="1">
      <c r="B152" s="258"/>
      <c r="C152" s="285" t="s">
        <v>3213</v>
      </c>
      <c r="D152" s="235"/>
      <c r="E152" s="235"/>
      <c r="F152" s="286" t="s">
        <v>3164</v>
      </c>
      <c r="G152" s="235"/>
      <c r="H152" s="285" t="s">
        <v>3224</v>
      </c>
      <c r="I152" s="285" t="s">
        <v>3166</v>
      </c>
      <c r="J152" s="285" t="s">
        <v>3215</v>
      </c>
      <c r="K152" s="281"/>
    </row>
    <row r="153" spans="2:11" s="1" customFormat="1" ht="15" customHeight="1">
      <c r="B153" s="258"/>
      <c r="C153" s="285" t="s">
        <v>85</v>
      </c>
      <c r="D153" s="235"/>
      <c r="E153" s="235"/>
      <c r="F153" s="286" t="s">
        <v>3164</v>
      </c>
      <c r="G153" s="235"/>
      <c r="H153" s="285" t="s">
        <v>3225</v>
      </c>
      <c r="I153" s="285" t="s">
        <v>3166</v>
      </c>
      <c r="J153" s="285" t="s">
        <v>3215</v>
      </c>
      <c r="K153" s="281"/>
    </row>
    <row r="154" spans="2:11" s="1" customFormat="1" ht="15" customHeight="1">
      <c r="B154" s="258"/>
      <c r="C154" s="285" t="s">
        <v>3169</v>
      </c>
      <c r="D154" s="235"/>
      <c r="E154" s="235"/>
      <c r="F154" s="286" t="s">
        <v>3170</v>
      </c>
      <c r="G154" s="235"/>
      <c r="H154" s="285" t="s">
        <v>3204</v>
      </c>
      <c r="I154" s="285" t="s">
        <v>3166</v>
      </c>
      <c r="J154" s="285">
        <v>50</v>
      </c>
      <c r="K154" s="281"/>
    </row>
    <row r="155" spans="2:11" s="1" customFormat="1" ht="15" customHeight="1">
      <c r="B155" s="258"/>
      <c r="C155" s="285" t="s">
        <v>3172</v>
      </c>
      <c r="D155" s="235"/>
      <c r="E155" s="235"/>
      <c r="F155" s="286" t="s">
        <v>3164</v>
      </c>
      <c r="G155" s="235"/>
      <c r="H155" s="285" t="s">
        <v>3204</v>
      </c>
      <c r="I155" s="285" t="s">
        <v>3174</v>
      </c>
      <c r="J155" s="285"/>
      <c r="K155" s="281"/>
    </row>
    <row r="156" spans="2:11" s="1" customFormat="1" ht="15" customHeight="1">
      <c r="B156" s="258"/>
      <c r="C156" s="285" t="s">
        <v>3183</v>
      </c>
      <c r="D156" s="235"/>
      <c r="E156" s="235"/>
      <c r="F156" s="286" t="s">
        <v>3170</v>
      </c>
      <c r="G156" s="235"/>
      <c r="H156" s="285" t="s">
        <v>3204</v>
      </c>
      <c r="I156" s="285" t="s">
        <v>3166</v>
      </c>
      <c r="J156" s="285">
        <v>50</v>
      </c>
      <c r="K156" s="281"/>
    </row>
    <row r="157" spans="2:11" s="1" customFormat="1" ht="15" customHeight="1">
      <c r="B157" s="258"/>
      <c r="C157" s="285" t="s">
        <v>3191</v>
      </c>
      <c r="D157" s="235"/>
      <c r="E157" s="235"/>
      <c r="F157" s="286" t="s">
        <v>3170</v>
      </c>
      <c r="G157" s="235"/>
      <c r="H157" s="285" t="s">
        <v>3204</v>
      </c>
      <c r="I157" s="285" t="s">
        <v>3166</v>
      </c>
      <c r="J157" s="285">
        <v>50</v>
      </c>
      <c r="K157" s="281"/>
    </row>
    <row r="158" spans="2:11" s="1" customFormat="1" ht="15" customHeight="1">
      <c r="B158" s="258"/>
      <c r="C158" s="285" t="s">
        <v>3189</v>
      </c>
      <c r="D158" s="235"/>
      <c r="E158" s="235"/>
      <c r="F158" s="286" t="s">
        <v>3170</v>
      </c>
      <c r="G158" s="235"/>
      <c r="H158" s="285" t="s">
        <v>3204</v>
      </c>
      <c r="I158" s="285" t="s">
        <v>3166</v>
      </c>
      <c r="J158" s="285">
        <v>50</v>
      </c>
      <c r="K158" s="281"/>
    </row>
    <row r="159" spans="2:11" s="1" customFormat="1" ht="15" customHeight="1">
      <c r="B159" s="258"/>
      <c r="C159" s="285" t="s">
        <v>129</v>
      </c>
      <c r="D159" s="235"/>
      <c r="E159" s="235"/>
      <c r="F159" s="286" t="s">
        <v>3164</v>
      </c>
      <c r="G159" s="235"/>
      <c r="H159" s="285" t="s">
        <v>3226</v>
      </c>
      <c r="I159" s="285" t="s">
        <v>3166</v>
      </c>
      <c r="J159" s="285" t="s">
        <v>3227</v>
      </c>
      <c r="K159" s="281"/>
    </row>
    <row r="160" spans="2:11" s="1" customFormat="1" ht="15" customHeight="1">
      <c r="B160" s="258"/>
      <c r="C160" s="285" t="s">
        <v>3228</v>
      </c>
      <c r="D160" s="235"/>
      <c r="E160" s="235"/>
      <c r="F160" s="286" t="s">
        <v>3164</v>
      </c>
      <c r="G160" s="235"/>
      <c r="H160" s="285" t="s">
        <v>3229</v>
      </c>
      <c r="I160" s="285" t="s">
        <v>3199</v>
      </c>
      <c r="J160" s="285"/>
      <c r="K160" s="281"/>
    </row>
    <row r="161" spans="2:11" s="1" customFormat="1" ht="15" customHeight="1">
      <c r="B161" s="287"/>
      <c r="C161" s="267"/>
      <c r="D161" s="267"/>
      <c r="E161" s="267"/>
      <c r="F161" s="267"/>
      <c r="G161" s="267"/>
      <c r="H161" s="267"/>
      <c r="I161" s="267"/>
      <c r="J161" s="267"/>
      <c r="K161" s="288"/>
    </row>
    <row r="162" spans="2:11" s="1" customFormat="1" ht="18.75" customHeight="1">
      <c r="B162" s="269"/>
      <c r="C162" s="279"/>
      <c r="D162" s="279"/>
      <c r="E162" s="279"/>
      <c r="F162" s="289"/>
      <c r="G162" s="279"/>
      <c r="H162" s="279"/>
      <c r="I162" s="279"/>
      <c r="J162" s="279"/>
      <c r="K162" s="269"/>
    </row>
    <row r="163" spans="2:11" s="1" customFormat="1" ht="18.75" customHeight="1">
      <c r="B163" s="242"/>
      <c r="C163" s="242"/>
      <c r="D163" s="242"/>
      <c r="E163" s="242"/>
      <c r="F163" s="242"/>
      <c r="G163" s="242"/>
      <c r="H163" s="242"/>
      <c r="I163" s="242"/>
      <c r="J163" s="242"/>
      <c r="K163" s="242"/>
    </row>
    <row r="164" spans="2:11" s="1" customFormat="1" ht="7.5" customHeight="1">
      <c r="B164" s="224"/>
      <c r="C164" s="225"/>
      <c r="D164" s="225"/>
      <c r="E164" s="225"/>
      <c r="F164" s="225"/>
      <c r="G164" s="225"/>
      <c r="H164" s="225"/>
      <c r="I164" s="225"/>
      <c r="J164" s="225"/>
      <c r="K164" s="226"/>
    </row>
    <row r="165" spans="2:11" s="1" customFormat="1" ht="45" customHeight="1">
      <c r="B165" s="227"/>
      <c r="C165" s="351" t="s">
        <v>3230</v>
      </c>
      <c r="D165" s="351"/>
      <c r="E165" s="351"/>
      <c r="F165" s="351"/>
      <c r="G165" s="351"/>
      <c r="H165" s="351"/>
      <c r="I165" s="351"/>
      <c r="J165" s="351"/>
      <c r="K165" s="228"/>
    </row>
    <row r="166" spans="2:11" s="1" customFormat="1" ht="17.25" customHeight="1">
      <c r="B166" s="227"/>
      <c r="C166" s="248" t="s">
        <v>3158</v>
      </c>
      <c r="D166" s="248"/>
      <c r="E166" s="248"/>
      <c r="F166" s="248" t="s">
        <v>3159</v>
      </c>
      <c r="G166" s="290"/>
      <c r="H166" s="291" t="s">
        <v>54</v>
      </c>
      <c r="I166" s="291" t="s">
        <v>57</v>
      </c>
      <c r="J166" s="248" t="s">
        <v>3160</v>
      </c>
      <c r="K166" s="228"/>
    </row>
    <row r="167" spans="2:11" s="1" customFormat="1" ht="17.25" customHeight="1">
      <c r="B167" s="229"/>
      <c r="C167" s="250" t="s">
        <v>3161</v>
      </c>
      <c r="D167" s="250"/>
      <c r="E167" s="250"/>
      <c r="F167" s="251" t="s">
        <v>3162</v>
      </c>
      <c r="G167" s="292"/>
      <c r="H167" s="293"/>
      <c r="I167" s="293"/>
      <c r="J167" s="250" t="s">
        <v>3163</v>
      </c>
      <c r="K167" s="230"/>
    </row>
    <row r="168" spans="2:11" s="1" customFormat="1" ht="5.25" customHeight="1">
      <c r="B168" s="258"/>
      <c r="C168" s="253"/>
      <c r="D168" s="253"/>
      <c r="E168" s="253"/>
      <c r="F168" s="253"/>
      <c r="G168" s="254"/>
      <c r="H168" s="253"/>
      <c r="I168" s="253"/>
      <c r="J168" s="253"/>
      <c r="K168" s="281"/>
    </row>
    <row r="169" spans="2:11" s="1" customFormat="1" ht="15" customHeight="1">
      <c r="B169" s="258"/>
      <c r="C169" s="235" t="s">
        <v>3167</v>
      </c>
      <c r="D169" s="235"/>
      <c r="E169" s="235"/>
      <c r="F169" s="256" t="s">
        <v>3164</v>
      </c>
      <c r="G169" s="235"/>
      <c r="H169" s="235" t="s">
        <v>3204</v>
      </c>
      <c r="I169" s="235" t="s">
        <v>3166</v>
      </c>
      <c r="J169" s="235">
        <v>120</v>
      </c>
      <c r="K169" s="281"/>
    </row>
    <row r="170" spans="2:11" s="1" customFormat="1" ht="15" customHeight="1">
      <c r="B170" s="258"/>
      <c r="C170" s="235" t="s">
        <v>3213</v>
      </c>
      <c r="D170" s="235"/>
      <c r="E170" s="235"/>
      <c r="F170" s="256" t="s">
        <v>3164</v>
      </c>
      <c r="G170" s="235"/>
      <c r="H170" s="235" t="s">
        <v>3214</v>
      </c>
      <c r="I170" s="235" t="s">
        <v>3166</v>
      </c>
      <c r="J170" s="235" t="s">
        <v>3215</v>
      </c>
      <c r="K170" s="281"/>
    </row>
    <row r="171" spans="2:11" s="1" customFormat="1" ht="15" customHeight="1">
      <c r="B171" s="258"/>
      <c r="C171" s="235" t="s">
        <v>85</v>
      </c>
      <c r="D171" s="235"/>
      <c r="E171" s="235"/>
      <c r="F171" s="256" t="s">
        <v>3164</v>
      </c>
      <c r="G171" s="235"/>
      <c r="H171" s="235" t="s">
        <v>3231</v>
      </c>
      <c r="I171" s="235" t="s">
        <v>3166</v>
      </c>
      <c r="J171" s="235" t="s">
        <v>3215</v>
      </c>
      <c r="K171" s="281"/>
    </row>
    <row r="172" spans="2:11" s="1" customFormat="1" ht="15" customHeight="1">
      <c r="B172" s="258"/>
      <c r="C172" s="235" t="s">
        <v>3169</v>
      </c>
      <c r="D172" s="235"/>
      <c r="E172" s="235"/>
      <c r="F172" s="256" t="s">
        <v>3170</v>
      </c>
      <c r="G172" s="235"/>
      <c r="H172" s="235" t="s">
        <v>3231</v>
      </c>
      <c r="I172" s="235" t="s">
        <v>3166</v>
      </c>
      <c r="J172" s="235">
        <v>50</v>
      </c>
      <c r="K172" s="281"/>
    </row>
    <row r="173" spans="2:11" s="1" customFormat="1" ht="15" customHeight="1">
      <c r="B173" s="258"/>
      <c r="C173" s="235" t="s">
        <v>3172</v>
      </c>
      <c r="D173" s="235"/>
      <c r="E173" s="235"/>
      <c r="F173" s="256" t="s">
        <v>3164</v>
      </c>
      <c r="G173" s="235"/>
      <c r="H173" s="235" t="s">
        <v>3231</v>
      </c>
      <c r="I173" s="235" t="s">
        <v>3174</v>
      </c>
      <c r="J173" s="235"/>
      <c r="K173" s="281"/>
    </row>
    <row r="174" spans="2:11" s="1" customFormat="1" ht="15" customHeight="1">
      <c r="B174" s="258"/>
      <c r="C174" s="235" t="s">
        <v>3183</v>
      </c>
      <c r="D174" s="235"/>
      <c r="E174" s="235"/>
      <c r="F174" s="256" t="s">
        <v>3170</v>
      </c>
      <c r="G174" s="235"/>
      <c r="H174" s="235" t="s">
        <v>3231</v>
      </c>
      <c r="I174" s="235" t="s">
        <v>3166</v>
      </c>
      <c r="J174" s="235">
        <v>50</v>
      </c>
      <c r="K174" s="281"/>
    </row>
    <row r="175" spans="2:11" s="1" customFormat="1" ht="15" customHeight="1">
      <c r="B175" s="258"/>
      <c r="C175" s="235" t="s">
        <v>3191</v>
      </c>
      <c r="D175" s="235"/>
      <c r="E175" s="235"/>
      <c r="F175" s="256" t="s">
        <v>3170</v>
      </c>
      <c r="G175" s="235"/>
      <c r="H175" s="235" t="s">
        <v>3231</v>
      </c>
      <c r="I175" s="235" t="s">
        <v>3166</v>
      </c>
      <c r="J175" s="235">
        <v>50</v>
      </c>
      <c r="K175" s="281"/>
    </row>
    <row r="176" spans="2:11" s="1" customFormat="1" ht="15" customHeight="1">
      <c r="B176" s="258"/>
      <c r="C176" s="235" t="s">
        <v>3189</v>
      </c>
      <c r="D176" s="235"/>
      <c r="E176" s="235"/>
      <c r="F176" s="256" t="s">
        <v>3170</v>
      </c>
      <c r="G176" s="235"/>
      <c r="H176" s="235" t="s">
        <v>3231</v>
      </c>
      <c r="I176" s="235" t="s">
        <v>3166</v>
      </c>
      <c r="J176" s="235">
        <v>50</v>
      </c>
      <c r="K176" s="281"/>
    </row>
    <row r="177" spans="2:11" s="1" customFormat="1" ht="15" customHeight="1">
      <c r="B177" s="258"/>
      <c r="C177" s="235" t="s">
        <v>153</v>
      </c>
      <c r="D177" s="235"/>
      <c r="E177" s="235"/>
      <c r="F177" s="256" t="s">
        <v>3164</v>
      </c>
      <c r="G177" s="235"/>
      <c r="H177" s="235" t="s">
        <v>3232</v>
      </c>
      <c r="I177" s="235" t="s">
        <v>3233</v>
      </c>
      <c r="J177" s="235"/>
      <c r="K177" s="281"/>
    </row>
    <row r="178" spans="2:11" s="1" customFormat="1" ht="15" customHeight="1">
      <c r="B178" s="258"/>
      <c r="C178" s="235" t="s">
        <v>57</v>
      </c>
      <c r="D178" s="235"/>
      <c r="E178" s="235"/>
      <c r="F178" s="256" t="s">
        <v>3164</v>
      </c>
      <c r="G178" s="235"/>
      <c r="H178" s="235" t="s">
        <v>3234</v>
      </c>
      <c r="I178" s="235" t="s">
        <v>3235</v>
      </c>
      <c r="J178" s="235">
        <v>1</v>
      </c>
      <c r="K178" s="281"/>
    </row>
    <row r="179" spans="2:11" s="1" customFormat="1" ht="15" customHeight="1">
      <c r="B179" s="258"/>
      <c r="C179" s="235" t="s">
        <v>53</v>
      </c>
      <c r="D179" s="235"/>
      <c r="E179" s="235"/>
      <c r="F179" s="256" t="s">
        <v>3164</v>
      </c>
      <c r="G179" s="235"/>
      <c r="H179" s="235" t="s">
        <v>3236</v>
      </c>
      <c r="I179" s="235" t="s">
        <v>3166</v>
      </c>
      <c r="J179" s="235">
        <v>20</v>
      </c>
      <c r="K179" s="281"/>
    </row>
    <row r="180" spans="2:11" s="1" customFormat="1" ht="15" customHeight="1">
      <c r="B180" s="258"/>
      <c r="C180" s="235" t="s">
        <v>54</v>
      </c>
      <c r="D180" s="235"/>
      <c r="E180" s="235"/>
      <c r="F180" s="256" t="s">
        <v>3164</v>
      </c>
      <c r="G180" s="235"/>
      <c r="H180" s="235" t="s">
        <v>3237</v>
      </c>
      <c r="I180" s="235" t="s">
        <v>3166</v>
      </c>
      <c r="J180" s="235">
        <v>255</v>
      </c>
      <c r="K180" s="281"/>
    </row>
    <row r="181" spans="2:11" s="1" customFormat="1" ht="15" customHeight="1">
      <c r="B181" s="258"/>
      <c r="C181" s="235" t="s">
        <v>154</v>
      </c>
      <c r="D181" s="235"/>
      <c r="E181" s="235"/>
      <c r="F181" s="256" t="s">
        <v>3164</v>
      </c>
      <c r="G181" s="235"/>
      <c r="H181" s="235" t="s">
        <v>3128</v>
      </c>
      <c r="I181" s="235" t="s">
        <v>3166</v>
      </c>
      <c r="J181" s="235">
        <v>10</v>
      </c>
      <c r="K181" s="281"/>
    </row>
    <row r="182" spans="2:11" s="1" customFormat="1" ht="15" customHeight="1">
      <c r="B182" s="258"/>
      <c r="C182" s="235" t="s">
        <v>155</v>
      </c>
      <c r="D182" s="235"/>
      <c r="E182" s="235"/>
      <c r="F182" s="256" t="s">
        <v>3164</v>
      </c>
      <c r="G182" s="235"/>
      <c r="H182" s="235" t="s">
        <v>3238</v>
      </c>
      <c r="I182" s="235" t="s">
        <v>3199</v>
      </c>
      <c r="J182" s="235"/>
      <c r="K182" s="281"/>
    </row>
    <row r="183" spans="2:11" s="1" customFormat="1" ht="15" customHeight="1">
      <c r="B183" s="258"/>
      <c r="C183" s="235" t="s">
        <v>3239</v>
      </c>
      <c r="D183" s="235"/>
      <c r="E183" s="235"/>
      <c r="F183" s="256" t="s">
        <v>3164</v>
      </c>
      <c r="G183" s="235"/>
      <c r="H183" s="235" t="s">
        <v>3240</v>
      </c>
      <c r="I183" s="235" t="s">
        <v>3199</v>
      </c>
      <c r="J183" s="235"/>
      <c r="K183" s="281"/>
    </row>
    <row r="184" spans="2:11" s="1" customFormat="1" ht="15" customHeight="1">
      <c r="B184" s="258"/>
      <c r="C184" s="235" t="s">
        <v>3228</v>
      </c>
      <c r="D184" s="235"/>
      <c r="E184" s="235"/>
      <c r="F184" s="256" t="s">
        <v>3164</v>
      </c>
      <c r="G184" s="235"/>
      <c r="H184" s="235" t="s">
        <v>3241</v>
      </c>
      <c r="I184" s="235" t="s">
        <v>3199</v>
      </c>
      <c r="J184" s="235"/>
      <c r="K184" s="281"/>
    </row>
    <row r="185" spans="2:11" s="1" customFormat="1" ht="15" customHeight="1">
      <c r="B185" s="258"/>
      <c r="C185" s="235" t="s">
        <v>157</v>
      </c>
      <c r="D185" s="235"/>
      <c r="E185" s="235"/>
      <c r="F185" s="256" t="s">
        <v>3170</v>
      </c>
      <c r="G185" s="235"/>
      <c r="H185" s="235" t="s">
        <v>3242</v>
      </c>
      <c r="I185" s="235" t="s">
        <v>3166</v>
      </c>
      <c r="J185" s="235">
        <v>50</v>
      </c>
      <c r="K185" s="281"/>
    </row>
    <row r="186" spans="2:11" s="1" customFormat="1" ht="15" customHeight="1">
      <c r="B186" s="258"/>
      <c r="C186" s="235" t="s">
        <v>3243</v>
      </c>
      <c r="D186" s="235"/>
      <c r="E186" s="235"/>
      <c r="F186" s="256" t="s">
        <v>3170</v>
      </c>
      <c r="G186" s="235"/>
      <c r="H186" s="235" t="s">
        <v>3244</v>
      </c>
      <c r="I186" s="235" t="s">
        <v>3245</v>
      </c>
      <c r="J186" s="235"/>
      <c r="K186" s="281"/>
    </row>
    <row r="187" spans="2:11" s="1" customFormat="1" ht="15" customHeight="1">
      <c r="B187" s="258"/>
      <c r="C187" s="235" t="s">
        <v>3246</v>
      </c>
      <c r="D187" s="235"/>
      <c r="E187" s="235"/>
      <c r="F187" s="256" t="s">
        <v>3170</v>
      </c>
      <c r="G187" s="235"/>
      <c r="H187" s="235" t="s">
        <v>3247</v>
      </c>
      <c r="I187" s="235" t="s">
        <v>3245</v>
      </c>
      <c r="J187" s="235"/>
      <c r="K187" s="281"/>
    </row>
    <row r="188" spans="2:11" s="1" customFormat="1" ht="15" customHeight="1">
      <c r="B188" s="258"/>
      <c r="C188" s="235" t="s">
        <v>3248</v>
      </c>
      <c r="D188" s="235"/>
      <c r="E188" s="235"/>
      <c r="F188" s="256" t="s">
        <v>3170</v>
      </c>
      <c r="G188" s="235"/>
      <c r="H188" s="235" t="s">
        <v>3249</v>
      </c>
      <c r="I188" s="235" t="s">
        <v>3245</v>
      </c>
      <c r="J188" s="235"/>
      <c r="K188" s="281"/>
    </row>
    <row r="189" spans="2:11" s="1" customFormat="1" ht="15" customHeight="1">
      <c r="B189" s="258"/>
      <c r="C189" s="294" t="s">
        <v>3250</v>
      </c>
      <c r="D189" s="235"/>
      <c r="E189" s="235"/>
      <c r="F189" s="256" t="s">
        <v>3170</v>
      </c>
      <c r="G189" s="235"/>
      <c r="H189" s="235" t="s">
        <v>3251</v>
      </c>
      <c r="I189" s="235" t="s">
        <v>3252</v>
      </c>
      <c r="J189" s="295" t="s">
        <v>3253</v>
      </c>
      <c r="K189" s="281"/>
    </row>
    <row r="190" spans="2:11" s="1" customFormat="1" ht="15" customHeight="1">
      <c r="B190" s="258"/>
      <c r="C190" s="294" t="s">
        <v>42</v>
      </c>
      <c r="D190" s="235"/>
      <c r="E190" s="235"/>
      <c r="F190" s="256" t="s">
        <v>3164</v>
      </c>
      <c r="G190" s="235"/>
      <c r="H190" s="232" t="s">
        <v>3254</v>
      </c>
      <c r="I190" s="235" t="s">
        <v>3255</v>
      </c>
      <c r="J190" s="235"/>
      <c r="K190" s="281"/>
    </row>
    <row r="191" spans="2:11" s="1" customFormat="1" ht="15" customHeight="1">
      <c r="B191" s="258"/>
      <c r="C191" s="294" t="s">
        <v>3256</v>
      </c>
      <c r="D191" s="235"/>
      <c r="E191" s="235"/>
      <c r="F191" s="256" t="s">
        <v>3164</v>
      </c>
      <c r="G191" s="235"/>
      <c r="H191" s="235" t="s">
        <v>3257</v>
      </c>
      <c r="I191" s="235" t="s">
        <v>3199</v>
      </c>
      <c r="J191" s="235"/>
      <c r="K191" s="281"/>
    </row>
    <row r="192" spans="2:11" s="1" customFormat="1" ht="15" customHeight="1">
      <c r="B192" s="258"/>
      <c r="C192" s="294" t="s">
        <v>3258</v>
      </c>
      <c r="D192" s="235"/>
      <c r="E192" s="235"/>
      <c r="F192" s="256" t="s">
        <v>3164</v>
      </c>
      <c r="G192" s="235"/>
      <c r="H192" s="235" t="s">
        <v>3259</v>
      </c>
      <c r="I192" s="235" t="s">
        <v>3199</v>
      </c>
      <c r="J192" s="235"/>
      <c r="K192" s="281"/>
    </row>
    <row r="193" spans="2:11" s="1" customFormat="1" ht="15" customHeight="1">
      <c r="B193" s="258"/>
      <c r="C193" s="294" t="s">
        <v>3260</v>
      </c>
      <c r="D193" s="235"/>
      <c r="E193" s="235"/>
      <c r="F193" s="256" t="s">
        <v>3170</v>
      </c>
      <c r="G193" s="235"/>
      <c r="H193" s="235" t="s">
        <v>3261</v>
      </c>
      <c r="I193" s="235" t="s">
        <v>3199</v>
      </c>
      <c r="J193" s="235"/>
      <c r="K193" s="281"/>
    </row>
    <row r="194" spans="2:11" s="1" customFormat="1" ht="15" customHeight="1">
      <c r="B194" s="287"/>
      <c r="C194" s="296"/>
      <c r="D194" s="267"/>
      <c r="E194" s="267"/>
      <c r="F194" s="267"/>
      <c r="G194" s="267"/>
      <c r="H194" s="267"/>
      <c r="I194" s="267"/>
      <c r="J194" s="267"/>
      <c r="K194" s="288"/>
    </row>
    <row r="195" spans="2:11" s="1" customFormat="1" ht="18.75" customHeight="1">
      <c r="B195" s="269"/>
      <c r="C195" s="279"/>
      <c r="D195" s="279"/>
      <c r="E195" s="279"/>
      <c r="F195" s="289"/>
      <c r="G195" s="279"/>
      <c r="H195" s="279"/>
      <c r="I195" s="279"/>
      <c r="J195" s="279"/>
      <c r="K195" s="269"/>
    </row>
    <row r="196" spans="2:11" s="1" customFormat="1" ht="18.75" customHeight="1">
      <c r="B196" s="269"/>
      <c r="C196" s="279"/>
      <c r="D196" s="279"/>
      <c r="E196" s="279"/>
      <c r="F196" s="289"/>
      <c r="G196" s="279"/>
      <c r="H196" s="279"/>
      <c r="I196" s="279"/>
      <c r="J196" s="279"/>
      <c r="K196" s="269"/>
    </row>
    <row r="197" spans="2:11" s="1" customFormat="1" ht="18.75" customHeight="1">
      <c r="B197" s="242"/>
      <c r="C197" s="242"/>
      <c r="D197" s="242"/>
      <c r="E197" s="242"/>
      <c r="F197" s="242"/>
      <c r="G197" s="242"/>
      <c r="H197" s="242"/>
      <c r="I197" s="242"/>
      <c r="J197" s="242"/>
      <c r="K197" s="242"/>
    </row>
    <row r="198" spans="2:11" s="1" customFormat="1" ht="13.5">
      <c r="B198" s="224"/>
      <c r="C198" s="225"/>
      <c r="D198" s="225"/>
      <c r="E198" s="225"/>
      <c r="F198" s="225"/>
      <c r="G198" s="225"/>
      <c r="H198" s="225"/>
      <c r="I198" s="225"/>
      <c r="J198" s="225"/>
      <c r="K198" s="226"/>
    </row>
    <row r="199" spans="2:11" s="1" customFormat="1" ht="21">
      <c r="B199" s="227"/>
      <c r="C199" s="351" t="s">
        <v>3262</v>
      </c>
      <c r="D199" s="351"/>
      <c r="E199" s="351"/>
      <c r="F199" s="351"/>
      <c r="G199" s="351"/>
      <c r="H199" s="351"/>
      <c r="I199" s="351"/>
      <c r="J199" s="351"/>
      <c r="K199" s="228"/>
    </row>
    <row r="200" spans="2:11" s="1" customFormat="1" ht="25.5" customHeight="1">
      <c r="B200" s="227"/>
      <c r="C200" s="297" t="s">
        <v>3263</v>
      </c>
      <c r="D200" s="297"/>
      <c r="E200" s="297"/>
      <c r="F200" s="297" t="s">
        <v>3264</v>
      </c>
      <c r="G200" s="298"/>
      <c r="H200" s="352" t="s">
        <v>3265</v>
      </c>
      <c r="I200" s="352"/>
      <c r="J200" s="352"/>
      <c r="K200" s="228"/>
    </row>
    <row r="201" spans="2:11" s="1" customFormat="1" ht="5.25" customHeight="1">
      <c r="B201" s="258"/>
      <c r="C201" s="253"/>
      <c r="D201" s="253"/>
      <c r="E201" s="253"/>
      <c r="F201" s="253"/>
      <c r="G201" s="279"/>
      <c r="H201" s="253"/>
      <c r="I201" s="253"/>
      <c r="J201" s="253"/>
      <c r="K201" s="281"/>
    </row>
    <row r="202" spans="2:11" s="1" customFormat="1" ht="15" customHeight="1">
      <c r="B202" s="258"/>
      <c r="C202" s="235" t="s">
        <v>3255</v>
      </c>
      <c r="D202" s="235"/>
      <c r="E202" s="235"/>
      <c r="F202" s="256" t="s">
        <v>43</v>
      </c>
      <c r="G202" s="235"/>
      <c r="H202" s="353" t="s">
        <v>3266</v>
      </c>
      <c r="I202" s="353"/>
      <c r="J202" s="353"/>
      <c r="K202" s="281"/>
    </row>
    <row r="203" spans="2:11" s="1" customFormat="1" ht="15" customHeight="1">
      <c r="B203" s="258"/>
      <c r="C203" s="235"/>
      <c r="D203" s="235"/>
      <c r="E203" s="235"/>
      <c r="F203" s="256" t="s">
        <v>44</v>
      </c>
      <c r="G203" s="235"/>
      <c r="H203" s="353" t="s">
        <v>3267</v>
      </c>
      <c r="I203" s="353"/>
      <c r="J203" s="353"/>
      <c r="K203" s="281"/>
    </row>
    <row r="204" spans="2:11" s="1" customFormat="1" ht="15" customHeight="1">
      <c r="B204" s="258"/>
      <c r="C204" s="235"/>
      <c r="D204" s="235"/>
      <c r="E204" s="235"/>
      <c r="F204" s="256" t="s">
        <v>47</v>
      </c>
      <c r="G204" s="235"/>
      <c r="H204" s="353" t="s">
        <v>3268</v>
      </c>
      <c r="I204" s="353"/>
      <c r="J204" s="353"/>
      <c r="K204" s="281"/>
    </row>
    <row r="205" spans="2:11" s="1" customFormat="1" ht="15" customHeight="1">
      <c r="B205" s="258"/>
      <c r="C205" s="235"/>
      <c r="D205" s="235"/>
      <c r="E205" s="235"/>
      <c r="F205" s="256" t="s">
        <v>45</v>
      </c>
      <c r="G205" s="235"/>
      <c r="H205" s="353" t="s">
        <v>3269</v>
      </c>
      <c r="I205" s="353"/>
      <c r="J205" s="353"/>
      <c r="K205" s="281"/>
    </row>
    <row r="206" spans="2:11" s="1" customFormat="1" ht="15" customHeight="1">
      <c r="B206" s="258"/>
      <c r="C206" s="235"/>
      <c r="D206" s="235"/>
      <c r="E206" s="235"/>
      <c r="F206" s="256" t="s">
        <v>46</v>
      </c>
      <c r="G206" s="235"/>
      <c r="H206" s="353" t="s">
        <v>3270</v>
      </c>
      <c r="I206" s="353"/>
      <c r="J206" s="353"/>
      <c r="K206" s="281"/>
    </row>
    <row r="207" spans="2:11" s="1" customFormat="1" ht="15" customHeight="1">
      <c r="B207" s="258"/>
      <c r="C207" s="235"/>
      <c r="D207" s="235"/>
      <c r="E207" s="235"/>
      <c r="F207" s="256"/>
      <c r="G207" s="235"/>
      <c r="H207" s="235"/>
      <c r="I207" s="235"/>
      <c r="J207" s="235"/>
      <c r="K207" s="281"/>
    </row>
    <row r="208" spans="2:11" s="1" customFormat="1" ht="15" customHeight="1">
      <c r="B208" s="258"/>
      <c r="C208" s="235" t="s">
        <v>3211</v>
      </c>
      <c r="D208" s="235"/>
      <c r="E208" s="235"/>
      <c r="F208" s="256" t="s">
        <v>78</v>
      </c>
      <c r="G208" s="235"/>
      <c r="H208" s="353" t="s">
        <v>3271</v>
      </c>
      <c r="I208" s="353"/>
      <c r="J208" s="353"/>
      <c r="K208" s="281"/>
    </row>
    <row r="209" spans="2:11" s="1" customFormat="1" ht="15" customHeight="1">
      <c r="B209" s="258"/>
      <c r="C209" s="235"/>
      <c r="D209" s="235"/>
      <c r="E209" s="235"/>
      <c r="F209" s="256" t="s">
        <v>3110</v>
      </c>
      <c r="G209" s="235"/>
      <c r="H209" s="353" t="s">
        <v>3111</v>
      </c>
      <c r="I209" s="353"/>
      <c r="J209" s="353"/>
      <c r="K209" s="281"/>
    </row>
    <row r="210" spans="2:11" s="1" customFormat="1" ht="15" customHeight="1">
      <c r="B210" s="258"/>
      <c r="C210" s="235"/>
      <c r="D210" s="235"/>
      <c r="E210" s="235"/>
      <c r="F210" s="256" t="s">
        <v>3108</v>
      </c>
      <c r="G210" s="235"/>
      <c r="H210" s="353" t="s">
        <v>3272</v>
      </c>
      <c r="I210" s="353"/>
      <c r="J210" s="353"/>
      <c r="K210" s="281"/>
    </row>
    <row r="211" spans="2:11" s="1" customFormat="1" ht="15" customHeight="1">
      <c r="B211" s="299"/>
      <c r="C211" s="235"/>
      <c r="D211" s="235"/>
      <c r="E211" s="235"/>
      <c r="F211" s="256" t="s">
        <v>108</v>
      </c>
      <c r="G211" s="294"/>
      <c r="H211" s="354" t="s">
        <v>3112</v>
      </c>
      <c r="I211" s="354"/>
      <c r="J211" s="354"/>
      <c r="K211" s="300"/>
    </row>
    <row r="212" spans="2:11" s="1" customFormat="1" ht="15" customHeight="1">
      <c r="B212" s="299"/>
      <c r="C212" s="235"/>
      <c r="D212" s="235"/>
      <c r="E212" s="235"/>
      <c r="F212" s="256" t="s">
        <v>1493</v>
      </c>
      <c r="G212" s="294"/>
      <c r="H212" s="354" t="s">
        <v>3273</v>
      </c>
      <c r="I212" s="354"/>
      <c r="J212" s="354"/>
      <c r="K212" s="300"/>
    </row>
    <row r="213" spans="2:11" s="1" customFormat="1" ht="15" customHeight="1">
      <c r="B213" s="299"/>
      <c r="C213" s="235"/>
      <c r="D213" s="235"/>
      <c r="E213" s="235"/>
      <c r="F213" s="256"/>
      <c r="G213" s="294"/>
      <c r="H213" s="285"/>
      <c r="I213" s="285"/>
      <c r="J213" s="285"/>
      <c r="K213" s="300"/>
    </row>
    <row r="214" spans="2:11" s="1" customFormat="1" ht="15" customHeight="1">
      <c r="B214" s="299"/>
      <c r="C214" s="235" t="s">
        <v>3235</v>
      </c>
      <c r="D214" s="235"/>
      <c r="E214" s="235"/>
      <c r="F214" s="256">
        <v>1</v>
      </c>
      <c r="G214" s="294"/>
      <c r="H214" s="354" t="s">
        <v>3274</v>
      </c>
      <c r="I214" s="354"/>
      <c r="J214" s="354"/>
      <c r="K214" s="300"/>
    </row>
    <row r="215" spans="2:11" s="1" customFormat="1" ht="15" customHeight="1">
      <c r="B215" s="299"/>
      <c r="C215" s="235"/>
      <c r="D215" s="235"/>
      <c r="E215" s="235"/>
      <c r="F215" s="256">
        <v>2</v>
      </c>
      <c r="G215" s="294"/>
      <c r="H215" s="354" t="s">
        <v>3275</v>
      </c>
      <c r="I215" s="354"/>
      <c r="J215" s="354"/>
      <c r="K215" s="300"/>
    </row>
    <row r="216" spans="2:11" s="1" customFormat="1" ht="15" customHeight="1">
      <c r="B216" s="299"/>
      <c r="C216" s="235"/>
      <c r="D216" s="235"/>
      <c r="E216" s="235"/>
      <c r="F216" s="256">
        <v>3</v>
      </c>
      <c r="G216" s="294"/>
      <c r="H216" s="354" t="s">
        <v>3276</v>
      </c>
      <c r="I216" s="354"/>
      <c r="J216" s="354"/>
      <c r="K216" s="300"/>
    </row>
    <row r="217" spans="2:11" s="1" customFormat="1" ht="15" customHeight="1">
      <c r="B217" s="299"/>
      <c r="C217" s="235"/>
      <c r="D217" s="235"/>
      <c r="E217" s="235"/>
      <c r="F217" s="256">
        <v>4</v>
      </c>
      <c r="G217" s="294"/>
      <c r="H217" s="354" t="s">
        <v>3277</v>
      </c>
      <c r="I217" s="354"/>
      <c r="J217" s="354"/>
      <c r="K217" s="300"/>
    </row>
    <row r="218" spans="2:11" s="1" customFormat="1" ht="12.75" customHeight="1">
      <c r="B218" s="301"/>
      <c r="C218" s="302"/>
      <c r="D218" s="302"/>
      <c r="E218" s="302"/>
      <c r="F218" s="302"/>
      <c r="G218" s="302"/>
      <c r="H218" s="302"/>
      <c r="I218" s="302"/>
      <c r="J218" s="302"/>
      <c r="K218" s="30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1" t="s">
        <v>6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89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5" customHeight="1">
      <c r="B4" s="22"/>
      <c r="D4" s="23" t="s">
        <v>123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6" t="str">
        <f>'Rekapitulace stavby'!K6</f>
        <v>Pavilon E - Izolační boxy ARO - 2.NP a JIP - 3.NP</v>
      </c>
      <c r="F7" s="347"/>
      <c r="G7" s="347"/>
      <c r="H7" s="347"/>
      <c r="L7" s="22"/>
    </row>
    <row r="8" spans="2:12" s="1" customFormat="1" ht="12" customHeight="1">
      <c r="B8" s="22"/>
      <c r="D8" s="29" t="s">
        <v>124</v>
      </c>
      <c r="L8" s="22"/>
    </row>
    <row r="9" spans="1:31" s="2" customFormat="1" ht="16.5" customHeight="1">
      <c r="A9" s="34"/>
      <c r="B9" s="35"/>
      <c r="C9" s="34"/>
      <c r="D9" s="34"/>
      <c r="E9" s="346" t="s">
        <v>125</v>
      </c>
      <c r="F9" s="348"/>
      <c r="G9" s="348"/>
      <c r="H9" s="348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126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9" t="s">
        <v>802</v>
      </c>
      <c r="F11" s="348"/>
      <c r="G11" s="348"/>
      <c r="H11" s="348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21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22</v>
      </c>
      <c r="E14" s="34"/>
      <c r="F14" s="27" t="s">
        <v>23</v>
      </c>
      <c r="G14" s="34"/>
      <c r="H14" s="34"/>
      <c r="I14" s="29" t="s">
        <v>24</v>
      </c>
      <c r="J14" s="52" t="str">
        <f>'Rekapitulace stavby'!AN8</f>
        <v>17. 2. 2021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26</v>
      </c>
      <c r="E16" s="34"/>
      <c r="F16" s="34"/>
      <c r="G16" s="34"/>
      <c r="H16" s="34"/>
      <c r="I16" s="29" t="s">
        <v>27</v>
      </c>
      <c r="J16" s="27" t="str">
        <f>IF('Rekapitulace stavby'!AN10="","",'Rekapitulace stavby'!AN10)</f>
        <v/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tr">
        <f>IF('Rekapitulace stavby'!E11="","",'Rekapitulace stavby'!E11)</f>
        <v xml:space="preserve"> </v>
      </c>
      <c r="F17" s="34"/>
      <c r="G17" s="34"/>
      <c r="H17" s="34"/>
      <c r="I17" s="29" t="s">
        <v>29</v>
      </c>
      <c r="J17" s="27" t="str">
        <f>IF('Rekapitulace stavby'!AN11="","",'Rekapitulace stavby'!AN11)</f>
        <v/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30</v>
      </c>
      <c r="E19" s="34"/>
      <c r="F19" s="34"/>
      <c r="G19" s="34"/>
      <c r="H19" s="34"/>
      <c r="I19" s="29" t="s">
        <v>27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9" t="str">
        <f>'Rekapitulace stavby'!E14</f>
        <v>Vyplň údaj</v>
      </c>
      <c r="F20" s="315"/>
      <c r="G20" s="315"/>
      <c r="H20" s="315"/>
      <c r="I20" s="29" t="s">
        <v>29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32</v>
      </c>
      <c r="E22" s="34"/>
      <c r="F22" s="34"/>
      <c r="G22" s="34"/>
      <c r="H22" s="34"/>
      <c r="I22" s="29" t="s">
        <v>27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33</v>
      </c>
      <c r="F23" s="34"/>
      <c r="G23" s="34"/>
      <c r="H23" s="34"/>
      <c r="I23" s="29" t="s">
        <v>29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35</v>
      </c>
      <c r="E25" s="34"/>
      <c r="F25" s="34"/>
      <c r="G25" s="34"/>
      <c r="H25" s="34"/>
      <c r="I25" s="29" t="s">
        <v>27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29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36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71.25" customHeight="1">
      <c r="A29" s="97"/>
      <c r="B29" s="98"/>
      <c r="C29" s="97"/>
      <c r="D29" s="97"/>
      <c r="E29" s="320" t="s">
        <v>37</v>
      </c>
      <c r="F29" s="320"/>
      <c r="G29" s="320"/>
      <c r="H29" s="3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38</v>
      </c>
      <c r="E32" s="34"/>
      <c r="F32" s="34"/>
      <c r="G32" s="34"/>
      <c r="H32" s="34"/>
      <c r="I32" s="34"/>
      <c r="J32" s="68">
        <f>ROUND(J92,2)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40</v>
      </c>
      <c r="G34" s="34"/>
      <c r="H34" s="34"/>
      <c r="I34" s="38" t="s">
        <v>39</v>
      </c>
      <c r="J34" s="38" t="s">
        <v>41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42</v>
      </c>
      <c r="E35" s="29" t="s">
        <v>43</v>
      </c>
      <c r="F35" s="102">
        <f>ROUND((SUM(BE92:BE164)),2)</f>
        <v>0</v>
      </c>
      <c r="G35" s="34"/>
      <c r="H35" s="34"/>
      <c r="I35" s="103">
        <v>0.21</v>
      </c>
      <c r="J35" s="102">
        <f>ROUND(((SUM(BE92:BE164))*I35),2)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44</v>
      </c>
      <c r="F36" s="102">
        <f>ROUND((SUM(BF92:BF164)),2)</f>
        <v>0</v>
      </c>
      <c r="G36" s="34"/>
      <c r="H36" s="34"/>
      <c r="I36" s="103">
        <v>0.15</v>
      </c>
      <c r="J36" s="102">
        <f>ROUND(((SUM(BF92:BF164))*I36),2)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45</v>
      </c>
      <c r="F37" s="102">
        <f>ROUND((SUM(BG92:BG164)),2)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46</v>
      </c>
      <c r="F38" s="102">
        <f>ROUND((SUM(BH92:BH164)),2)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47</v>
      </c>
      <c r="F39" s="102">
        <f>ROUND((SUM(BI92:BI164)),2)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48</v>
      </c>
      <c r="E41" s="57"/>
      <c r="F41" s="57"/>
      <c r="G41" s="106" t="s">
        <v>49</v>
      </c>
      <c r="H41" s="107" t="s">
        <v>50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128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6" t="str">
        <f>E7</f>
        <v>Pavilon E - Izolační boxy ARO - 2.NP a JIP - 3.NP</v>
      </c>
      <c r="F50" s="347"/>
      <c r="G50" s="347"/>
      <c r="H50" s="347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124</v>
      </c>
      <c r="L51" s="22"/>
    </row>
    <row r="52" spans="1:31" s="2" customFormat="1" ht="16.5" customHeight="1">
      <c r="A52" s="34"/>
      <c r="B52" s="35"/>
      <c r="C52" s="34"/>
      <c r="D52" s="34"/>
      <c r="E52" s="346" t="s">
        <v>125</v>
      </c>
      <c r="F52" s="348"/>
      <c r="G52" s="348"/>
      <c r="H52" s="348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126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9" t="str">
        <f>E11</f>
        <v>02 - elektroinstalace - silnoproud</v>
      </c>
      <c r="F54" s="348"/>
      <c r="G54" s="348"/>
      <c r="H54" s="348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22</v>
      </c>
      <c r="D56" s="34"/>
      <c r="E56" s="34"/>
      <c r="F56" s="27" t="str">
        <f>F14</f>
        <v>Jindřichův Hradec</v>
      </c>
      <c r="G56" s="34"/>
      <c r="H56" s="34"/>
      <c r="I56" s="29" t="s">
        <v>24</v>
      </c>
      <c r="J56" s="52" t="str">
        <f>IF(J14="","",J14)</f>
        <v>17. 2. 2021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25.7" customHeight="1">
      <c r="A58" s="34"/>
      <c r="B58" s="35"/>
      <c r="C58" s="29" t="s">
        <v>26</v>
      </c>
      <c r="D58" s="34"/>
      <c r="E58" s="34"/>
      <c r="F58" s="27" t="str">
        <f>E17</f>
        <v xml:space="preserve"> </v>
      </c>
      <c r="G58" s="34"/>
      <c r="H58" s="34"/>
      <c r="I58" s="29" t="s">
        <v>32</v>
      </c>
      <c r="J58" s="32" t="str">
        <f>E23</f>
        <v>ATELIER G+G s.r.o., Jindřichův Hradec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30</v>
      </c>
      <c r="D59" s="34"/>
      <c r="E59" s="34"/>
      <c r="F59" s="27" t="str">
        <f>IF(E20="","",E20)</f>
        <v>Vyplň údaj</v>
      </c>
      <c r="G59" s="34"/>
      <c r="H59" s="34"/>
      <c r="I59" s="29" t="s">
        <v>35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129</v>
      </c>
      <c r="D61" s="104"/>
      <c r="E61" s="104"/>
      <c r="F61" s="104"/>
      <c r="G61" s="104"/>
      <c r="H61" s="104"/>
      <c r="I61" s="104"/>
      <c r="J61" s="111" t="s">
        <v>130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70</v>
      </c>
      <c r="D63" s="34"/>
      <c r="E63" s="34"/>
      <c r="F63" s="34"/>
      <c r="G63" s="34"/>
      <c r="H63" s="34"/>
      <c r="I63" s="34"/>
      <c r="J63" s="68">
        <f>J92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131</v>
      </c>
    </row>
    <row r="64" spans="2:12" s="9" customFormat="1" ht="24.95" customHeight="1">
      <c r="B64" s="113"/>
      <c r="D64" s="114" t="s">
        <v>138</v>
      </c>
      <c r="E64" s="115"/>
      <c r="F64" s="115"/>
      <c r="G64" s="115"/>
      <c r="H64" s="115"/>
      <c r="I64" s="115"/>
      <c r="J64" s="116">
        <f>J93</f>
        <v>0</v>
      </c>
      <c r="L64" s="113"/>
    </row>
    <row r="65" spans="2:12" s="10" customFormat="1" ht="19.9" customHeight="1">
      <c r="B65" s="117"/>
      <c r="D65" s="118" t="s">
        <v>803</v>
      </c>
      <c r="E65" s="119"/>
      <c r="F65" s="119"/>
      <c r="G65" s="119"/>
      <c r="H65" s="119"/>
      <c r="I65" s="119"/>
      <c r="J65" s="120">
        <f>J94</f>
        <v>0</v>
      </c>
      <c r="L65" s="117"/>
    </row>
    <row r="66" spans="2:12" s="10" customFormat="1" ht="14.85" customHeight="1">
      <c r="B66" s="117"/>
      <c r="D66" s="118" t="s">
        <v>804</v>
      </c>
      <c r="E66" s="119"/>
      <c r="F66" s="119"/>
      <c r="G66" s="119"/>
      <c r="H66" s="119"/>
      <c r="I66" s="119"/>
      <c r="J66" s="120">
        <f>J95</f>
        <v>0</v>
      </c>
      <c r="L66" s="117"/>
    </row>
    <row r="67" spans="2:12" s="10" customFormat="1" ht="14.85" customHeight="1">
      <c r="B67" s="117"/>
      <c r="D67" s="118" t="s">
        <v>805</v>
      </c>
      <c r="E67" s="119"/>
      <c r="F67" s="119"/>
      <c r="G67" s="119"/>
      <c r="H67" s="119"/>
      <c r="I67" s="119"/>
      <c r="J67" s="120">
        <f>J125</f>
        <v>0</v>
      </c>
      <c r="L67" s="117"/>
    </row>
    <row r="68" spans="2:12" s="10" customFormat="1" ht="14.85" customHeight="1">
      <c r="B68" s="117"/>
      <c r="D68" s="118" t="s">
        <v>806</v>
      </c>
      <c r="E68" s="119"/>
      <c r="F68" s="119"/>
      <c r="G68" s="119"/>
      <c r="H68" s="119"/>
      <c r="I68" s="119"/>
      <c r="J68" s="120">
        <f>J127</f>
        <v>0</v>
      </c>
      <c r="L68" s="117"/>
    </row>
    <row r="69" spans="2:12" s="10" customFormat="1" ht="14.85" customHeight="1">
      <c r="B69" s="117"/>
      <c r="D69" s="118" t="s">
        <v>807</v>
      </c>
      <c r="E69" s="119"/>
      <c r="F69" s="119"/>
      <c r="G69" s="119"/>
      <c r="H69" s="119"/>
      <c r="I69" s="119"/>
      <c r="J69" s="120">
        <f>J132</f>
        <v>0</v>
      </c>
      <c r="L69" s="117"/>
    </row>
    <row r="70" spans="2:12" s="10" customFormat="1" ht="14.85" customHeight="1">
      <c r="B70" s="117"/>
      <c r="D70" s="118" t="s">
        <v>808</v>
      </c>
      <c r="E70" s="119"/>
      <c r="F70" s="119"/>
      <c r="G70" s="119"/>
      <c r="H70" s="119"/>
      <c r="I70" s="119"/>
      <c r="J70" s="120">
        <f>J142</f>
        <v>0</v>
      </c>
      <c r="L70" s="117"/>
    </row>
    <row r="71" spans="1:31" s="2" customFormat="1" ht="21.75" customHeight="1">
      <c r="A71" s="34"/>
      <c r="B71" s="35"/>
      <c r="C71" s="34"/>
      <c r="D71" s="34"/>
      <c r="E71" s="34"/>
      <c r="F71" s="34"/>
      <c r="G71" s="34"/>
      <c r="H71" s="34"/>
      <c r="I71" s="34"/>
      <c r="J71" s="34"/>
      <c r="K71" s="34"/>
      <c r="L71" s="9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9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6" spans="1:31" s="2" customFormat="1" ht="6.95" customHeight="1">
      <c r="A76" s="34"/>
      <c r="B76" s="46"/>
      <c r="C76" s="47"/>
      <c r="D76" s="47"/>
      <c r="E76" s="47"/>
      <c r="F76" s="47"/>
      <c r="G76" s="47"/>
      <c r="H76" s="47"/>
      <c r="I76" s="47"/>
      <c r="J76" s="47"/>
      <c r="K76" s="47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4.95" customHeight="1">
      <c r="A77" s="34"/>
      <c r="B77" s="35"/>
      <c r="C77" s="23" t="s">
        <v>152</v>
      </c>
      <c r="D77" s="34"/>
      <c r="E77" s="34"/>
      <c r="F77" s="34"/>
      <c r="G77" s="34"/>
      <c r="H77" s="34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17</v>
      </c>
      <c r="D79" s="34"/>
      <c r="E79" s="34"/>
      <c r="F79" s="34"/>
      <c r="G79" s="34"/>
      <c r="H79" s="34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4"/>
      <c r="D80" s="34"/>
      <c r="E80" s="346" t="str">
        <f>E7</f>
        <v>Pavilon E - Izolační boxy ARO - 2.NP a JIP - 3.NP</v>
      </c>
      <c r="F80" s="347"/>
      <c r="G80" s="347"/>
      <c r="H80" s="347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2:12" s="1" customFormat="1" ht="12" customHeight="1">
      <c r="B81" s="22"/>
      <c r="C81" s="29" t="s">
        <v>124</v>
      </c>
      <c r="L81" s="22"/>
    </row>
    <row r="82" spans="1:31" s="2" customFormat="1" ht="16.5" customHeight="1">
      <c r="A82" s="34"/>
      <c r="B82" s="35"/>
      <c r="C82" s="34"/>
      <c r="D82" s="34"/>
      <c r="E82" s="346" t="s">
        <v>125</v>
      </c>
      <c r="F82" s="348"/>
      <c r="G82" s="348"/>
      <c r="H82" s="348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126</v>
      </c>
      <c r="D83" s="34"/>
      <c r="E83" s="34"/>
      <c r="F83" s="34"/>
      <c r="G83" s="34"/>
      <c r="H83" s="34"/>
      <c r="I83" s="34"/>
      <c r="J83" s="34"/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6.5" customHeight="1">
      <c r="A84" s="34"/>
      <c r="B84" s="35"/>
      <c r="C84" s="34"/>
      <c r="D84" s="34"/>
      <c r="E84" s="309" t="str">
        <f>E11</f>
        <v>02 - elektroinstalace - silnoproud</v>
      </c>
      <c r="F84" s="348"/>
      <c r="G84" s="348"/>
      <c r="H84" s="348"/>
      <c r="I84" s="34"/>
      <c r="J84" s="34"/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6.95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22</v>
      </c>
      <c r="D86" s="34"/>
      <c r="E86" s="34"/>
      <c r="F86" s="27" t="str">
        <f>F14</f>
        <v>Jindřichův Hradec</v>
      </c>
      <c r="G86" s="34"/>
      <c r="H86" s="34"/>
      <c r="I86" s="29" t="s">
        <v>24</v>
      </c>
      <c r="J86" s="52" t="str">
        <f>IF(J14="","",J14)</f>
        <v>17. 2. 2021</v>
      </c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6.95" customHeight="1">
      <c r="A87" s="34"/>
      <c r="B87" s="35"/>
      <c r="C87" s="34"/>
      <c r="D87" s="34"/>
      <c r="E87" s="34"/>
      <c r="F87" s="34"/>
      <c r="G87" s="34"/>
      <c r="H87" s="34"/>
      <c r="I87" s="34"/>
      <c r="J87" s="34"/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25.7" customHeight="1">
      <c r="A88" s="34"/>
      <c r="B88" s="35"/>
      <c r="C88" s="29" t="s">
        <v>26</v>
      </c>
      <c r="D88" s="34"/>
      <c r="E88" s="34"/>
      <c r="F88" s="27" t="str">
        <f>E17</f>
        <v xml:space="preserve"> </v>
      </c>
      <c r="G88" s="34"/>
      <c r="H88" s="34"/>
      <c r="I88" s="29" t="s">
        <v>32</v>
      </c>
      <c r="J88" s="32" t="str">
        <f>E23</f>
        <v>ATELIER G+G s.r.o., Jindřichův Hradec</v>
      </c>
      <c r="K88" s="34"/>
      <c r="L88" s="9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2" customHeight="1">
      <c r="A89" s="34"/>
      <c r="B89" s="35"/>
      <c r="C89" s="29" t="s">
        <v>30</v>
      </c>
      <c r="D89" s="34"/>
      <c r="E89" s="34"/>
      <c r="F89" s="27" t="str">
        <f>IF(E20="","",E20)</f>
        <v>Vyplň údaj</v>
      </c>
      <c r="G89" s="34"/>
      <c r="H89" s="34"/>
      <c r="I89" s="29" t="s">
        <v>35</v>
      </c>
      <c r="J89" s="32" t="str">
        <f>E26</f>
        <v xml:space="preserve"> </v>
      </c>
      <c r="K89" s="34"/>
      <c r="L89" s="9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0.3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9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11" customFormat="1" ht="29.25" customHeight="1">
      <c r="A91" s="121"/>
      <c r="B91" s="122"/>
      <c r="C91" s="123" t="s">
        <v>153</v>
      </c>
      <c r="D91" s="124" t="s">
        <v>57</v>
      </c>
      <c r="E91" s="124" t="s">
        <v>53</v>
      </c>
      <c r="F91" s="124" t="s">
        <v>54</v>
      </c>
      <c r="G91" s="124" t="s">
        <v>154</v>
      </c>
      <c r="H91" s="124" t="s">
        <v>155</v>
      </c>
      <c r="I91" s="124" t="s">
        <v>156</v>
      </c>
      <c r="J91" s="124" t="s">
        <v>130</v>
      </c>
      <c r="K91" s="125" t="s">
        <v>157</v>
      </c>
      <c r="L91" s="126"/>
      <c r="M91" s="59" t="s">
        <v>3</v>
      </c>
      <c r="N91" s="60" t="s">
        <v>42</v>
      </c>
      <c r="O91" s="60" t="s">
        <v>158</v>
      </c>
      <c r="P91" s="60" t="s">
        <v>159</v>
      </c>
      <c r="Q91" s="60" t="s">
        <v>160</v>
      </c>
      <c r="R91" s="60" t="s">
        <v>161</v>
      </c>
      <c r="S91" s="60" t="s">
        <v>162</v>
      </c>
      <c r="T91" s="61" t="s">
        <v>163</v>
      </c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</row>
    <row r="92" spans="1:63" s="2" customFormat="1" ht="22.9" customHeight="1">
      <c r="A92" s="34"/>
      <c r="B92" s="35"/>
      <c r="C92" s="66" t="s">
        <v>164</v>
      </c>
      <c r="D92" s="34"/>
      <c r="E92" s="34"/>
      <c r="F92" s="34"/>
      <c r="G92" s="34"/>
      <c r="H92" s="34"/>
      <c r="I92" s="34"/>
      <c r="J92" s="127">
        <f>BK92</f>
        <v>0</v>
      </c>
      <c r="K92" s="34"/>
      <c r="L92" s="35"/>
      <c r="M92" s="62"/>
      <c r="N92" s="53"/>
      <c r="O92" s="63"/>
      <c r="P92" s="128">
        <f>P93</f>
        <v>0</v>
      </c>
      <c r="Q92" s="63"/>
      <c r="R92" s="128">
        <f>R93</f>
        <v>0</v>
      </c>
      <c r="S92" s="63"/>
      <c r="T92" s="129">
        <f>T93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9" t="s">
        <v>71</v>
      </c>
      <c r="AU92" s="19" t="s">
        <v>131</v>
      </c>
      <c r="BK92" s="130">
        <f>BK93</f>
        <v>0</v>
      </c>
    </row>
    <row r="93" spans="2:63" s="12" customFormat="1" ht="25.9" customHeight="1">
      <c r="B93" s="131"/>
      <c r="D93" s="132" t="s">
        <v>71</v>
      </c>
      <c r="E93" s="133" t="s">
        <v>335</v>
      </c>
      <c r="F93" s="133" t="s">
        <v>336</v>
      </c>
      <c r="I93" s="134"/>
      <c r="J93" s="135">
        <f>BK93</f>
        <v>0</v>
      </c>
      <c r="L93" s="131"/>
      <c r="M93" s="136"/>
      <c r="N93" s="137"/>
      <c r="O93" s="137"/>
      <c r="P93" s="138">
        <f>P94</f>
        <v>0</v>
      </c>
      <c r="Q93" s="137"/>
      <c r="R93" s="138">
        <f>R94</f>
        <v>0</v>
      </c>
      <c r="S93" s="137"/>
      <c r="T93" s="139">
        <f>T94</f>
        <v>0</v>
      </c>
      <c r="AR93" s="132" t="s">
        <v>81</v>
      </c>
      <c r="AT93" s="140" t="s">
        <v>71</v>
      </c>
      <c r="AU93" s="140" t="s">
        <v>72</v>
      </c>
      <c r="AY93" s="132" t="s">
        <v>167</v>
      </c>
      <c r="BK93" s="141">
        <f>BK94</f>
        <v>0</v>
      </c>
    </row>
    <row r="94" spans="2:63" s="12" customFormat="1" ht="22.9" customHeight="1">
      <c r="B94" s="131"/>
      <c r="D94" s="132" t="s">
        <v>71</v>
      </c>
      <c r="E94" s="142" t="s">
        <v>809</v>
      </c>
      <c r="F94" s="142" t="s">
        <v>810</v>
      </c>
      <c r="I94" s="134"/>
      <c r="J94" s="143">
        <f>BK94</f>
        <v>0</v>
      </c>
      <c r="L94" s="131"/>
      <c r="M94" s="136"/>
      <c r="N94" s="137"/>
      <c r="O94" s="137"/>
      <c r="P94" s="138">
        <f>P95+P125+P127+P132+P142</f>
        <v>0</v>
      </c>
      <c r="Q94" s="137"/>
      <c r="R94" s="138">
        <f>R95+R125+R127+R132+R142</f>
        <v>0</v>
      </c>
      <c r="S94" s="137"/>
      <c r="T94" s="139">
        <f>T95+T125+T127+T132+T142</f>
        <v>0</v>
      </c>
      <c r="AR94" s="132" t="s">
        <v>81</v>
      </c>
      <c r="AT94" s="140" t="s">
        <v>71</v>
      </c>
      <c r="AU94" s="140" t="s">
        <v>79</v>
      </c>
      <c r="AY94" s="132" t="s">
        <v>167</v>
      </c>
      <c r="BK94" s="141">
        <f>BK95+BK125+BK127+BK132+BK142</f>
        <v>0</v>
      </c>
    </row>
    <row r="95" spans="2:63" s="12" customFormat="1" ht="20.85" customHeight="1">
      <c r="B95" s="131"/>
      <c r="D95" s="132" t="s">
        <v>71</v>
      </c>
      <c r="E95" s="142" t="s">
        <v>811</v>
      </c>
      <c r="F95" s="142" t="s">
        <v>812</v>
      </c>
      <c r="I95" s="134"/>
      <c r="J95" s="143">
        <f>BK95</f>
        <v>0</v>
      </c>
      <c r="L95" s="131"/>
      <c r="M95" s="136"/>
      <c r="N95" s="137"/>
      <c r="O95" s="137"/>
      <c r="P95" s="138">
        <f>SUM(P96:P124)</f>
        <v>0</v>
      </c>
      <c r="Q95" s="137"/>
      <c r="R95" s="138">
        <f>SUM(R96:R124)</f>
        <v>0</v>
      </c>
      <c r="S95" s="137"/>
      <c r="T95" s="139">
        <f>SUM(T96:T124)</f>
        <v>0</v>
      </c>
      <c r="AR95" s="132" t="s">
        <v>79</v>
      </c>
      <c r="AT95" s="140" t="s">
        <v>71</v>
      </c>
      <c r="AU95" s="140" t="s">
        <v>81</v>
      </c>
      <c r="AY95" s="132" t="s">
        <v>167</v>
      </c>
      <c r="BK95" s="141">
        <f>SUM(BK96:BK124)</f>
        <v>0</v>
      </c>
    </row>
    <row r="96" spans="1:65" s="2" customFormat="1" ht="16.5" customHeight="1">
      <c r="A96" s="34"/>
      <c r="B96" s="144"/>
      <c r="C96" s="145" t="s">
        <v>79</v>
      </c>
      <c r="D96" s="145" t="s">
        <v>170</v>
      </c>
      <c r="E96" s="146" t="s">
        <v>813</v>
      </c>
      <c r="F96" s="147" t="s">
        <v>814</v>
      </c>
      <c r="G96" s="148" t="s">
        <v>226</v>
      </c>
      <c r="H96" s="149">
        <v>185</v>
      </c>
      <c r="I96" s="150"/>
      <c r="J96" s="151">
        <f aca="true" t="shared" si="0" ref="J96:J124">ROUND(I96*H96,2)</f>
        <v>0</v>
      </c>
      <c r="K96" s="147" t="s">
        <v>3</v>
      </c>
      <c r="L96" s="35"/>
      <c r="M96" s="152" t="s">
        <v>3</v>
      </c>
      <c r="N96" s="153" t="s">
        <v>43</v>
      </c>
      <c r="O96" s="55"/>
      <c r="P96" s="154">
        <f aca="true" t="shared" si="1" ref="P96:P124">O96*H96</f>
        <v>0</v>
      </c>
      <c r="Q96" s="154">
        <v>0</v>
      </c>
      <c r="R96" s="154">
        <f aca="true" t="shared" si="2" ref="R96:R124">Q96*H96</f>
        <v>0</v>
      </c>
      <c r="S96" s="154">
        <v>0</v>
      </c>
      <c r="T96" s="155">
        <f aca="true" t="shared" si="3" ref="T96:T124"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175</v>
      </c>
      <c r="AT96" s="156" t="s">
        <v>170</v>
      </c>
      <c r="AU96" s="156" t="s">
        <v>168</v>
      </c>
      <c r="AY96" s="19" t="s">
        <v>167</v>
      </c>
      <c r="BE96" s="157">
        <f aca="true" t="shared" si="4" ref="BE96:BE124">IF(N96="základní",J96,0)</f>
        <v>0</v>
      </c>
      <c r="BF96" s="157">
        <f aca="true" t="shared" si="5" ref="BF96:BF124">IF(N96="snížená",J96,0)</f>
        <v>0</v>
      </c>
      <c r="BG96" s="157">
        <f aca="true" t="shared" si="6" ref="BG96:BG124">IF(N96="zákl. přenesená",J96,0)</f>
        <v>0</v>
      </c>
      <c r="BH96" s="157">
        <f aca="true" t="shared" si="7" ref="BH96:BH124">IF(N96="sníž. přenesená",J96,0)</f>
        <v>0</v>
      </c>
      <c r="BI96" s="157">
        <f aca="true" t="shared" si="8" ref="BI96:BI124">IF(N96="nulová",J96,0)</f>
        <v>0</v>
      </c>
      <c r="BJ96" s="19" t="s">
        <v>79</v>
      </c>
      <c r="BK96" s="157">
        <f aca="true" t="shared" si="9" ref="BK96:BK124">ROUND(I96*H96,2)</f>
        <v>0</v>
      </c>
      <c r="BL96" s="19" t="s">
        <v>175</v>
      </c>
      <c r="BM96" s="156" t="s">
        <v>81</v>
      </c>
    </row>
    <row r="97" spans="1:65" s="2" customFormat="1" ht="16.5" customHeight="1">
      <c r="A97" s="34"/>
      <c r="B97" s="144"/>
      <c r="C97" s="145" t="s">
        <v>81</v>
      </c>
      <c r="D97" s="145" t="s">
        <v>170</v>
      </c>
      <c r="E97" s="146" t="s">
        <v>815</v>
      </c>
      <c r="F97" s="147" t="s">
        <v>816</v>
      </c>
      <c r="G97" s="148" t="s">
        <v>226</v>
      </c>
      <c r="H97" s="149">
        <v>45</v>
      </c>
      <c r="I97" s="150"/>
      <c r="J97" s="151">
        <f t="shared" si="0"/>
        <v>0</v>
      </c>
      <c r="K97" s="147" t="s">
        <v>3</v>
      </c>
      <c r="L97" s="35"/>
      <c r="M97" s="152" t="s">
        <v>3</v>
      </c>
      <c r="N97" s="153" t="s">
        <v>43</v>
      </c>
      <c r="O97" s="55"/>
      <c r="P97" s="154">
        <f t="shared" si="1"/>
        <v>0</v>
      </c>
      <c r="Q97" s="154">
        <v>0</v>
      </c>
      <c r="R97" s="154">
        <f t="shared" si="2"/>
        <v>0</v>
      </c>
      <c r="S97" s="154">
        <v>0</v>
      </c>
      <c r="T97" s="155">
        <f t="shared" si="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6" t="s">
        <v>175</v>
      </c>
      <c r="AT97" s="156" t="s">
        <v>170</v>
      </c>
      <c r="AU97" s="156" t="s">
        <v>168</v>
      </c>
      <c r="AY97" s="19" t="s">
        <v>167</v>
      </c>
      <c r="BE97" s="157">
        <f t="shared" si="4"/>
        <v>0</v>
      </c>
      <c r="BF97" s="157">
        <f t="shared" si="5"/>
        <v>0</v>
      </c>
      <c r="BG97" s="157">
        <f t="shared" si="6"/>
        <v>0</v>
      </c>
      <c r="BH97" s="157">
        <f t="shared" si="7"/>
        <v>0</v>
      </c>
      <c r="BI97" s="157">
        <f t="shared" si="8"/>
        <v>0</v>
      </c>
      <c r="BJ97" s="19" t="s">
        <v>79</v>
      </c>
      <c r="BK97" s="157">
        <f t="shared" si="9"/>
        <v>0</v>
      </c>
      <c r="BL97" s="19" t="s">
        <v>175</v>
      </c>
      <c r="BM97" s="156" t="s">
        <v>175</v>
      </c>
    </row>
    <row r="98" spans="1:65" s="2" customFormat="1" ht="16.5" customHeight="1">
      <c r="A98" s="34"/>
      <c r="B98" s="144"/>
      <c r="C98" s="145" t="s">
        <v>168</v>
      </c>
      <c r="D98" s="145" t="s">
        <v>170</v>
      </c>
      <c r="E98" s="146" t="s">
        <v>817</v>
      </c>
      <c r="F98" s="147" t="s">
        <v>818</v>
      </c>
      <c r="G98" s="148" t="s">
        <v>226</v>
      </c>
      <c r="H98" s="149">
        <v>225</v>
      </c>
      <c r="I98" s="150"/>
      <c r="J98" s="151">
        <f t="shared" si="0"/>
        <v>0</v>
      </c>
      <c r="K98" s="147" t="s">
        <v>3</v>
      </c>
      <c r="L98" s="35"/>
      <c r="M98" s="152" t="s">
        <v>3</v>
      </c>
      <c r="N98" s="153" t="s">
        <v>43</v>
      </c>
      <c r="O98" s="55"/>
      <c r="P98" s="154">
        <f t="shared" si="1"/>
        <v>0</v>
      </c>
      <c r="Q98" s="154">
        <v>0</v>
      </c>
      <c r="R98" s="154">
        <f t="shared" si="2"/>
        <v>0</v>
      </c>
      <c r="S98" s="154">
        <v>0</v>
      </c>
      <c r="T98" s="155">
        <f t="shared" si="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6" t="s">
        <v>175</v>
      </c>
      <c r="AT98" s="156" t="s">
        <v>170</v>
      </c>
      <c r="AU98" s="156" t="s">
        <v>168</v>
      </c>
      <c r="AY98" s="19" t="s">
        <v>167</v>
      </c>
      <c r="BE98" s="157">
        <f t="shared" si="4"/>
        <v>0</v>
      </c>
      <c r="BF98" s="157">
        <f t="shared" si="5"/>
        <v>0</v>
      </c>
      <c r="BG98" s="157">
        <f t="shared" si="6"/>
        <v>0</v>
      </c>
      <c r="BH98" s="157">
        <f t="shared" si="7"/>
        <v>0</v>
      </c>
      <c r="BI98" s="157">
        <f t="shared" si="8"/>
        <v>0</v>
      </c>
      <c r="BJ98" s="19" t="s">
        <v>79</v>
      </c>
      <c r="BK98" s="157">
        <f t="shared" si="9"/>
        <v>0</v>
      </c>
      <c r="BL98" s="19" t="s">
        <v>175</v>
      </c>
      <c r="BM98" s="156" t="s">
        <v>187</v>
      </c>
    </row>
    <row r="99" spans="1:65" s="2" customFormat="1" ht="16.5" customHeight="1">
      <c r="A99" s="34"/>
      <c r="B99" s="144"/>
      <c r="C99" s="145" t="s">
        <v>175</v>
      </c>
      <c r="D99" s="145" t="s">
        <v>170</v>
      </c>
      <c r="E99" s="146" t="s">
        <v>819</v>
      </c>
      <c r="F99" s="147" t="s">
        <v>820</v>
      </c>
      <c r="G99" s="148" t="s">
        <v>226</v>
      </c>
      <c r="H99" s="149">
        <v>45</v>
      </c>
      <c r="I99" s="150"/>
      <c r="J99" s="151">
        <f t="shared" si="0"/>
        <v>0</v>
      </c>
      <c r="K99" s="147" t="s">
        <v>3</v>
      </c>
      <c r="L99" s="35"/>
      <c r="M99" s="152" t="s">
        <v>3</v>
      </c>
      <c r="N99" s="153" t="s">
        <v>43</v>
      </c>
      <c r="O99" s="55"/>
      <c r="P99" s="154">
        <f t="shared" si="1"/>
        <v>0</v>
      </c>
      <c r="Q99" s="154">
        <v>0</v>
      </c>
      <c r="R99" s="154">
        <f t="shared" si="2"/>
        <v>0</v>
      </c>
      <c r="S99" s="154">
        <v>0</v>
      </c>
      <c r="T99" s="155">
        <f t="shared" si="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175</v>
      </c>
      <c r="AT99" s="156" t="s">
        <v>170</v>
      </c>
      <c r="AU99" s="156" t="s">
        <v>168</v>
      </c>
      <c r="AY99" s="19" t="s">
        <v>167</v>
      </c>
      <c r="BE99" s="157">
        <f t="shared" si="4"/>
        <v>0</v>
      </c>
      <c r="BF99" s="157">
        <f t="shared" si="5"/>
        <v>0</v>
      </c>
      <c r="BG99" s="157">
        <f t="shared" si="6"/>
        <v>0</v>
      </c>
      <c r="BH99" s="157">
        <f t="shared" si="7"/>
        <v>0</v>
      </c>
      <c r="BI99" s="157">
        <f t="shared" si="8"/>
        <v>0</v>
      </c>
      <c r="BJ99" s="19" t="s">
        <v>79</v>
      </c>
      <c r="BK99" s="157">
        <f t="shared" si="9"/>
        <v>0</v>
      </c>
      <c r="BL99" s="19" t="s">
        <v>175</v>
      </c>
      <c r="BM99" s="156" t="s">
        <v>218</v>
      </c>
    </row>
    <row r="100" spans="1:65" s="2" customFormat="1" ht="16.5" customHeight="1">
      <c r="A100" s="34"/>
      <c r="B100" s="144"/>
      <c r="C100" s="145" t="s">
        <v>197</v>
      </c>
      <c r="D100" s="145" t="s">
        <v>170</v>
      </c>
      <c r="E100" s="146" t="s">
        <v>821</v>
      </c>
      <c r="F100" s="147" t="s">
        <v>822</v>
      </c>
      <c r="G100" s="148" t="s">
        <v>226</v>
      </c>
      <c r="H100" s="149">
        <v>550</v>
      </c>
      <c r="I100" s="150"/>
      <c r="J100" s="151">
        <f t="shared" si="0"/>
        <v>0</v>
      </c>
      <c r="K100" s="147" t="s">
        <v>3</v>
      </c>
      <c r="L100" s="35"/>
      <c r="M100" s="152" t="s">
        <v>3</v>
      </c>
      <c r="N100" s="153" t="s">
        <v>43</v>
      </c>
      <c r="O100" s="55"/>
      <c r="P100" s="154">
        <f t="shared" si="1"/>
        <v>0</v>
      </c>
      <c r="Q100" s="154">
        <v>0</v>
      </c>
      <c r="R100" s="154">
        <f t="shared" si="2"/>
        <v>0</v>
      </c>
      <c r="S100" s="154">
        <v>0</v>
      </c>
      <c r="T100" s="155">
        <f t="shared" si="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6" t="s">
        <v>175</v>
      </c>
      <c r="AT100" s="156" t="s">
        <v>170</v>
      </c>
      <c r="AU100" s="156" t="s">
        <v>168</v>
      </c>
      <c r="AY100" s="19" t="s">
        <v>167</v>
      </c>
      <c r="BE100" s="157">
        <f t="shared" si="4"/>
        <v>0</v>
      </c>
      <c r="BF100" s="157">
        <f t="shared" si="5"/>
        <v>0</v>
      </c>
      <c r="BG100" s="157">
        <f t="shared" si="6"/>
        <v>0</v>
      </c>
      <c r="BH100" s="157">
        <f t="shared" si="7"/>
        <v>0</v>
      </c>
      <c r="BI100" s="157">
        <f t="shared" si="8"/>
        <v>0</v>
      </c>
      <c r="BJ100" s="19" t="s">
        <v>79</v>
      </c>
      <c r="BK100" s="157">
        <f t="shared" si="9"/>
        <v>0</v>
      </c>
      <c r="BL100" s="19" t="s">
        <v>175</v>
      </c>
      <c r="BM100" s="156" t="s">
        <v>231</v>
      </c>
    </row>
    <row r="101" spans="1:65" s="2" customFormat="1" ht="16.5" customHeight="1">
      <c r="A101" s="34"/>
      <c r="B101" s="144"/>
      <c r="C101" s="145" t="s">
        <v>187</v>
      </c>
      <c r="D101" s="145" t="s">
        <v>170</v>
      </c>
      <c r="E101" s="146" t="s">
        <v>823</v>
      </c>
      <c r="F101" s="147" t="s">
        <v>824</v>
      </c>
      <c r="G101" s="148" t="s">
        <v>226</v>
      </c>
      <c r="H101" s="149">
        <v>390</v>
      </c>
      <c r="I101" s="150"/>
      <c r="J101" s="151">
        <f t="shared" si="0"/>
        <v>0</v>
      </c>
      <c r="K101" s="147" t="s">
        <v>3</v>
      </c>
      <c r="L101" s="35"/>
      <c r="M101" s="152" t="s">
        <v>3</v>
      </c>
      <c r="N101" s="153" t="s">
        <v>43</v>
      </c>
      <c r="O101" s="55"/>
      <c r="P101" s="154">
        <f t="shared" si="1"/>
        <v>0</v>
      </c>
      <c r="Q101" s="154">
        <v>0</v>
      </c>
      <c r="R101" s="154">
        <f t="shared" si="2"/>
        <v>0</v>
      </c>
      <c r="S101" s="154">
        <v>0</v>
      </c>
      <c r="T101" s="155">
        <f t="shared" si="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6" t="s">
        <v>175</v>
      </c>
      <c r="AT101" s="156" t="s">
        <v>170</v>
      </c>
      <c r="AU101" s="156" t="s">
        <v>168</v>
      </c>
      <c r="AY101" s="19" t="s">
        <v>167</v>
      </c>
      <c r="BE101" s="157">
        <f t="shared" si="4"/>
        <v>0</v>
      </c>
      <c r="BF101" s="157">
        <f t="shared" si="5"/>
        <v>0</v>
      </c>
      <c r="BG101" s="157">
        <f t="shared" si="6"/>
        <v>0</v>
      </c>
      <c r="BH101" s="157">
        <f t="shared" si="7"/>
        <v>0</v>
      </c>
      <c r="BI101" s="157">
        <f t="shared" si="8"/>
        <v>0</v>
      </c>
      <c r="BJ101" s="19" t="s">
        <v>79</v>
      </c>
      <c r="BK101" s="157">
        <f t="shared" si="9"/>
        <v>0</v>
      </c>
      <c r="BL101" s="19" t="s">
        <v>175</v>
      </c>
      <c r="BM101" s="156" t="s">
        <v>243</v>
      </c>
    </row>
    <row r="102" spans="1:65" s="2" customFormat="1" ht="24.2" customHeight="1">
      <c r="A102" s="34"/>
      <c r="B102" s="144"/>
      <c r="C102" s="145" t="s">
        <v>208</v>
      </c>
      <c r="D102" s="145" t="s">
        <v>170</v>
      </c>
      <c r="E102" s="146" t="s">
        <v>825</v>
      </c>
      <c r="F102" s="147" t="s">
        <v>826</v>
      </c>
      <c r="G102" s="148" t="s">
        <v>226</v>
      </c>
      <c r="H102" s="149">
        <v>25</v>
      </c>
      <c r="I102" s="150"/>
      <c r="J102" s="151">
        <f t="shared" si="0"/>
        <v>0</v>
      </c>
      <c r="K102" s="147" t="s">
        <v>3</v>
      </c>
      <c r="L102" s="35"/>
      <c r="M102" s="152" t="s">
        <v>3</v>
      </c>
      <c r="N102" s="153" t="s">
        <v>43</v>
      </c>
      <c r="O102" s="55"/>
      <c r="P102" s="154">
        <f t="shared" si="1"/>
        <v>0</v>
      </c>
      <c r="Q102" s="154">
        <v>0</v>
      </c>
      <c r="R102" s="154">
        <f t="shared" si="2"/>
        <v>0</v>
      </c>
      <c r="S102" s="154">
        <v>0</v>
      </c>
      <c r="T102" s="155">
        <f t="shared" si="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175</v>
      </c>
      <c r="AT102" s="156" t="s">
        <v>170</v>
      </c>
      <c r="AU102" s="156" t="s">
        <v>168</v>
      </c>
      <c r="AY102" s="19" t="s">
        <v>167</v>
      </c>
      <c r="BE102" s="157">
        <f t="shared" si="4"/>
        <v>0</v>
      </c>
      <c r="BF102" s="157">
        <f t="shared" si="5"/>
        <v>0</v>
      </c>
      <c r="BG102" s="157">
        <f t="shared" si="6"/>
        <v>0</v>
      </c>
      <c r="BH102" s="157">
        <f t="shared" si="7"/>
        <v>0</v>
      </c>
      <c r="BI102" s="157">
        <f t="shared" si="8"/>
        <v>0</v>
      </c>
      <c r="BJ102" s="19" t="s">
        <v>79</v>
      </c>
      <c r="BK102" s="157">
        <f t="shared" si="9"/>
        <v>0</v>
      </c>
      <c r="BL102" s="19" t="s">
        <v>175</v>
      </c>
      <c r="BM102" s="156" t="s">
        <v>255</v>
      </c>
    </row>
    <row r="103" spans="1:65" s="2" customFormat="1" ht="24.2" customHeight="1">
      <c r="A103" s="34"/>
      <c r="B103" s="144"/>
      <c r="C103" s="145" t="s">
        <v>218</v>
      </c>
      <c r="D103" s="145" t="s">
        <v>170</v>
      </c>
      <c r="E103" s="146" t="s">
        <v>827</v>
      </c>
      <c r="F103" s="147" t="s">
        <v>828</v>
      </c>
      <c r="G103" s="148" t="s">
        <v>226</v>
      </c>
      <c r="H103" s="149">
        <v>50</v>
      </c>
      <c r="I103" s="150"/>
      <c r="J103" s="151">
        <f t="shared" si="0"/>
        <v>0</v>
      </c>
      <c r="K103" s="147" t="s">
        <v>3</v>
      </c>
      <c r="L103" s="35"/>
      <c r="M103" s="152" t="s">
        <v>3</v>
      </c>
      <c r="N103" s="153" t="s">
        <v>43</v>
      </c>
      <c r="O103" s="55"/>
      <c r="P103" s="154">
        <f t="shared" si="1"/>
        <v>0</v>
      </c>
      <c r="Q103" s="154">
        <v>0</v>
      </c>
      <c r="R103" s="154">
        <f t="shared" si="2"/>
        <v>0</v>
      </c>
      <c r="S103" s="154">
        <v>0</v>
      </c>
      <c r="T103" s="155">
        <f t="shared" si="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6" t="s">
        <v>175</v>
      </c>
      <c r="AT103" s="156" t="s">
        <v>170</v>
      </c>
      <c r="AU103" s="156" t="s">
        <v>168</v>
      </c>
      <c r="AY103" s="19" t="s">
        <v>167</v>
      </c>
      <c r="BE103" s="157">
        <f t="shared" si="4"/>
        <v>0</v>
      </c>
      <c r="BF103" s="157">
        <f t="shared" si="5"/>
        <v>0</v>
      </c>
      <c r="BG103" s="157">
        <f t="shared" si="6"/>
        <v>0</v>
      </c>
      <c r="BH103" s="157">
        <f t="shared" si="7"/>
        <v>0</v>
      </c>
      <c r="BI103" s="157">
        <f t="shared" si="8"/>
        <v>0</v>
      </c>
      <c r="BJ103" s="19" t="s">
        <v>79</v>
      </c>
      <c r="BK103" s="157">
        <f t="shared" si="9"/>
        <v>0</v>
      </c>
      <c r="BL103" s="19" t="s">
        <v>175</v>
      </c>
      <c r="BM103" s="156" t="s">
        <v>227</v>
      </c>
    </row>
    <row r="104" spans="1:65" s="2" customFormat="1" ht="24.2" customHeight="1">
      <c r="A104" s="34"/>
      <c r="B104" s="144"/>
      <c r="C104" s="145" t="s">
        <v>223</v>
      </c>
      <c r="D104" s="145" t="s">
        <v>170</v>
      </c>
      <c r="E104" s="146" t="s">
        <v>829</v>
      </c>
      <c r="F104" s="147" t="s">
        <v>830</v>
      </c>
      <c r="G104" s="148" t="s">
        <v>226</v>
      </c>
      <c r="H104" s="149">
        <v>70</v>
      </c>
      <c r="I104" s="150"/>
      <c r="J104" s="151">
        <f t="shared" si="0"/>
        <v>0</v>
      </c>
      <c r="K104" s="147" t="s">
        <v>3</v>
      </c>
      <c r="L104" s="35"/>
      <c r="M104" s="152" t="s">
        <v>3</v>
      </c>
      <c r="N104" s="153" t="s">
        <v>43</v>
      </c>
      <c r="O104" s="55"/>
      <c r="P104" s="154">
        <f t="shared" si="1"/>
        <v>0</v>
      </c>
      <c r="Q104" s="154">
        <v>0</v>
      </c>
      <c r="R104" s="154">
        <f t="shared" si="2"/>
        <v>0</v>
      </c>
      <c r="S104" s="154">
        <v>0</v>
      </c>
      <c r="T104" s="155">
        <f t="shared" si="3"/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6" t="s">
        <v>175</v>
      </c>
      <c r="AT104" s="156" t="s">
        <v>170</v>
      </c>
      <c r="AU104" s="156" t="s">
        <v>168</v>
      </c>
      <c r="AY104" s="19" t="s">
        <v>167</v>
      </c>
      <c r="BE104" s="157">
        <f t="shared" si="4"/>
        <v>0</v>
      </c>
      <c r="BF104" s="157">
        <f t="shared" si="5"/>
        <v>0</v>
      </c>
      <c r="BG104" s="157">
        <f t="shared" si="6"/>
        <v>0</v>
      </c>
      <c r="BH104" s="157">
        <f t="shared" si="7"/>
        <v>0</v>
      </c>
      <c r="BI104" s="157">
        <f t="shared" si="8"/>
        <v>0</v>
      </c>
      <c r="BJ104" s="19" t="s">
        <v>79</v>
      </c>
      <c r="BK104" s="157">
        <f t="shared" si="9"/>
        <v>0</v>
      </c>
      <c r="BL104" s="19" t="s">
        <v>175</v>
      </c>
      <c r="BM104" s="156" t="s">
        <v>277</v>
      </c>
    </row>
    <row r="105" spans="1:65" s="2" customFormat="1" ht="21.75" customHeight="1">
      <c r="A105" s="34"/>
      <c r="B105" s="144"/>
      <c r="C105" s="145" t="s">
        <v>231</v>
      </c>
      <c r="D105" s="145" t="s">
        <v>170</v>
      </c>
      <c r="E105" s="146" t="s">
        <v>831</v>
      </c>
      <c r="F105" s="147" t="s">
        <v>832</v>
      </c>
      <c r="G105" s="148" t="s">
        <v>226</v>
      </c>
      <c r="H105" s="149">
        <v>70</v>
      </c>
      <c r="I105" s="150"/>
      <c r="J105" s="151">
        <f t="shared" si="0"/>
        <v>0</v>
      </c>
      <c r="K105" s="147" t="s">
        <v>3</v>
      </c>
      <c r="L105" s="35"/>
      <c r="M105" s="152" t="s">
        <v>3</v>
      </c>
      <c r="N105" s="153" t="s">
        <v>43</v>
      </c>
      <c r="O105" s="55"/>
      <c r="P105" s="154">
        <f t="shared" si="1"/>
        <v>0</v>
      </c>
      <c r="Q105" s="154">
        <v>0</v>
      </c>
      <c r="R105" s="154">
        <f t="shared" si="2"/>
        <v>0</v>
      </c>
      <c r="S105" s="154">
        <v>0</v>
      </c>
      <c r="T105" s="155">
        <f t="shared" si="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175</v>
      </c>
      <c r="AT105" s="156" t="s">
        <v>170</v>
      </c>
      <c r="AU105" s="156" t="s">
        <v>168</v>
      </c>
      <c r="AY105" s="19" t="s">
        <v>167</v>
      </c>
      <c r="BE105" s="157">
        <f t="shared" si="4"/>
        <v>0</v>
      </c>
      <c r="BF105" s="157">
        <f t="shared" si="5"/>
        <v>0</v>
      </c>
      <c r="BG105" s="157">
        <f t="shared" si="6"/>
        <v>0</v>
      </c>
      <c r="BH105" s="157">
        <f t="shared" si="7"/>
        <v>0</v>
      </c>
      <c r="BI105" s="157">
        <f t="shared" si="8"/>
        <v>0</v>
      </c>
      <c r="BJ105" s="19" t="s">
        <v>79</v>
      </c>
      <c r="BK105" s="157">
        <f t="shared" si="9"/>
        <v>0</v>
      </c>
      <c r="BL105" s="19" t="s">
        <v>175</v>
      </c>
      <c r="BM105" s="156" t="s">
        <v>290</v>
      </c>
    </row>
    <row r="106" spans="1:65" s="2" customFormat="1" ht="21.75" customHeight="1">
      <c r="A106" s="34"/>
      <c r="B106" s="144"/>
      <c r="C106" s="145" t="s">
        <v>238</v>
      </c>
      <c r="D106" s="145" t="s">
        <v>170</v>
      </c>
      <c r="E106" s="146" t="s">
        <v>833</v>
      </c>
      <c r="F106" s="147" t="s">
        <v>834</v>
      </c>
      <c r="G106" s="148" t="s">
        <v>226</v>
      </c>
      <c r="H106" s="149">
        <v>140</v>
      </c>
      <c r="I106" s="150"/>
      <c r="J106" s="151">
        <f t="shared" si="0"/>
        <v>0</v>
      </c>
      <c r="K106" s="147" t="s">
        <v>3</v>
      </c>
      <c r="L106" s="35"/>
      <c r="M106" s="152" t="s">
        <v>3</v>
      </c>
      <c r="N106" s="153" t="s">
        <v>43</v>
      </c>
      <c r="O106" s="55"/>
      <c r="P106" s="154">
        <f t="shared" si="1"/>
        <v>0</v>
      </c>
      <c r="Q106" s="154">
        <v>0</v>
      </c>
      <c r="R106" s="154">
        <f t="shared" si="2"/>
        <v>0</v>
      </c>
      <c r="S106" s="154">
        <v>0</v>
      </c>
      <c r="T106" s="155">
        <f t="shared" si="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6" t="s">
        <v>175</v>
      </c>
      <c r="AT106" s="156" t="s">
        <v>170</v>
      </c>
      <c r="AU106" s="156" t="s">
        <v>168</v>
      </c>
      <c r="AY106" s="19" t="s">
        <v>167</v>
      </c>
      <c r="BE106" s="157">
        <f t="shared" si="4"/>
        <v>0</v>
      </c>
      <c r="BF106" s="157">
        <f t="shared" si="5"/>
        <v>0</v>
      </c>
      <c r="BG106" s="157">
        <f t="shared" si="6"/>
        <v>0</v>
      </c>
      <c r="BH106" s="157">
        <f t="shared" si="7"/>
        <v>0</v>
      </c>
      <c r="BI106" s="157">
        <f t="shared" si="8"/>
        <v>0</v>
      </c>
      <c r="BJ106" s="19" t="s">
        <v>79</v>
      </c>
      <c r="BK106" s="157">
        <f t="shared" si="9"/>
        <v>0</v>
      </c>
      <c r="BL106" s="19" t="s">
        <v>175</v>
      </c>
      <c r="BM106" s="156" t="s">
        <v>300</v>
      </c>
    </row>
    <row r="107" spans="1:65" s="2" customFormat="1" ht="24.2" customHeight="1">
      <c r="A107" s="34"/>
      <c r="B107" s="144"/>
      <c r="C107" s="145" t="s">
        <v>243</v>
      </c>
      <c r="D107" s="145" t="s">
        <v>170</v>
      </c>
      <c r="E107" s="146" t="s">
        <v>835</v>
      </c>
      <c r="F107" s="147" t="s">
        <v>836</v>
      </c>
      <c r="G107" s="148" t="s">
        <v>226</v>
      </c>
      <c r="H107" s="149">
        <v>20</v>
      </c>
      <c r="I107" s="150"/>
      <c r="J107" s="151">
        <f t="shared" si="0"/>
        <v>0</v>
      </c>
      <c r="K107" s="147" t="s">
        <v>3</v>
      </c>
      <c r="L107" s="35"/>
      <c r="M107" s="152" t="s">
        <v>3</v>
      </c>
      <c r="N107" s="153" t="s">
        <v>43</v>
      </c>
      <c r="O107" s="55"/>
      <c r="P107" s="154">
        <f t="shared" si="1"/>
        <v>0</v>
      </c>
      <c r="Q107" s="154">
        <v>0</v>
      </c>
      <c r="R107" s="154">
        <f t="shared" si="2"/>
        <v>0</v>
      </c>
      <c r="S107" s="154">
        <v>0</v>
      </c>
      <c r="T107" s="155">
        <f t="shared" si="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6" t="s">
        <v>175</v>
      </c>
      <c r="AT107" s="156" t="s">
        <v>170</v>
      </c>
      <c r="AU107" s="156" t="s">
        <v>168</v>
      </c>
      <c r="AY107" s="19" t="s">
        <v>167</v>
      </c>
      <c r="BE107" s="157">
        <f t="shared" si="4"/>
        <v>0</v>
      </c>
      <c r="BF107" s="157">
        <f t="shared" si="5"/>
        <v>0</v>
      </c>
      <c r="BG107" s="157">
        <f t="shared" si="6"/>
        <v>0</v>
      </c>
      <c r="BH107" s="157">
        <f t="shared" si="7"/>
        <v>0</v>
      </c>
      <c r="BI107" s="157">
        <f t="shared" si="8"/>
        <v>0</v>
      </c>
      <c r="BJ107" s="19" t="s">
        <v>79</v>
      </c>
      <c r="BK107" s="157">
        <f t="shared" si="9"/>
        <v>0</v>
      </c>
      <c r="BL107" s="19" t="s">
        <v>175</v>
      </c>
      <c r="BM107" s="156" t="s">
        <v>312</v>
      </c>
    </row>
    <row r="108" spans="1:65" s="2" customFormat="1" ht="33" customHeight="1">
      <c r="A108" s="34"/>
      <c r="B108" s="144"/>
      <c r="C108" s="145" t="s">
        <v>249</v>
      </c>
      <c r="D108" s="145" t="s">
        <v>170</v>
      </c>
      <c r="E108" s="146" t="s">
        <v>837</v>
      </c>
      <c r="F108" s="147" t="s">
        <v>838</v>
      </c>
      <c r="G108" s="148" t="s">
        <v>226</v>
      </c>
      <c r="H108" s="149">
        <v>54</v>
      </c>
      <c r="I108" s="150"/>
      <c r="J108" s="151">
        <f t="shared" si="0"/>
        <v>0</v>
      </c>
      <c r="K108" s="147" t="s">
        <v>3</v>
      </c>
      <c r="L108" s="35"/>
      <c r="M108" s="152" t="s">
        <v>3</v>
      </c>
      <c r="N108" s="153" t="s">
        <v>43</v>
      </c>
      <c r="O108" s="55"/>
      <c r="P108" s="154">
        <f t="shared" si="1"/>
        <v>0</v>
      </c>
      <c r="Q108" s="154">
        <v>0</v>
      </c>
      <c r="R108" s="154">
        <f t="shared" si="2"/>
        <v>0</v>
      </c>
      <c r="S108" s="154">
        <v>0</v>
      </c>
      <c r="T108" s="155">
        <f t="shared" si="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6" t="s">
        <v>175</v>
      </c>
      <c r="AT108" s="156" t="s">
        <v>170</v>
      </c>
      <c r="AU108" s="156" t="s">
        <v>168</v>
      </c>
      <c r="AY108" s="19" t="s">
        <v>167</v>
      </c>
      <c r="BE108" s="157">
        <f t="shared" si="4"/>
        <v>0</v>
      </c>
      <c r="BF108" s="157">
        <f t="shared" si="5"/>
        <v>0</v>
      </c>
      <c r="BG108" s="157">
        <f t="shared" si="6"/>
        <v>0</v>
      </c>
      <c r="BH108" s="157">
        <f t="shared" si="7"/>
        <v>0</v>
      </c>
      <c r="BI108" s="157">
        <f t="shared" si="8"/>
        <v>0</v>
      </c>
      <c r="BJ108" s="19" t="s">
        <v>79</v>
      </c>
      <c r="BK108" s="157">
        <f t="shared" si="9"/>
        <v>0</v>
      </c>
      <c r="BL108" s="19" t="s">
        <v>175</v>
      </c>
      <c r="BM108" s="156" t="s">
        <v>323</v>
      </c>
    </row>
    <row r="109" spans="1:65" s="2" customFormat="1" ht="33" customHeight="1">
      <c r="A109" s="34"/>
      <c r="B109" s="144"/>
      <c r="C109" s="145" t="s">
        <v>255</v>
      </c>
      <c r="D109" s="145" t="s">
        <v>170</v>
      </c>
      <c r="E109" s="146" t="s">
        <v>839</v>
      </c>
      <c r="F109" s="147" t="s">
        <v>840</v>
      </c>
      <c r="G109" s="148" t="s">
        <v>226</v>
      </c>
      <c r="H109" s="149">
        <v>18</v>
      </c>
      <c r="I109" s="150"/>
      <c r="J109" s="151">
        <f t="shared" si="0"/>
        <v>0</v>
      </c>
      <c r="K109" s="147" t="s">
        <v>3</v>
      </c>
      <c r="L109" s="35"/>
      <c r="M109" s="152" t="s">
        <v>3</v>
      </c>
      <c r="N109" s="153" t="s">
        <v>43</v>
      </c>
      <c r="O109" s="55"/>
      <c r="P109" s="154">
        <f t="shared" si="1"/>
        <v>0</v>
      </c>
      <c r="Q109" s="154">
        <v>0</v>
      </c>
      <c r="R109" s="154">
        <f t="shared" si="2"/>
        <v>0</v>
      </c>
      <c r="S109" s="154">
        <v>0</v>
      </c>
      <c r="T109" s="155">
        <f t="shared" si="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6" t="s">
        <v>175</v>
      </c>
      <c r="AT109" s="156" t="s">
        <v>170</v>
      </c>
      <c r="AU109" s="156" t="s">
        <v>168</v>
      </c>
      <c r="AY109" s="19" t="s">
        <v>167</v>
      </c>
      <c r="BE109" s="157">
        <f t="shared" si="4"/>
        <v>0</v>
      </c>
      <c r="BF109" s="157">
        <f t="shared" si="5"/>
        <v>0</v>
      </c>
      <c r="BG109" s="157">
        <f t="shared" si="6"/>
        <v>0</v>
      </c>
      <c r="BH109" s="157">
        <f t="shared" si="7"/>
        <v>0</v>
      </c>
      <c r="BI109" s="157">
        <f t="shared" si="8"/>
        <v>0</v>
      </c>
      <c r="BJ109" s="19" t="s">
        <v>79</v>
      </c>
      <c r="BK109" s="157">
        <f t="shared" si="9"/>
        <v>0</v>
      </c>
      <c r="BL109" s="19" t="s">
        <v>175</v>
      </c>
      <c r="BM109" s="156" t="s">
        <v>339</v>
      </c>
    </row>
    <row r="110" spans="1:65" s="2" customFormat="1" ht="16.5" customHeight="1">
      <c r="A110" s="34"/>
      <c r="B110" s="144"/>
      <c r="C110" s="145" t="s">
        <v>9</v>
      </c>
      <c r="D110" s="145" t="s">
        <v>170</v>
      </c>
      <c r="E110" s="146" t="s">
        <v>841</v>
      </c>
      <c r="F110" s="147" t="s">
        <v>842</v>
      </c>
      <c r="G110" s="148" t="s">
        <v>226</v>
      </c>
      <c r="H110" s="149">
        <v>250</v>
      </c>
      <c r="I110" s="150"/>
      <c r="J110" s="151">
        <f t="shared" si="0"/>
        <v>0</v>
      </c>
      <c r="K110" s="147" t="s">
        <v>3</v>
      </c>
      <c r="L110" s="35"/>
      <c r="M110" s="152" t="s">
        <v>3</v>
      </c>
      <c r="N110" s="153" t="s">
        <v>43</v>
      </c>
      <c r="O110" s="55"/>
      <c r="P110" s="154">
        <f t="shared" si="1"/>
        <v>0</v>
      </c>
      <c r="Q110" s="154">
        <v>0</v>
      </c>
      <c r="R110" s="154">
        <f t="shared" si="2"/>
        <v>0</v>
      </c>
      <c r="S110" s="154">
        <v>0</v>
      </c>
      <c r="T110" s="155">
        <f t="shared" si="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6" t="s">
        <v>175</v>
      </c>
      <c r="AT110" s="156" t="s">
        <v>170</v>
      </c>
      <c r="AU110" s="156" t="s">
        <v>168</v>
      </c>
      <c r="AY110" s="19" t="s">
        <v>167</v>
      </c>
      <c r="BE110" s="157">
        <f t="shared" si="4"/>
        <v>0</v>
      </c>
      <c r="BF110" s="157">
        <f t="shared" si="5"/>
        <v>0</v>
      </c>
      <c r="BG110" s="157">
        <f t="shared" si="6"/>
        <v>0</v>
      </c>
      <c r="BH110" s="157">
        <f t="shared" si="7"/>
        <v>0</v>
      </c>
      <c r="BI110" s="157">
        <f t="shared" si="8"/>
        <v>0</v>
      </c>
      <c r="BJ110" s="19" t="s">
        <v>79</v>
      </c>
      <c r="BK110" s="157">
        <f t="shared" si="9"/>
        <v>0</v>
      </c>
      <c r="BL110" s="19" t="s">
        <v>175</v>
      </c>
      <c r="BM110" s="156" t="s">
        <v>350</v>
      </c>
    </row>
    <row r="111" spans="1:65" s="2" customFormat="1" ht="16.5" customHeight="1">
      <c r="A111" s="34"/>
      <c r="B111" s="144"/>
      <c r="C111" s="145" t="s">
        <v>227</v>
      </c>
      <c r="D111" s="145" t="s">
        <v>170</v>
      </c>
      <c r="E111" s="146" t="s">
        <v>843</v>
      </c>
      <c r="F111" s="147" t="s">
        <v>844</v>
      </c>
      <c r="G111" s="148" t="s">
        <v>226</v>
      </c>
      <c r="H111" s="149">
        <v>35</v>
      </c>
      <c r="I111" s="150"/>
      <c r="J111" s="151">
        <f t="shared" si="0"/>
        <v>0</v>
      </c>
      <c r="K111" s="147" t="s">
        <v>3</v>
      </c>
      <c r="L111" s="35"/>
      <c r="M111" s="152" t="s">
        <v>3</v>
      </c>
      <c r="N111" s="153" t="s">
        <v>43</v>
      </c>
      <c r="O111" s="55"/>
      <c r="P111" s="154">
        <f t="shared" si="1"/>
        <v>0</v>
      </c>
      <c r="Q111" s="154">
        <v>0</v>
      </c>
      <c r="R111" s="154">
        <f t="shared" si="2"/>
        <v>0</v>
      </c>
      <c r="S111" s="154">
        <v>0</v>
      </c>
      <c r="T111" s="155">
        <f t="shared" si="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175</v>
      </c>
      <c r="AT111" s="156" t="s">
        <v>170</v>
      </c>
      <c r="AU111" s="156" t="s">
        <v>168</v>
      </c>
      <c r="AY111" s="19" t="s">
        <v>167</v>
      </c>
      <c r="BE111" s="157">
        <f t="shared" si="4"/>
        <v>0</v>
      </c>
      <c r="BF111" s="157">
        <f t="shared" si="5"/>
        <v>0</v>
      </c>
      <c r="BG111" s="157">
        <f t="shared" si="6"/>
        <v>0</v>
      </c>
      <c r="BH111" s="157">
        <f t="shared" si="7"/>
        <v>0</v>
      </c>
      <c r="BI111" s="157">
        <f t="shared" si="8"/>
        <v>0</v>
      </c>
      <c r="BJ111" s="19" t="s">
        <v>79</v>
      </c>
      <c r="BK111" s="157">
        <f t="shared" si="9"/>
        <v>0</v>
      </c>
      <c r="BL111" s="19" t="s">
        <v>175</v>
      </c>
      <c r="BM111" s="156" t="s">
        <v>360</v>
      </c>
    </row>
    <row r="112" spans="1:65" s="2" customFormat="1" ht="24.2" customHeight="1">
      <c r="A112" s="34"/>
      <c r="B112" s="144"/>
      <c r="C112" s="145" t="s">
        <v>271</v>
      </c>
      <c r="D112" s="145" t="s">
        <v>170</v>
      </c>
      <c r="E112" s="146" t="s">
        <v>845</v>
      </c>
      <c r="F112" s="147" t="s">
        <v>846</v>
      </c>
      <c r="G112" s="148" t="s">
        <v>847</v>
      </c>
      <c r="H112" s="149">
        <v>15</v>
      </c>
      <c r="I112" s="150"/>
      <c r="J112" s="151">
        <f t="shared" si="0"/>
        <v>0</v>
      </c>
      <c r="K112" s="147" t="s">
        <v>3</v>
      </c>
      <c r="L112" s="35"/>
      <c r="M112" s="152" t="s">
        <v>3</v>
      </c>
      <c r="N112" s="153" t="s">
        <v>43</v>
      </c>
      <c r="O112" s="55"/>
      <c r="P112" s="154">
        <f t="shared" si="1"/>
        <v>0</v>
      </c>
      <c r="Q112" s="154">
        <v>0</v>
      </c>
      <c r="R112" s="154">
        <f t="shared" si="2"/>
        <v>0</v>
      </c>
      <c r="S112" s="154">
        <v>0</v>
      </c>
      <c r="T112" s="155">
        <f t="shared" si="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6" t="s">
        <v>175</v>
      </c>
      <c r="AT112" s="156" t="s">
        <v>170</v>
      </c>
      <c r="AU112" s="156" t="s">
        <v>168</v>
      </c>
      <c r="AY112" s="19" t="s">
        <v>167</v>
      </c>
      <c r="BE112" s="157">
        <f t="shared" si="4"/>
        <v>0</v>
      </c>
      <c r="BF112" s="157">
        <f t="shared" si="5"/>
        <v>0</v>
      </c>
      <c r="BG112" s="157">
        <f t="shared" si="6"/>
        <v>0</v>
      </c>
      <c r="BH112" s="157">
        <f t="shared" si="7"/>
        <v>0</v>
      </c>
      <c r="BI112" s="157">
        <f t="shared" si="8"/>
        <v>0</v>
      </c>
      <c r="BJ112" s="19" t="s">
        <v>79</v>
      </c>
      <c r="BK112" s="157">
        <f t="shared" si="9"/>
        <v>0</v>
      </c>
      <c r="BL112" s="19" t="s">
        <v>175</v>
      </c>
      <c r="BM112" s="156" t="s">
        <v>370</v>
      </c>
    </row>
    <row r="113" spans="1:65" s="2" customFormat="1" ht="16.5" customHeight="1">
      <c r="A113" s="34"/>
      <c r="B113" s="144"/>
      <c r="C113" s="145" t="s">
        <v>277</v>
      </c>
      <c r="D113" s="145" t="s">
        <v>170</v>
      </c>
      <c r="E113" s="146" t="s">
        <v>848</v>
      </c>
      <c r="F113" s="147" t="s">
        <v>849</v>
      </c>
      <c r="G113" s="148" t="s">
        <v>847</v>
      </c>
      <c r="H113" s="149">
        <v>35</v>
      </c>
      <c r="I113" s="150"/>
      <c r="J113" s="151">
        <f t="shared" si="0"/>
        <v>0</v>
      </c>
      <c r="K113" s="147" t="s">
        <v>3</v>
      </c>
      <c r="L113" s="35"/>
      <c r="M113" s="152" t="s">
        <v>3</v>
      </c>
      <c r="N113" s="153" t="s">
        <v>43</v>
      </c>
      <c r="O113" s="55"/>
      <c r="P113" s="154">
        <f t="shared" si="1"/>
        <v>0</v>
      </c>
      <c r="Q113" s="154">
        <v>0</v>
      </c>
      <c r="R113" s="154">
        <f t="shared" si="2"/>
        <v>0</v>
      </c>
      <c r="S113" s="154">
        <v>0</v>
      </c>
      <c r="T113" s="155">
        <f t="shared" si="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6" t="s">
        <v>175</v>
      </c>
      <c r="AT113" s="156" t="s">
        <v>170</v>
      </c>
      <c r="AU113" s="156" t="s">
        <v>168</v>
      </c>
      <c r="AY113" s="19" t="s">
        <v>167</v>
      </c>
      <c r="BE113" s="157">
        <f t="shared" si="4"/>
        <v>0</v>
      </c>
      <c r="BF113" s="157">
        <f t="shared" si="5"/>
        <v>0</v>
      </c>
      <c r="BG113" s="157">
        <f t="shared" si="6"/>
        <v>0</v>
      </c>
      <c r="BH113" s="157">
        <f t="shared" si="7"/>
        <v>0</v>
      </c>
      <c r="BI113" s="157">
        <f t="shared" si="8"/>
        <v>0</v>
      </c>
      <c r="BJ113" s="19" t="s">
        <v>79</v>
      </c>
      <c r="BK113" s="157">
        <f t="shared" si="9"/>
        <v>0</v>
      </c>
      <c r="BL113" s="19" t="s">
        <v>175</v>
      </c>
      <c r="BM113" s="156" t="s">
        <v>383</v>
      </c>
    </row>
    <row r="114" spans="1:65" s="2" customFormat="1" ht="16.5" customHeight="1">
      <c r="A114" s="34"/>
      <c r="B114" s="144"/>
      <c r="C114" s="145" t="s">
        <v>285</v>
      </c>
      <c r="D114" s="145" t="s">
        <v>170</v>
      </c>
      <c r="E114" s="146" t="s">
        <v>850</v>
      </c>
      <c r="F114" s="147" t="s">
        <v>851</v>
      </c>
      <c r="G114" s="148" t="s">
        <v>847</v>
      </c>
      <c r="H114" s="149">
        <v>15</v>
      </c>
      <c r="I114" s="150"/>
      <c r="J114" s="151">
        <f t="shared" si="0"/>
        <v>0</v>
      </c>
      <c r="K114" s="147" t="s">
        <v>3</v>
      </c>
      <c r="L114" s="35"/>
      <c r="M114" s="152" t="s">
        <v>3</v>
      </c>
      <c r="N114" s="153" t="s">
        <v>43</v>
      </c>
      <c r="O114" s="55"/>
      <c r="P114" s="154">
        <f t="shared" si="1"/>
        <v>0</v>
      </c>
      <c r="Q114" s="154">
        <v>0</v>
      </c>
      <c r="R114" s="154">
        <f t="shared" si="2"/>
        <v>0</v>
      </c>
      <c r="S114" s="154">
        <v>0</v>
      </c>
      <c r="T114" s="155">
        <f t="shared" si="3"/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6" t="s">
        <v>175</v>
      </c>
      <c r="AT114" s="156" t="s">
        <v>170</v>
      </c>
      <c r="AU114" s="156" t="s">
        <v>168</v>
      </c>
      <c r="AY114" s="19" t="s">
        <v>167</v>
      </c>
      <c r="BE114" s="157">
        <f t="shared" si="4"/>
        <v>0</v>
      </c>
      <c r="BF114" s="157">
        <f t="shared" si="5"/>
        <v>0</v>
      </c>
      <c r="BG114" s="157">
        <f t="shared" si="6"/>
        <v>0</v>
      </c>
      <c r="BH114" s="157">
        <f t="shared" si="7"/>
        <v>0</v>
      </c>
      <c r="BI114" s="157">
        <f t="shared" si="8"/>
        <v>0</v>
      </c>
      <c r="BJ114" s="19" t="s">
        <v>79</v>
      </c>
      <c r="BK114" s="157">
        <f t="shared" si="9"/>
        <v>0</v>
      </c>
      <c r="BL114" s="19" t="s">
        <v>175</v>
      </c>
      <c r="BM114" s="156" t="s">
        <v>395</v>
      </c>
    </row>
    <row r="115" spans="1:65" s="2" customFormat="1" ht="24.2" customHeight="1">
      <c r="A115" s="34"/>
      <c r="B115" s="144"/>
      <c r="C115" s="145" t="s">
        <v>290</v>
      </c>
      <c r="D115" s="145" t="s">
        <v>170</v>
      </c>
      <c r="E115" s="146" t="s">
        <v>852</v>
      </c>
      <c r="F115" s="147" t="s">
        <v>853</v>
      </c>
      <c r="G115" s="148" t="s">
        <v>226</v>
      </c>
      <c r="H115" s="149">
        <v>1</v>
      </c>
      <c r="I115" s="150"/>
      <c r="J115" s="151">
        <f t="shared" si="0"/>
        <v>0</v>
      </c>
      <c r="K115" s="147" t="s">
        <v>3</v>
      </c>
      <c r="L115" s="35"/>
      <c r="M115" s="152" t="s">
        <v>3</v>
      </c>
      <c r="N115" s="153" t="s">
        <v>43</v>
      </c>
      <c r="O115" s="55"/>
      <c r="P115" s="154">
        <f t="shared" si="1"/>
        <v>0</v>
      </c>
      <c r="Q115" s="154">
        <v>0</v>
      </c>
      <c r="R115" s="154">
        <f t="shared" si="2"/>
        <v>0</v>
      </c>
      <c r="S115" s="154">
        <v>0</v>
      </c>
      <c r="T115" s="155">
        <f t="shared" si="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6" t="s">
        <v>175</v>
      </c>
      <c r="AT115" s="156" t="s">
        <v>170</v>
      </c>
      <c r="AU115" s="156" t="s">
        <v>168</v>
      </c>
      <c r="AY115" s="19" t="s">
        <v>167</v>
      </c>
      <c r="BE115" s="157">
        <f t="shared" si="4"/>
        <v>0</v>
      </c>
      <c r="BF115" s="157">
        <f t="shared" si="5"/>
        <v>0</v>
      </c>
      <c r="BG115" s="157">
        <f t="shared" si="6"/>
        <v>0</v>
      </c>
      <c r="BH115" s="157">
        <f t="shared" si="7"/>
        <v>0</v>
      </c>
      <c r="BI115" s="157">
        <f t="shared" si="8"/>
        <v>0</v>
      </c>
      <c r="BJ115" s="19" t="s">
        <v>79</v>
      </c>
      <c r="BK115" s="157">
        <f t="shared" si="9"/>
        <v>0</v>
      </c>
      <c r="BL115" s="19" t="s">
        <v>175</v>
      </c>
      <c r="BM115" s="156" t="s">
        <v>406</v>
      </c>
    </row>
    <row r="116" spans="1:65" s="2" customFormat="1" ht="16.5" customHeight="1">
      <c r="A116" s="34"/>
      <c r="B116" s="144"/>
      <c r="C116" s="145" t="s">
        <v>8</v>
      </c>
      <c r="D116" s="145" t="s">
        <v>170</v>
      </c>
      <c r="E116" s="146" t="s">
        <v>854</v>
      </c>
      <c r="F116" s="147" t="s">
        <v>855</v>
      </c>
      <c r="G116" s="148" t="s">
        <v>847</v>
      </c>
      <c r="H116" s="149">
        <v>10</v>
      </c>
      <c r="I116" s="150"/>
      <c r="J116" s="151">
        <f t="shared" si="0"/>
        <v>0</v>
      </c>
      <c r="K116" s="147" t="s">
        <v>3</v>
      </c>
      <c r="L116" s="35"/>
      <c r="M116" s="152" t="s">
        <v>3</v>
      </c>
      <c r="N116" s="153" t="s">
        <v>43</v>
      </c>
      <c r="O116" s="55"/>
      <c r="P116" s="154">
        <f t="shared" si="1"/>
        <v>0</v>
      </c>
      <c r="Q116" s="154">
        <v>0</v>
      </c>
      <c r="R116" s="154">
        <f t="shared" si="2"/>
        <v>0</v>
      </c>
      <c r="S116" s="154">
        <v>0</v>
      </c>
      <c r="T116" s="155">
        <f t="shared" si="3"/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6" t="s">
        <v>175</v>
      </c>
      <c r="AT116" s="156" t="s">
        <v>170</v>
      </c>
      <c r="AU116" s="156" t="s">
        <v>168</v>
      </c>
      <c r="AY116" s="19" t="s">
        <v>167</v>
      </c>
      <c r="BE116" s="157">
        <f t="shared" si="4"/>
        <v>0</v>
      </c>
      <c r="BF116" s="157">
        <f t="shared" si="5"/>
        <v>0</v>
      </c>
      <c r="BG116" s="157">
        <f t="shared" si="6"/>
        <v>0</v>
      </c>
      <c r="BH116" s="157">
        <f t="shared" si="7"/>
        <v>0</v>
      </c>
      <c r="BI116" s="157">
        <f t="shared" si="8"/>
        <v>0</v>
      </c>
      <c r="BJ116" s="19" t="s">
        <v>79</v>
      </c>
      <c r="BK116" s="157">
        <f t="shared" si="9"/>
        <v>0</v>
      </c>
      <c r="BL116" s="19" t="s">
        <v>175</v>
      </c>
      <c r="BM116" s="156" t="s">
        <v>418</v>
      </c>
    </row>
    <row r="117" spans="1:65" s="2" customFormat="1" ht="24.2" customHeight="1">
      <c r="A117" s="34"/>
      <c r="B117" s="144"/>
      <c r="C117" s="145" t="s">
        <v>300</v>
      </c>
      <c r="D117" s="145" t="s">
        <v>170</v>
      </c>
      <c r="E117" s="146" t="s">
        <v>856</v>
      </c>
      <c r="F117" s="147" t="s">
        <v>857</v>
      </c>
      <c r="G117" s="148" t="s">
        <v>847</v>
      </c>
      <c r="H117" s="149">
        <v>2</v>
      </c>
      <c r="I117" s="150"/>
      <c r="J117" s="151">
        <f t="shared" si="0"/>
        <v>0</v>
      </c>
      <c r="K117" s="147" t="s">
        <v>3</v>
      </c>
      <c r="L117" s="35"/>
      <c r="M117" s="152" t="s">
        <v>3</v>
      </c>
      <c r="N117" s="153" t="s">
        <v>43</v>
      </c>
      <c r="O117" s="55"/>
      <c r="P117" s="154">
        <f t="shared" si="1"/>
        <v>0</v>
      </c>
      <c r="Q117" s="154">
        <v>0</v>
      </c>
      <c r="R117" s="154">
        <f t="shared" si="2"/>
        <v>0</v>
      </c>
      <c r="S117" s="154">
        <v>0</v>
      </c>
      <c r="T117" s="155">
        <f t="shared" si="3"/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6" t="s">
        <v>175</v>
      </c>
      <c r="AT117" s="156" t="s">
        <v>170</v>
      </c>
      <c r="AU117" s="156" t="s">
        <v>168</v>
      </c>
      <c r="AY117" s="19" t="s">
        <v>167</v>
      </c>
      <c r="BE117" s="157">
        <f t="shared" si="4"/>
        <v>0</v>
      </c>
      <c r="BF117" s="157">
        <f t="shared" si="5"/>
        <v>0</v>
      </c>
      <c r="BG117" s="157">
        <f t="shared" si="6"/>
        <v>0</v>
      </c>
      <c r="BH117" s="157">
        <f t="shared" si="7"/>
        <v>0</v>
      </c>
      <c r="BI117" s="157">
        <f t="shared" si="8"/>
        <v>0</v>
      </c>
      <c r="BJ117" s="19" t="s">
        <v>79</v>
      </c>
      <c r="BK117" s="157">
        <f t="shared" si="9"/>
        <v>0</v>
      </c>
      <c r="BL117" s="19" t="s">
        <v>175</v>
      </c>
      <c r="BM117" s="156" t="s">
        <v>431</v>
      </c>
    </row>
    <row r="118" spans="1:65" s="2" customFormat="1" ht="24.2" customHeight="1">
      <c r="A118" s="34"/>
      <c r="B118" s="144"/>
      <c r="C118" s="145" t="s">
        <v>306</v>
      </c>
      <c r="D118" s="145" t="s">
        <v>170</v>
      </c>
      <c r="E118" s="146" t="s">
        <v>858</v>
      </c>
      <c r="F118" s="147" t="s">
        <v>859</v>
      </c>
      <c r="G118" s="148" t="s">
        <v>847</v>
      </c>
      <c r="H118" s="149">
        <v>11</v>
      </c>
      <c r="I118" s="150"/>
      <c r="J118" s="151">
        <f t="shared" si="0"/>
        <v>0</v>
      </c>
      <c r="K118" s="147" t="s">
        <v>3</v>
      </c>
      <c r="L118" s="35"/>
      <c r="M118" s="152" t="s">
        <v>3</v>
      </c>
      <c r="N118" s="153" t="s">
        <v>43</v>
      </c>
      <c r="O118" s="55"/>
      <c r="P118" s="154">
        <f t="shared" si="1"/>
        <v>0</v>
      </c>
      <c r="Q118" s="154">
        <v>0</v>
      </c>
      <c r="R118" s="154">
        <f t="shared" si="2"/>
        <v>0</v>
      </c>
      <c r="S118" s="154">
        <v>0</v>
      </c>
      <c r="T118" s="155">
        <f t="shared" si="3"/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6" t="s">
        <v>175</v>
      </c>
      <c r="AT118" s="156" t="s">
        <v>170</v>
      </c>
      <c r="AU118" s="156" t="s">
        <v>168</v>
      </c>
      <c r="AY118" s="19" t="s">
        <v>167</v>
      </c>
      <c r="BE118" s="157">
        <f t="shared" si="4"/>
        <v>0</v>
      </c>
      <c r="BF118" s="157">
        <f t="shared" si="5"/>
        <v>0</v>
      </c>
      <c r="BG118" s="157">
        <f t="shared" si="6"/>
        <v>0</v>
      </c>
      <c r="BH118" s="157">
        <f t="shared" si="7"/>
        <v>0</v>
      </c>
      <c r="BI118" s="157">
        <f t="shared" si="8"/>
        <v>0</v>
      </c>
      <c r="BJ118" s="19" t="s">
        <v>79</v>
      </c>
      <c r="BK118" s="157">
        <f t="shared" si="9"/>
        <v>0</v>
      </c>
      <c r="BL118" s="19" t="s">
        <v>175</v>
      </c>
      <c r="BM118" s="156" t="s">
        <v>441</v>
      </c>
    </row>
    <row r="119" spans="1:65" s="2" customFormat="1" ht="37.9" customHeight="1">
      <c r="A119" s="34"/>
      <c r="B119" s="144"/>
      <c r="C119" s="145" t="s">
        <v>312</v>
      </c>
      <c r="D119" s="145" t="s">
        <v>170</v>
      </c>
      <c r="E119" s="146" t="s">
        <v>860</v>
      </c>
      <c r="F119" s="147" t="s">
        <v>861</v>
      </c>
      <c r="G119" s="148" t="s">
        <v>847</v>
      </c>
      <c r="H119" s="149">
        <v>18</v>
      </c>
      <c r="I119" s="150"/>
      <c r="J119" s="151">
        <f t="shared" si="0"/>
        <v>0</v>
      </c>
      <c r="K119" s="147" t="s">
        <v>3</v>
      </c>
      <c r="L119" s="35"/>
      <c r="M119" s="152" t="s">
        <v>3</v>
      </c>
      <c r="N119" s="153" t="s">
        <v>43</v>
      </c>
      <c r="O119" s="55"/>
      <c r="P119" s="154">
        <f t="shared" si="1"/>
        <v>0</v>
      </c>
      <c r="Q119" s="154">
        <v>0</v>
      </c>
      <c r="R119" s="154">
        <f t="shared" si="2"/>
        <v>0</v>
      </c>
      <c r="S119" s="154">
        <v>0</v>
      </c>
      <c r="T119" s="155">
        <f t="shared" si="3"/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6" t="s">
        <v>175</v>
      </c>
      <c r="AT119" s="156" t="s">
        <v>170</v>
      </c>
      <c r="AU119" s="156" t="s">
        <v>168</v>
      </c>
      <c r="AY119" s="19" t="s">
        <v>167</v>
      </c>
      <c r="BE119" s="157">
        <f t="shared" si="4"/>
        <v>0</v>
      </c>
      <c r="BF119" s="157">
        <f t="shared" si="5"/>
        <v>0</v>
      </c>
      <c r="BG119" s="157">
        <f t="shared" si="6"/>
        <v>0</v>
      </c>
      <c r="BH119" s="157">
        <f t="shared" si="7"/>
        <v>0</v>
      </c>
      <c r="BI119" s="157">
        <f t="shared" si="8"/>
        <v>0</v>
      </c>
      <c r="BJ119" s="19" t="s">
        <v>79</v>
      </c>
      <c r="BK119" s="157">
        <f t="shared" si="9"/>
        <v>0</v>
      </c>
      <c r="BL119" s="19" t="s">
        <v>175</v>
      </c>
      <c r="BM119" s="156" t="s">
        <v>451</v>
      </c>
    </row>
    <row r="120" spans="1:65" s="2" customFormat="1" ht="44.25" customHeight="1">
      <c r="A120" s="34"/>
      <c r="B120" s="144"/>
      <c r="C120" s="145" t="s">
        <v>318</v>
      </c>
      <c r="D120" s="145" t="s">
        <v>170</v>
      </c>
      <c r="E120" s="146" t="s">
        <v>862</v>
      </c>
      <c r="F120" s="147" t="s">
        <v>863</v>
      </c>
      <c r="G120" s="148" t="s">
        <v>847</v>
      </c>
      <c r="H120" s="149">
        <v>4</v>
      </c>
      <c r="I120" s="150"/>
      <c r="J120" s="151">
        <f t="shared" si="0"/>
        <v>0</v>
      </c>
      <c r="K120" s="147" t="s">
        <v>3</v>
      </c>
      <c r="L120" s="35"/>
      <c r="M120" s="152" t="s">
        <v>3</v>
      </c>
      <c r="N120" s="153" t="s">
        <v>43</v>
      </c>
      <c r="O120" s="55"/>
      <c r="P120" s="154">
        <f t="shared" si="1"/>
        <v>0</v>
      </c>
      <c r="Q120" s="154">
        <v>0</v>
      </c>
      <c r="R120" s="154">
        <f t="shared" si="2"/>
        <v>0</v>
      </c>
      <c r="S120" s="154">
        <v>0</v>
      </c>
      <c r="T120" s="155">
        <f t="shared" si="3"/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6" t="s">
        <v>175</v>
      </c>
      <c r="AT120" s="156" t="s">
        <v>170</v>
      </c>
      <c r="AU120" s="156" t="s">
        <v>168</v>
      </c>
      <c r="AY120" s="19" t="s">
        <v>167</v>
      </c>
      <c r="BE120" s="157">
        <f t="shared" si="4"/>
        <v>0</v>
      </c>
      <c r="BF120" s="157">
        <f t="shared" si="5"/>
        <v>0</v>
      </c>
      <c r="BG120" s="157">
        <f t="shared" si="6"/>
        <v>0</v>
      </c>
      <c r="BH120" s="157">
        <f t="shared" si="7"/>
        <v>0</v>
      </c>
      <c r="BI120" s="157">
        <f t="shared" si="8"/>
        <v>0</v>
      </c>
      <c r="BJ120" s="19" t="s">
        <v>79</v>
      </c>
      <c r="BK120" s="157">
        <f t="shared" si="9"/>
        <v>0</v>
      </c>
      <c r="BL120" s="19" t="s">
        <v>175</v>
      </c>
      <c r="BM120" s="156" t="s">
        <v>463</v>
      </c>
    </row>
    <row r="121" spans="1:65" s="2" customFormat="1" ht="24.2" customHeight="1">
      <c r="A121" s="34"/>
      <c r="B121" s="144"/>
      <c r="C121" s="145" t="s">
        <v>323</v>
      </c>
      <c r="D121" s="145" t="s">
        <v>170</v>
      </c>
      <c r="E121" s="146" t="s">
        <v>864</v>
      </c>
      <c r="F121" s="147" t="s">
        <v>865</v>
      </c>
      <c r="G121" s="148" t="s">
        <v>847</v>
      </c>
      <c r="H121" s="149">
        <v>5</v>
      </c>
      <c r="I121" s="150"/>
      <c r="J121" s="151">
        <f t="shared" si="0"/>
        <v>0</v>
      </c>
      <c r="K121" s="147" t="s">
        <v>3</v>
      </c>
      <c r="L121" s="35"/>
      <c r="M121" s="152" t="s">
        <v>3</v>
      </c>
      <c r="N121" s="153" t="s">
        <v>43</v>
      </c>
      <c r="O121" s="55"/>
      <c r="P121" s="154">
        <f t="shared" si="1"/>
        <v>0</v>
      </c>
      <c r="Q121" s="154">
        <v>0</v>
      </c>
      <c r="R121" s="154">
        <f t="shared" si="2"/>
        <v>0</v>
      </c>
      <c r="S121" s="154">
        <v>0</v>
      </c>
      <c r="T121" s="155">
        <f t="shared" si="3"/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6" t="s">
        <v>175</v>
      </c>
      <c r="AT121" s="156" t="s">
        <v>170</v>
      </c>
      <c r="AU121" s="156" t="s">
        <v>168</v>
      </c>
      <c r="AY121" s="19" t="s">
        <v>167</v>
      </c>
      <c r="BE121" s="157">
        <f t="shared" si="4"/>
        <v>0</v>
      </c>
      <c r="BF121" s="157">
        <f t="shared" si="5"/>
        <v>0</v>
      </c>
      <c r="BG121" s="157">
        <f t="shared" si="6"/>
        <v>0</v>
      </c>
      <c r="BH121" s="157">
        <f t="shared" si="7"/>
        <v>0</v>
      </c>
      <c r="BI121" s="157">
        <f t="shared" si="8"/>
        <v>0</v>
      </c>
      <c r="BJ121" s="19" t="s">
        <v>79</v>
      </c>
      <c r="BK121" s="157">
        <f t="shared" si="9"/>
        <v>0</v>
      </c>
      <c r="BL121" s="19" t="s">
        <v>175</v>
      </c>
      <c r="BM121" s="156" t="s">
        <v>474</v>
      </c>
    </row>
    <row r="122" spans="1:65" s="2" customFormat="1" ht="16.5" customHeight="1">
      <c r="A122" s="34"/>
      <c r="B122" s="144"/>
      <c r="C122" s="145" t="s">
        <v>330</v>
      </c>
      <c r="D122" s="145" t="s">
        <v>170</v>
      </c>
      <c r="E122" s="146" t="s">
        <v>866</v>
      </c>
      <c r="F122" s="147" t="s">
        <v>867</v>
      </c>
      <c r="G122" s="148" t="s">
        <v>847</v>
      </c>
      <c r="H122" s="149">
        <v>1</v>
      </c>
      <c r="I122" s="150"/>
      <c r="J122" s="151">
        <f t="shared" si="0"/>
        <v>0</v>
      </c>
      <c r="K122" s="147" t="s">
        <v>3</v>
      </c>
      <c r="L122" s="35"/>
      <c r="M122" s="152" t="s">
        <v>3</v>
      </c>
      <c r="N122" s="153" t="s">
        <v>43</v>
      </c>
      <c r="O122" s="55"/>
      <c r="P122" s="154">
        <f t="shared" si="1"/>
        <v>0</v>
      </c>
      <c r="Q122" s="154">
        <v>0</v>
      </c>
      <c r="R122" s="154">
        <f t="shared" si="2"/>
        <v>0</v>
      </c>
      <c r="S122" s="154">
        <v>0</v>
      </c>
      <c r="T122" s="155">
        <f t="shared" si="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6" t="s">
        <v>175</v>
      </c>
      <c r="AT122" s="156" t="s">
        <v>170</v>
      </c>
      <c r="AU122" s="156" t="s">
        <v>168</v>
      </c>
      <c r="AY122" s="19" t="s">
        <v>167</v>
      </c>
      <c r="BE122" s="157">
        <f t="shared" si="4"/>
        <v>0</v>
      </c>
      <c r="BF122" s="157">
        <f t="shared" si="5"/>
        <v>0</v>
      </c>
      <c r="BG122" s="157">
        <f t="shared" si="6"/>
        <v>0</v>
      </c>
      <c r="BH122" s="157">
        <f t="shared" si="7"/>
        <v>0</v>
      </c>
      <c r="BI122" s="157">
        <f t="shared" si="8"/>
        <v>0</v>
      </c>
      <c r="BJ122" s="19" t="s">
        <v>79</v>
      </c>
      <c r="BK122" s="157">
        <f t="shared" si="9"/>
        <v>0</v>
      </c>
      <c r="BL122" s="19" t="s">
        <v>175</v>
      </c>
      <c r="BM122" s="156" t="s">
        <v>485</v>
      </c>
    </row>
    <row r="123" spans="1:65" s="2" customFormat="1" ht="24.2" customHeight="1">
      <c r="A123" s="34"/>
      <c r="B123" s="144"/>
      <c r="C123" s="145" t="s">
        <v>339</v>
      </c>
      <c r="D123" s="145" t="s">
        <v>170</v>
      </c>
      <c r="E123" s="146" t="s">
        <v>868</v>
      </c>
      <c r="F123" s="147" t="s">
        <v>869</v>
      </c>
      <c r="G123" s="148" t="s">
        <v>847</v>
      </c>
      <c r="H123" s="149">
        <v>3</v>
      </c>
      <c r="I123" s="150"/>
      <c r="J123" s="151">
        <f t="shared" si="0"/>
        <v>0</v>
      </c>
      <c r="K123" s="147" t="s">
        <v>3</v>
      </c>
      <c r="L123" s="35"/>
      <c r="M123" s="152" t="s">
        <v>3</v>
      </c>
      <c r="N123" s="153" t="s">
        <v>43</v>
      </c>
      <c r="O123" s="55"/>
      <c r="P123" s="154">
        <f t="shared" si="1"/>
        <v>0</v>
      </c>
      <c r="Q123" s="154">
        <v>0</v>
      </c>
      <c r="R123" s="154">
        <f t="shared" si="2"/>
        <v>0</v>
      </c>
      <c r="S123" s="154">
        <v>0</v>
      </c>
      <c r="T123" s="155">
        <f t="shared" si="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6" t="s">
        <v>175</v>
      </c>
      <c r="AT123" s="156" t="s">
        <v>170</v>
      </c>
      <c r="AU123" s="156" t="s">
        <v>168</v>
      </c>
      <c r="AY123" s="19" t="s">
        <v>167</v>
      </c>
      <c r="BE123" s="157">
        <f t="shared" si="4"/>
        <v>0</v>
      </c>
      <c r="BF123" s="157">
        <f t="shared" si="5"/>
        <v>0</v>
      </c>
      <c r="BG123" s="157">
        <f t="shared" si="6"/>
        <v>0</v>
      </c>
      <c r="BH123" s="157">
        <f t="shared" si="7"/>
        <v>0</v>
      </c>
      <c r="BI123" s="157">
        <f t="shared" si="8"/>
        <v>0</v>
      </c>
      <c r="BJ123" s="19" t="s">
        <v>79</v>
      </c>
      <c r="BK123" s="157">
        <f t="shared" si="9"/>
        <v>0</v>
      </c>
      <c r="BL123" s="19" t="s">
        <v>175</v>
      </c>
      <c r="BM123" s="156" t="s">
        <v>497</v>
      </c>
    </row>
    <row r="124" spans="1:65" s="2" customFormat="1" ht="16.5" customHeight="1">
      <c r="A124" s="34"/>
      <c r="B124" s="144"/>
      <c r="C124" s="145" t="s">
        <v>345</v>
      </c>
      <c r="D124" s="145" t="s">
        <v>170</v>
      </c>
      <c r="E124" s="146" t="s">
        <v>870</v>
      </c>
      <c r="F124" s="147" t="s">
        <v>871</v>
      </c>
      <c r="G124" s="148" t="s">
        <v>847</v>
      </c>
      <c r="H124" s="149">
        <v>4</v>
      </c>
      <c r="I124" s="150"/>
      <c r="J124" s="151">
        <f t="shared" si="0"/>
        <v>0</v>
      </c>
      <c r="K124" s="147" t="s">
        <v>3</v>
      </c>
      <c r="L124" s="35"/>
      <c r="M124" s="152" t="s">
        <v>3</v>
      </c>
      <c r="N124" s="153" t="s">
        <v>43</v>
      </c>
      <c r="O124" s="55"/>
      <c r="P124" s="154">
        <f t="shared" si="1"/>
        <v>0</v>
      </c>
      <c r="Q124" s="154">
        <v>0</v>
      </c>
      <c r="R124" s="154">
        <f t="shared" si="2"/>
        <v>0</v>
      </c>
      <c r="S124" s="154">
        <v>0</v>
      </c>
      <c r="T124" s="155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6" t="s">
        <v>175</v>
      </c>
      <c r="AT124" s="156" t="s">
        <v>170</v>
      </c>
      <c r="AU124" s="156" t="s">
        <v>168</v>
      </c>
      <c r="AY124" s="19" t="s">
        <v>167</v>
      </c>
      <c r="BE124" s="157">
        <f t="shared" si="4"/>
        <v>0</v>
      </c>
      <c r="BF124" s="157">
        <f t="shared" si="5"/>
        <v>0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9" t="s">
        <v>79</v>
      </c>
      <c r="BK124" s="157">
        <f t="shared" si="9"/>
        <v>0</v>
      </c>
      <c r="BL124" s="19" t="s">
        <v>175</v>
      </c>
      <c r="BM124" s="156" t="s">
        <v>508</v>
      </c>
    </row>
    <row r="125" spans="2:63" s="12" customFormat="1" ht="20.85" customHeight="1">
      <c r="B125" s="131"/>
      <c r="D125" s="132" t="s">
        <v>71</v>
      </c>
      <c r="E125" s="142" t="s">
        <v>872</v>
      </c>
      <c r="F125" s="142" t="s">
        <v>873</v>
      </c>
      <c r="I125" s="134"/>
      <c r="J125" s="143">
        <f>BK125</f>
        <v>0</v>
      </c>
      <c r="L125" s="131"/>
      <c r="M125" s="136"/>
      <c r="N125" s="137"/>
      <c r="O125" s="137"/>
      <c r="P125" s="138">
        <f>P126</f>
        <v>0</v>
      </c>
      <c r="Q125" s="137"/>
      <c r="R125" s="138">
        <f>R126</f>
        <v>0</v>
      </c>
      <c r="S125" s="137"/>
      <c r="T125" s="139">
        <f>T126</f>
        <v>0</v>
      </c>
      <c r="AR125" s="132" t="s">
        <v>79</v>
      </c>
      <c r="AT125" s="140" t="s">
        <v>71</v>
      </c>
      <c r="AU125" s="140" t="s">
        <v>81</v>
      </c>
      <c r="AY125" s="132" t="s">
        <v>167</v>
      </c>
      <c r="BK125" s="141">
        <f>BK126</f>
        <v>0</v>
      </c>
    </row>
    <row r="126" spans="1:65" s="2" customFormat="1" ht="16.5" customHeight="1">
      <c r="A126" s="34"/>
      <c r="B126" s="144"/>
      <c r="C126" s="145" t="s">
        <v>350</v>
      </c>
      <c r="D126" s="145" t="s">
        <v>170</v>
      </c>
      <c r="E126" s="146" t="s">
        <v>874</v>
      </c>
      <c r="F126" s="147" t="s">
        <v>875</v>
      </c>
      <c r="G126" s="148" t="s">
        <v>847</v>
      </c>
      <c r="H126" s="149">
        <v>20</v>
      </c>
      <c r="I126" s="150"/>
      <c r="J126" s="151">
        <f>ROUND(I126*H126,2)</f>
        <v>0</v>
      </c>
      <c r="K126" s="147" t="s">
        <v>3</v>
      </c>
      <c r="L126" s="35"/>
      <c r="M126" s="152" t="s">
        <v>3</v>
      </c>
      <c r="N126" s="153" t="s">
        <v>43</v>
      </c>
      <c r="O126" s="55"/>
      <c r="P126" s="154">
        <f>O126*H126</f>
        <v>0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6" t="s">
        <v>175</v>
      </c>
      <c r="AT126" s="156" t="s">
        <v>170</v>
      </c>
      <c r="AU126" s="156" t="s">
        <v>168</v>
      </c>
      <c r="AY126" s="19" t="s">
        <v>167</v>
      </c>
      <c r="BE126" s="157">
        <f>IF(N126="základní",J126,0)</f>
        <v>0</v>
      </c>
      <c r="BF126" s="157">
        <f>IF(N126="snížená",J126,0)</f>
        <v>0</v>
      </c>
      <c r="BG126" s="157">
        <f>IF(N126="zákl. přenesená",J126,0)</f>
        <v>0</v>
      </c>
      <c r="BH126" s="157">
        <f>IF(N126="sníž. přenesená",J126,0)</f>
        <v>0</v>
      </c>
      <c r="BI126" s="157">
        <f>IF(N126="nulová",J126,0)</f>
        <v>0</v>
      </c>
      <c r="BJ126" s="19" t="s">
        <v>79</v>
      </c>
      <c r="BK126" s="157">
        <f>ROUND(I126*H126,2)</f>
        <v>0</v>
      </c>
      <c r="BL126" s="19" t="s">
        <v>175</v>
      </c>
      <c r="BM126" s="156" t="s">
        <v>518</v>
      </c>
    </row>
    <row r="127" spans="2:63" s="12" customFormat="1" ht="20.85" customHeight="1">
      <c r="B127" s="131"/>
      <c r="D127" s="132" t="s">
        <v>71</v>
      </c>
      <c r="E127" s="142" t="s">
        <v>876</v>
      </c>
      <c r="F127" s="142" t="s">
        <v>877</v>
      </c>
      <c r="I127" s="134"/>
      <c r="J127" s="143">
        <f>BK127</f>
        <v>0</v>
      </c>
      <c r="L127" s="131"/>
      <c r="M127" s="136"/>
      <c r="N127" s="137"/>
      <c r="O127" s="137"/>
      <c r="P127" s="138">
        <f>SUM(P128:P131)</f>
        <v>0</v>
      </c>
      <c r="Q127" s="137"/>
      <c r="R127" s="138">
        <f>SUM(R128:R131)</f>
        <v>0</v>
      </c>
      <c r="S127" s="137"/>
      <c r="T127" s="139">
        <f>SUM(T128:T131)</f>
        <v>0</v>
      </c>
      <c r="AR127" s="132" t="s">
        <v>79</v>
      </c>
      <c r="AT127" s="140" t="s">
        <v>71</v>
      </c>
      <c r="AU127" s="140" t="s">
        <v>81</v>
      </c>
      <c r="AY127" s="132" t="s">
        <v>167</v>
      </c>
      <c r="BK127" s="141">
        <f>SUM(BK128:BK131)</f>
        <v>0</v>
      </c>
    </row>
    <row r="128" spans="1:65" s="2" customFormat="1" ht="33" customHeight="1">
      <c r="A128" s="34"/>
      <c r="B128" s="144"/>
      <c r="C128" s="145" t="s">
        <v>354</v>
      </c>
      <c r="D128" s="145" t="s">
        <v>170</v>
      </c>
      <c r="E128" s="146" t="s">
        <v>878</v>
      </c>
      <c r="F128" s="147" t="s">
        <v>879</v>
      </c>
      <c r="G128" s="148" t="s">
        <v>847</v>
      </c>
      <c r="H128" s="149">
        <v>24</v>
      </c>
      <c r="I128" s="150"/>
      <c r="J128" s="151">
        <f>ROUND(I128*H128,2)</f>
        <v>0</v>
      </c>
      <c r="K128" s="147" t="s">
        <v>3</v>
      </c>
      <c r="L128" s="35"/>
      <c r="M128" s="152" t="s">
        <v>3</v>
      </c>
      <c r="N128" s="153" t="s">
        <v>43</v>
      </c>
      <c r="O128" s="55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6" t="s">
        <v>175</v>
      </c>
      <c r="AT128" s="156" t="s">
        <v>170</v>
      </c>
      <c r="AU128" s="156" t="s">
        <v>168</v>
      </c>
      <c r="AY128" s="19" t="s">
        <v>167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9" t="s">
        <v>79</v>
      </c>
      <c r="BK128" s="157">
        <f>ROUND(I128*H128,2)</f>
        <v>0</v>
      </c>
      <c r="BL128" s="19" t="s">
        <v>175</v>
      </c>
      <c r="BM128" s="156" t="s">
        <v>530</v>
      </c>
    </row>
    <row r="129" spans="1:65" s="2" customFormat="1" ht="24.2" customHeight="1">
      <c r="A129" s="34"/>
      <c r="B129" s="144"/>
      <c r="C129" s="145" t="s">
        <v>360</v>
      </c>
      <c r="D129" s="145" t="s">
        <v>170</v>
      </c>
      <c r="E129" s="146" t="s">
        <v>880</v>
      </c>
      <c r="F129" s="147" t="s">
        <v>881</v>
      </c>
      <c r="G129" s="148" t="s">
        <v>847</v>
      </c>
      <c r="H129" s="149">
        <v>1</v>
      </c>
      <c r="I129" s="150"/>
      <c r="J129" s="151">
        <f>ROUND(I129*H129,2)</f>
        <v>0</v>
      </c>
      <c r="K129" s="147" t="s">
        <v>3</v>
      </c>
      <c r="L129" s="35"/>
      <c r="M129" s="152" t="s">
        <v>3</v>
      </c>
      <c r="N129" s="153" t="s">
        <v>43</v>
      </c>
      <c r="O129" s="55"/>
      <c r="P129" s="154">
        <f>O129*H129</f>
        <v>0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6" t="s">
        <v>175</v>
      </c>
      <c r="AT129" s="156" t="s">
        <v>170</v>
      </c>
      <c r="AU129" s="156" t="s">
        <v>168</v>
      </c>
      <c r="AY129" s="19" t="s">
        <v>167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9" t="s">
        <v>79</v>
      </c>
      <c r="BK129" s="157">
        <f>ROUND(I129*H129,2)</f>
        <v>0</v>
      </c>
      <c r="BL129" s="19" t="s">
        <v>175</v>
      </c>
      <c r="BM129" s="156" t="s">
        <v>539</v>
      </c>
    </row>
    <row r="130" spans="1:65" s="2" customFormat="1" ht="24.2" customHeight="1">
      <c r="A130" s="34"/>
      <c r="B130" s="144"/>
      <c r="C130" s="145" t="s">
        <v>365</v>
      </c>
      <c r="D130" s="145" t="s">
        <v>170</v>
      </c>
      <c r="E130" s="146" t="s">
        <v>882</v>
      </c>
      <c r="F130" s="147" t="s">
        <v>883</v>
      </c>
      <c r="G130" s="148" t="s">
        <v>847</v>
      </c>
      <c r="H130" s="149">
        <v>3</v>
      </c>
      <c r="I130" s="150"/>
      <c r="J130" s="151">
        <f>ROUND(I130*H130,2)</f>
        <v>0</v>
      </c>
      <c r="K130" s="147" t="s">
        <v>3</v>
      </c>
      <c r="L130" s="35"/>
      <c r="M130" s="152" t="s">
        <v>3</v>
      </c>
      <c r="N130" s="153" t="s">
        <v>43</v>
      </c>
      <c r="O130" s="55"/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6" t="s">
        <v>175</v>
      </c>
      <c r="AT130" s="156" t="s">
        <v>170</v>
      </c>
      <c r="AU130" s="156" t="s">
        <v>168</v>
      </c>
      <c r="AY130" s="19" t="s">
        <v>167</v>
      </c>
      <c r="BE130" s="157">
        <f>IF(N130="základní",J130,0)</f>
        <v>0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19" t="s">
        <v>79</v>
      </c>
      <c r="BK130" s="157">
        <f>ROUND(I130*H130,2)</f>
        <v>0</v>
      </c>
      <c r="BL130" s="19" t="s">
        <v>175</v>
      </c>
      <c r="BM130" s="156" t="s">
        <v>547</v>
      </c>
    </row>
    <row r="131" spans="1:65" s="2" customFormat="1" ht="24.2" customHeight="1">
      <c r="A131" s="34"/>
      <c r="B131" s="144"/>
      <c r="C131" s="145" t="s">
        <v>370</v>
      </c>
      <c r="D131" s="145" t="s">
        <v>170</v>
      </c>
      <c r="E131" s="146" t="s">
        <v>884</v>
      </c>
      <c r="F131" s="147" t="s">
        <v>885</v>
      </c>
      <c r="G131" s="148" t="s">
        <v>847</v>
      </c>
      <c r="H131" s="149">
        <v>2</v>
      </c>
      <c r="I131" s="150"/>
      <c r="J131" s="151">
        <f>ROUND(I131*H131,2)</f>
        <v>0</v>
      </c>
      <c r="K131" s="147" t="s">
        <v>3</v>
      </c>
      <c r="L131" s="35"/>
      <c r="M131" s="152" t="s">
        <v>3</v>
      </c>
      <c r="N131" s="153" t="s">
        <v>43</v>
      </c>
      <c r="O131" s="55"/>
      <c r="P131" s="154">
        <f>O131*H131</f>
        <v>0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6" t="s">
        <v>175</v>
      </c>
      <c r="AT131" s="156" t="s">
        <v>170</v>
      </c>
      <c r="AU131" s="156" t="s">
        <v>168</v>
      </c>
      <c r="AY131" s="19" t="s">
        <v>167</v>
      </c>
      <c r="BE131" s="157">
        <f>IF(N131="základní",J131,0)</f>
        <v>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9" t="s">
        <v>79</v>
      </c>
      <c r="BK131" s="157">
        <f>ROUND(I131*H131,2)</f>
        <v>0</v>
      </c>
      <c r="BL131" s="19" t="s">
        <v>175</v>
      </c>
      <c r="BM131" s="156" t="s">
        <v>555</v>
      </c>
    </row>
    <row r="132" spans="2:63" s="12" customFormat="1" ht="20.85" customHeight="1">
      <c r="B132" s="131"/>
      <c r="D132" s="132" t="s">
        <v>71</v>
      </c>
      <c r="E132" s="142" t="s">
        <v>886</v>
      </c>
      <c r="F132" s="142" t="s">
        <v>887</v>
      </c>
      <c r="I132" s="134"/>
      <c r="J132" s="143">
        <f>BK132</f>
        <v>0</v>
      </c>
      <c r="L132" s="131"/>
      <c r="M132" s="136"/>
      <c r="N132" s="137"/>
      <c r="O132" s="137"/>
      <c r="P132" s="138">
        <f>SUM(P133:P141)</f>
        <v>0</v>
      </c>
      <c r="Q132" s="137"/>
      <c r="R132" s="138">
        <f>SUM(R133:R141)</f>
        <v>0</v>
      </c>
      <c r="S132" s="137"/>
      <c r="T132" s="139">
        <f>SUM(T133:T141)</f>
        <v>0</v>
      </c>
      <c r="AR132" s="132" t="s">
        <v>79</v>
      </c>
      <c r="AT132" s="140" t="s">
        <v>71</v>
      </c>
      <c r="AU132" s="140" t="s">
        <v>81</v>
      </c>
      <c r="AY132" s="132" t="s">
        <v>167</v>
      </c>
      <c r="BK132" s="141">
        <f>SUM(BK133:BK141)</f>
        <v>0</v>
      </c>
    </row>
    <row r="133" spans="1:65" s="2" customFormat="1" ht="33" customHeight="1">
      <c r="A133" s="34"/>
      <c r="B133" s="144"/>
      <c r="C133" s="145" t="s">
        <v>377</v>
      </c>
      <c r="D133" s="145" t="s">
        <v>170</v>
      </c>
      <c r="E133" s="146" t="s">
        <v>888</v>
      </c>
      <c r="F133" s="147" t="s">
        <v>889</v>
      </c>
      <c r="G133" s="148" t="s">
        <v>847</v>
      </c>
      <c r="H133" s="149">
        <v>1</v>
      </c>
      <c r="I133" s="150"/>
      <c r="J133" s="151">
        <f aca="true" t="shared" si="10" ref="J133:J141">ROUND(I133*H133,2)</f>
        <v>0</v>
      </c>
      <c r="K133" s="147" t="s">
        <v>3</v>
      </c>
      <c r="L133" s="35"/>
      <c r="M133" s="152" t="s">
        <v>3</v>
      </c>
      <c r="N133" s="153" t="s">
        <v>43</v>
      </c>
      <c r="O133" s="55"/>
      <c r="P133" s="154">
        <f aca="true" t="shared" si="11" ref="P133:P141">O133*H133</f>
        <v>0</v>
      </c>
      <c r="Q133" s="154">
        <v>0</v>
      </c>
      <c r="R133" s="154">
        <f aca="true" t="shared" si="12" ref="R133:R141">Q133*H133</f>
        <v>0</v>
      </c>
      <c r="S133" s="154">
        <v>0</v>
      </c>
      <c r="T133" s="155">
        <f aca="true" t="shared" si="13" ref="T133:T141"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6" t="s">
        <v>175</v>
      </c>
      <c r="AT133" s="156" t="s">
        <v>170</v>
      </c>
      <c r="AU133" s="156" t="s">
        <v>168</v>
      </c>
      <c r="AY133" s="19" t="s">
        <v>167</v>
      </c>
      <c r="BE133" s="157">
        <f aca="true" t="shared" si="14" ref="BE133:BE141">IF(N133="základní",J133,0)</f>
        <v>0</v>
      </c>
      <c r="BF133" s="157">
        <f aca="true" t="shared" si="15" ref="BF133:BF141">IF(N133="snížená",J133,0)</f>
        <v>0</v>
      </c>
      <c r="BG133" s="157">
        <f aca="true" t="shared" si="16" ref="BG133:BG141">IF(N133="zákl. přenesená",J133,0)</f>
        <v>0</v>
      </c>
      <c r="BH133" s="157">
        <f aca="true" t="shared" si="17" ref="BH133:BH141">IF(N133="sníž. přenesená",J133,0)</f>
        <v>0</v>
      </c>
      <c r="BI133" s="157">
        <f aca="true" t="shared" si="18" ref="BI133:BI141">IF(N133="nulová",J133,0)</f>
        <v>0</v>
      </c>
      <c r="BJ133" s="19" t="s">
        <v>79</v>
      </c>
      <c r="BK133" s="157">
        <f aca="true" t="shared" si="19" ref="BK133:BK141">ROUND(I133*H133,2)</f>
        <v>0</v>
      </c>
      <c r="BL133" s="19" t="s">
        <v>175</v>
      </c>
      <c r="BM133" s="156" t="s">
        <v>563</v>
      </c>
    </row>
    <row r="134" spans="1:65" s="2" customFormat="1" ht="21.75" customHeight="1">
      <c r="A134" s="34"/>
      <c r="B134" s="144"/>
      <c r="C134" s="145" t="s">
        <v>383</v>
      </c>
      <c r="D134" s="145" t="s">
        <v>170</v>
      </c>
      <c r="E134" s="146" t="s">
        <v>890</v>
      </c>
      <c r="F134" s="147" t="s">
        <v>891</v>
      </c>
      <c r="G134" s="148" t="s">
        <v>847</v>
      </c>
      <c r="H134" s="149">
        <v>1</v>
      </c>
      <c r="I134" s="150"/>
      <c r="J134" s="151">
        <f t="shared" si="10"/>
        <v>0</v>
      </c>
      <c r="K134" s="147" t="s">
        <v>3</v>
      </c>
      <c r="L134" s="35"/>
      <c r="M134" s="152" t="s">
        <v>3</v>
      </c>
      <c r="N134" s="153" t="s">
        <v>43</v>
      </c>
      <c r="O134" s="55"/>
      <c r="P134" s="154">
        <f t="shared" si="11"/>
        <v>0</v>
      </c>
      <c r="Q134" s="154">
        <v>0</v>
      </c>
      <c r="R134" s="154">
        <f t="shared" si="12"/>
        <v>0</v>
      </c>
      <c r="S134" s="154">
        <v>0</v>
      </c>
      <c r="T134" s="155">
        <f t="shared" si="1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6" t="s">
        <v>175</v>
      </c>
      <c r="AT134" s="156" t="s">
        <v>170</v>
      </c>
      <c r="AU134" s="156" t="s">
        <v>168</v>
      </c>
      <c r="AY134" s="19" t="s">
        <v>167</v>
      </c>
      <c r="BE134" s="157">
        <f t="shared" si="14"/>
        <v>0</v>
      </c>
      <c r="BF134" s="157">
        <f t="shared" si="15"/>
        <v>0</v>
      </c>
      <c r="BG134" s="157">
        <f t="shared" si="16"/>
        <v>0</v>
      </c>
      <c r="BH134" s="157">
        <f t="shared" si="17"/>
        <v>0</v>
      </c>
      <c r="BI134" s="157">
        <f t="shared" si="18"/>
        <v>0</v>
      </c>
      <c r="BJ134" s="19" t="s">
        <v>79</v>
      </c>
      <c r="BK134" s="157">
        <f t="shared" si="19"/>
        <v>0</v>
      </c>
      <c r="BL134" s="19" t="s">
        <v>175</v>
      </c>
      <c r="BM134" s="156" t="s">
        <v>571</v>
      </c>
    </row>
    <row r="135" spans="1:65" s="2" customFormat="1" ht="24.2" customHeight="1">
      <c r="A135" s="34"/>
      <c r="B135" s="144"/>
      <c r="C135" s="145" t="s">
        <v>388</v>
      </c>
      <c r="D135" s="145" t="s">
        <v>170</v>
      </c>
      <c r="E135" s="146" t="s">
        <v>892</v>
      </c>
      <c r="F135" s="147" t="s">
        <v>893</v>
      </c>
      <c r="G135" s="148" t="s">
        <v>847</v>
      </c>
      <c r="H135" s="149">
        <v>1</v>
      </c>
      <c r="I135" s="150"/>
      <c r="J135" s="151">
        <f t="shared" si="10"/>
        <v>0</v>
      </c>
      <c r="K135" s="147" t="s">
        <v>3</v>
      </c>
      <c r="L135" s="35"/>
      <c r="M135" s="152" t="s">
        <v>3</v>
      </c>
      <c r="N135" s="153" t="s">
        <v>43</v>
      </c>
      <c r="O135" s="55"/>
      <c r="P135" s="154">
        <f t="shared" si="11"/>
        <v>0</v>
      </c>
      <c r="Q135" s="154">
        <v>0</v>
      </c>
      <c r="R135" s="154">
        <f t="shared" si="12"/>
        <v>0</v>
      </c>
      <c r="S135" s="154">
        <v>0</v>
      </c>
      <c r="T135" s="155">
        <f t="shared" si="1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6" t="s">
        <v>175</v>
      </c>
      <c r="AT135" s="156" t="s">
        <v>170</v>
      </c>
      <c r="AU135" s="156" t="s">
        <v>168</v>
      </c>
      <c r="AY135" s="19" t="s">
        <v>167</v>
      </c>
      <c r="BE135" s="157">
        <f t="shared" si="14"/>
        <v>0</v>
      </c>
      <c r="BF135" s="157">
        <f t="shared" si="15"/>
        <v>0</v>
      </c>
      <c r="BG135" s="157">
        <f t="shared" si="16"/>
        <v>0</v>
      </c>
      <c r="BH135" s="157">
        <f t="shared" si="17"/>
        <v>0</v>
      </c>
      <c r="BI135" s="157">
        <f t="shared" si="18"/>
        <v>0</v>
      </c>
      <c r="BJ135" s="19" t="s">
        <v>79</v>
      </c>
      <c r="BK135" s="157">
        <f t="shared" si="19"/>
        <v>0</v>
      </c>
      <c r="BL135" s="19" t="s">
        <v>175</v>
      </c>
      <c r="BM135" s="156" t="s">
        <v>579</v>
      </c>
    </row>
    <row r="136" spans="1:65" s="2" customFormat="1" ht="24.2" customHeight="1">
      <c r="A136" s="34"/>
      <c r="B136" s="144"/>
      <c r="C136" s="145" t="s">
        <v>395</v>
      </c>
      <c r="D136" s="145" t="s">
        <v>170</v>
      </c>
      <c r="E136" s="146" t="s">
        <v>894</v>
      </c>
      <c r="F136" s="147" t="s">
        <v>895</v>
      </c>
      <c r="G136" s="148" t="s">
        <v>847</v>
      </c>
      <c r="H136" s="149">
        <v>1</v>
      </c>
      <c r="I136" s="150"/>
      <c r="J136" s="151">
        <f t="shared" si="10"/>
        <v>0</v>
      </c>
      <c r="K136" s="147" t="s">
        <v>3</v>
      </c>
      <c r="L136" s="35"/>
      <c r="M136" s="152" t="s">
        <v>3</v>
      </c>
      <c r="N136" s="153" t="s">
        <v>43</v>
      </c>
      <c r="O136" s="55"/>
      <c r="P136" s="154">
        <f t="shared" si="11"/>
        <v>0</v>
      </c>
      <c r="Q136" s="154">
        <v>0</v>
      </c>
      <c r="R136" s="154">
        <f t="shared" si="12"/>
        <v>0</v>
      </c>
      <c r="S136" s="154">
        <v>0</v>
      </c>
      <c r="T136" s="155">
        <f t="shared" si="1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6" t="s">
        <v>175</v>
      </c>
      <c r="AT136" s="156" t="s">
        <v>170</v>
      </c>
      <c r="AU136" s="156" t="s">
        <v>168</v>
      </c>
      <c r="AY136" s="19" t="s">
        <v>167</v>
      </c>
      <c r="BE136" s="157">
        <f t="shared" si="14"/>
        <v>0</v>
      </c>
      <c r="BF136" s="157">
        <f t="shared" si="15"/>
        <v>0</v>
      </c>
      <c r="BG136" s="157">
        <f t="shared" si="16"/>
        <v>0</v>
      </c>
      <c r="BH136" s="157">
        <f t="shared" si="17"/>
        <v>0</v>
      </c>
      <c r="BI136" s="157">
        <f t="shared" si="18"/>
        <v>0</v>
      </c>
      <c r="BJ136" s="19" t="s">
        <v>79</v>
      </c>
      <c r="BK136" s="157">
        <f t="shared" si="19"/>
        <v>0</v>
      </c>
      <c r="BL136" s="19" t="s">
        <v>175</v>
      </c>
      <c r="BM136" s="156" t="s">
        <v>587</v>
      </c>
    </row>
    <row r="137" spans="1:65" s="2" customFormat="1" ht="16.5" customHeight="1">
      <c r="A137" s="34"/>
      <c r="B137" s="144"/>
      <c r="C137" s="145" t="s">
        <v>401</v>
      </c>
      <c r="D137" s="145" t="s">
        <v>170</v>
      </c>
      <c r="E137" s="146" t="s">
        <v>896</v>
      </c>
      <c r="F137" s="147" t="s">
        <v>897</v>
      </c>
      <c r="G137" s="148" t="s">
        <v>847</v>
      </c>
      <c r="H137" s="149">
        <v>1</v>
      </c>
      <c r="I137" s="150"/>
      <c r="J137" s="151">
        <f t="shared" si="10"/>
        <v>0</v>
      </c>
      <c r="K137" s="147" t="s">
        <v>3</v>
      </c>
      <c r="L137" s="35"/>
      <c r="M137" s="152" t="s">
        <v>3</v>
      </c>
      <c r="N137" s="153" t="s">
        <v>43</v>
      </c>
      <c r="O137" s="55"/>
      <c r="P137" s="154">
        <f t="shared" si="11"/>
        <v>0</v>
      </c>
      <c r="Q137" s="154">
        <v>0</v>
      </c>
      <c r="R137" s="154">
        <f t="shared" si="12"/>
        <v>0</v>
      </c>
      <c r="S137" s="154">
        <v>0</v>
      </c>
      <c r="T137" s="155">
        <f t="shared" si="1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6" t="s">
        <v>175</v>
      </c>
      <c r="AT137" s="156" t="s">
        <v>170</v>
      </c>
      <c r="AU137" s="156" t="s">
        <v>168</v>
      </c>
      <c r="AY137" s="19" t="s">
        <v>167</v>
      </c>
      <c r="BE137" s="157">
        <f t="shared" si="14"/>
        <v>0</v>
      </c>
      <c r="BF137" s="157">
        <f t="shared" si="15"/>
        <v>0</v>
      </c>
      <c r="BG137" s="157">
        <f t="shared" si="16"/>
        <v>0</v>
      </c>
      <c r="BH137" s="157">
        <f t="shared" si="17"/>
        <v>0</v>
      </c>
      <c r="BI137" s="157">
        <f t="shared" si="18"/>
        <v>0</v>
      </c>
      <c r="BJ137" s="19" t="s">
        <v>79</v>
      </c>
      <c r="BK137" s="157">
        <f t="shared" si="19"/>
        <v>0</v>
      </c>
      <c r="BL137" s="19" t="s">
        <v>175</v>
      </c>
      <c r="BM137" s="156" t="s">
        <v>596</v>
      </c>
    </row>
    <row r="138" spans="1:65" s="2" customFormat="1" ht="24.2" customHeight="1">
      <c r="A138" s="34"/>
      <c r="B138" s="144"/>
      <c r="C138" s="145" t="s">
        <v>406</v>
      </c>
      <c r="D138" s="145" t="s">
        <v>170</v>
      </c>
      <c r="E138" s="146" t="s">
        <v>898</v>
      </c>
      <c r="F138" s="147" t="s">
        <v>899</v>
      </c>
      <c r="G138" s="148" t="s">
        <v>847</v>
      </c>
      <c r="H138" s="149">
        <v>3</v>
      </c>
      <c r="I138" s="150"/>
      <c r="J138" s="151">
        <f t="shared" si="10"/>
        <v>0</v>
      </c>
      <c r="K138" s="147" t="s">
        <v>3</v>
      </c>
      <c r="L138" s="35"/>
      <c r="M138" s="152" t="s">
        <v>3</v>
      </c>
      <c r="N138" s="153" t="s">
        <v>43</v>
      </c>
      <c r="O138" s="55"/>
      <c r="P138" s="154">
        <f t="shared" si="11"/>
        <v>0</v>
      </c>
      <c r="Q138" s="154">
        <v>0</v>
      </c>
      <c r="R138" s="154">
        <f t="shared" si="12"/>
        <v>0</v>
      </c>
      <c r="S138" s="154">
        <v>0</v>
      </c>
      <c r="T138" s="155">
        <f t="shared" si="1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6" t="s">
        <v>175</v>
      </c>
      <c r="AT138" s="156" t="s">
        <v>170</v>
      </c>
      <c r="AU138" s="156" t="s">
        <v>168</v>
      </c>
      <c r="AY138" s="19" t="s">
        <v>167</v>
      </c>
      <c r="BE138" s="157">
        <f t="shared" si="14"/>
        <v>0</v>
      </c>
      <c r="BF138" s="157">
        <f t="shared" si="15"/>
        <v>0</v>
      </c>
      <c r="BG138" s="157">
        <f t="shared" si="16"/>
        <v>0</v>
      </c>
      <c r="BH138" s="157">
        <f t="shared" si="17"/>
        <v>0</v>
      </c>
      <c r="BI138" s="157">
        <f t="shared" si="18"/>
        <v>0</v>
      </c>
      <c r="BJ138" s="19" t="s">
        <v>79</v>
      </c>
      <c r="BK138" s="157">
        <f t="shared" si="19"/>
        <v>0</v>
      </c>
      <c r="BL138" s="19" t="s">
        <v>175</v>
      </c>
      <c r="BM138" s="156" t="s">
        <v>606</v>
      </c>
    </row>
    <row r="139" spans="1:65" s="2" customFormat="1" ht="21.75" customHeight="1">
      <c r="A139" s="34"/>
      <c r="B139" s="144"/>
      <c r="C139" s="145" t="s">
        <v>411</v>
      </c>
      <c r="D139" s="145" t="s">
        <v>170</v>
      </c>
      <c r="E139" s="146" t="s">
        <v>900</v>
      </c>
      <c r="F139" s="147" t="s">
        <v>901</v>
      </c>
      <c r="G139" s="148" t="s">
        <v>847</v>
      </c>
      <c r="H139" s="149">
        <v>8</v>
      </c>
      <c r="I139" s="150"/>
      <c r="J139" s="151">
        <f t="shared" si="10"/>
        <v>0</v>
      </c>
      <c r="K139" s="147" t="s">
        <v>3</v>
      </c>
      <c r="L139" s="35"/>
      <c r="M139" s="152" t="s">
        <v>3</v>
      </c>
      <c r="N139" s="153" t="s">
        <v>43</v>
      </c>
      <c r="O139" s="55"/>
      <c r="P139" s="154">
        <f t="shared" si="11"/>
        <v>0</v>
      </c>
      <c r="Q139" s="154">
        <v>0</v>
      </c>
      <c r="R139" s="154">
        <f t="shared" si="12"/>
        <v>0</v>
      </c>
      <c r="S139" s="154">
        <v>0</v>
      </c>
      <c r="T139" s="155">
        <f t="shared" si="1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6" t="s">
        <v>175</v>
      </c>
      <c r="AT139" s="156" t="s">
        <v>170</v>
      </c>
      <c r="AU139" s="156" t="s">
        <v>168</v>
      </c>
      <c r="AY139" s="19" t="s">
        <v>167</v>
      </c>
      <c r="BE139" s="157">
        <f t="shared" si="14"/>
        <v>0</v>
      </c>
      <c r="BF139" s="157">
        <f t="shared" si="15"/>
        <v>0</v>
      </c>
      <c r="BG139" s="157">
        <f t="shared" si="16"/>
        <v>0</v>
      </c>
      <c r="BH139" s="157">
        <f t="shared" si="17"/>
        <v>0</v>
      </c>
      <c r="BI139" s="157">
        <f t="shared" si="18"/>
        <v>0</v>
      </c>
      <c r="BJ139" s="19" t="s">
        <v>79</v>
      </c>
      <c r="BK139" s="157">
        <f t="shared" si="19"/>
        <v>0</v>
      </c>
      <c r="BL139" s="19" t="s">
        <v>175</v>
      </c>
      <c r="BM139" s="156" t="s">
        <v>619</v>
      </c>
    </row>
    <row r="140" spans="1:65" s="2" customFormat="1" ht="24.2" customHeight="1">
      <c r="A140" s="34"/>
      <c r="B140" s="144"/>
      <c r="C140" s="145" t="s">
        <v>418</v>
      </c>
      <c r="D140" s="145" t="s">
        <v>170</v>
      </c>
      <c r="E140" s="146" t="s">
        <v>902</v>
      </c>
      <c r="F140" s="147" t="s">
        <v>903</v>
      </c>
      <c r="G140" s="148" t="s">
        <v>847</v>
      </c>
      <c r="H140" s="149">
        <v>1</v>
      </c>
      <c r="I140" s="150"/>
      <c r="J140" s="151">
        <f t="shared" si="10"/>
        <v>0</v>
      </c>
      <c r="K140" s="147" t="s">
        <v>3</v>
      </c>
      <c r="L140" s="35"/>
      <c r="M140" s="152" t="s">
        <v>3</v>
      </c>
      <c r="N140" s="153" t="s">
        <v>43</v>
      </c>
      <c r="O140" s="55"/>
      <c r="P140" s="154">
        <f t="shared" si="11"/>
        <v>0</v>
      </c>
      <c r="Q140" s="154">
        <v>0</v>
      </c>
      <c r="R140" s="154">
        <f t="shared" si="12"/>
        <v>0</v>
      </c>
      <c r="S140" s="154">
        <v>0</v>
      </c>
      <c r="T140" s="155">
        <f t="shared" si="1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6" t="s">
        <v>175</v>
      </c>
      <c r="AT140" s="156" t="s">
        <v>170</v>
      </c>
      <c r="AU140" s="156" t="s">
        <v>168</v>
      </c>
      <c r="AY140" s="19" t="s">
        <v>167</v>
      </c>
      <c r="BE140" s="157">
        <f t="shared" si="14"/>
        <v>0</v>
      </c>
      <c r="BF140" s="157">
        <f t="shared" si="15"/>
        <v>0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9" t="s">
        <v>79</v>
      </c>
      <c r="BK140" s="157">
        <f t="shared" si="19"/>
        <v>0</v>
      </c>
      <c r="BL140" s="19" t="s">
        <v>175</v>
      </c>
      <c r="BM140" s="156" t="s">
        <v>628</v>
      </c>
    </row>
    <row r="141" spans="1:65" s="2" customFormat="1" ht="21.75" customHeight="1">
      <c r="A141" s="34"/>
      <c r="B141" s="144"/>
      <c r="C141" s="145" t="s">
        <v>424</v>
      </c>
      <c r="D141" s="145" t="s">
        <v>170</v>
      </c>
      <c r="E141" s="146" t="s">
        <v>904</v>
      </c>
      <c r="F141" s="147" t="s">
        <v>905</v>
      </c>
      <c r="G141" s="148" t="s">
        <v>847</v>
      </c>
      <c r="H141" s="149">
        <v>8</v>
      </c>
      <c r="I141" s="150"/>
      <c r="J141" s="151">
        <f t="shared" si="10"/>
        <v>0</v>
      </c>
      <c r="K141" s="147" t="s">
        <v>3</v>
      </c>
      <c r="L141" s="35"/>
      <c r="M141" s="152" t="s">
        <v>3</v>
      </c>
      <c r="N141" s="153" t="s">
        <v>43</v>
      </c>
      <c r="O141" s="55"/>
      <c r="P141" s="154">
        <f t="shared" si="11"/>
        <v>0</v>
      </c>
      <c r="Q141" s="154">
        <v>0</v>
      </c>
      <c r="R141" s="154">
        <f t="shared" si="12"/>
        <v>0</v>
      </c>
      <c r="S141" s="154">
        <v>0</v>
      </c>
      <c r="T141" s="155">
        <f t="shared" si="1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6" t="s">
        <v>175</v>
      </c>
      <c r="AT141" s="156" t="s">
        <v>170</v>
      </c>
      <c r="AU141" s="156" t="s">
        <v>168</v>
      </c>
      <c r="AY141" s="19" t="s">
        <v>167</v>
      </c>
      <c r="BE141" s="157">
        <f t="shared" si="14"/>
        <v>0</v>
      </c>
      <c r="BF141" s="157">
        <f t="shared" si="15"/>
        <v>0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9" t="s">
        <v>79</v>
      </c>
      <c r="BK141" s="157">
        <f t="shared" si="19"/>
        <v>0</v>
      </c>
      <c r="BL141" s="19" t="s">
        <v>175</v>
      </c>
      <c r="BM141" s="156" t="s">
        <v>638</v>
      </c>
    </row>
    <row r="142" spans="2:63" s="12" customFormat="1" ht="20.85" customHeight="1">
      <c r="B142" s="131"/>
      <c r="D142" s="132" t="s">
        <v>71</v>
      </c>
      <c r="E142" s="142" t="s">
        <v>906</v>
      </c>
      <c r="F142" s="142" t="s">
        <v>907</v>
      </c>
      <c r="I142" s="134"/>
      <c r="J142" s="143">
        <f>BK142</f>
        <v>0</v>
      </c>
      <c r="L142" s="131"/>
      <c r="M142" s="136"/>
      <c r="N142" s="137"/>
      <c r="O142" s="137"/>
      <c r="P142" s="138">
        <f>SUM(P143:P164)</f>
        <v>0</v>
      </c>
      <c r="Q142" s="137"/>
      <c r="R142" s="138">
        <f>SUM(R143:R164)</f>
        <v>0</v>
      </c>
      <c r="S142" s="137"/>
      <c r="T142" s="139">
        <f>SUM(T143:T164)</f>
        <v>0</v>
      </c>
      <c r="AR142" s="132" t="s">
        <v>79</v>
      </c>
      <c r="AT142" s="140" t="s">
        <v>71</v>
      </c>
      <c r="AU142" s="140" t="s">
        <v>81</v>
      </c>
      <c r="AY142" s="132" t="s">
        <v>167</v>
      </c>
      <c r="BK142" s="141">
        <f>SUM(BK143:BK164)</f>
        <v>0</v>
      </c>
    </row>
    <row r="143" spans="1:65" s="2" customFormat="1" ht="16.5" customHeight="1">
      <c r="A143" s="34"/>
      <c r="B143" s="144"/>
      <c r="C143" s="145" t="s">
        <v>431</v>
      </c>
      <c r="D143" s="145" t="s">
        <v>170</v>
      </c>
      <c r="E143" s="146" t="s">
        <v>908</v>
      </c>
      <c r="F143" s="147" t="s">
        <v>909</v>
      </c>
      <c r="G143" s="148" t="s">
        <v>791</v>
      </c>
      <c r="H143" s="149">
        <v>8</v>
      </c>
      <c r="I143" s="150"/>
      <c r="J143" s="151">
        <f aca="true" t="shared" si="20" ref="J143:J164">ROUND(I143*H143,2)</f>
        <v>0</v>
      </c>
      <c r="K143" s="147" t="s">
        <v>3</v>
      </c>
      <c r="L143" s="35"/>
      <c r="M143" s="152" t="s">
        <v>3</v>
      </c>
      <c r="N143" s="153" t="s">
        <v>43</v>
      </c>
      <c r="O143" s="55"/>
      <c r="P143" s="154">
        <f aca="true" t="shared" si="21" ref="P143:P164">O143*H143</f>
        <v>0</v>
      </c>
      <c r="Q143" s="154">
        <v>0</v>
      </c>
      <c r="R143" s="154">
        <f aca="true" t="shared" si="22" ref="R143:R164">Q143*H143</f>
        <v>0</v>
      </c>
      <c r="S143" s="154">
        <v>0</v>
      </c>
      <c r="T143" s="155">
        <f aca="true" t="shared" si="23" ref="T143:T164"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6" t="s">
        <v>175</v>
      </c>
      <c r="AT143" s="156" t="s">
        <v>170</v>
      </c>
      <c r="AU143" s="156" t="s">
        <v>168</v>
      </c>
      <c r="AY143" s="19" t="s">
        <v>167</v>
      </c>
      <c r="BE143" s="157">
        <f aca="true" t="shared" si="24" ref="BE143:BE164">IF(N143="základní",J143,0)</f>
        <v>0</v>
      </c>
      <c r="BF143" s="157">
        <f aca="true" t="shared" si="25" ref="BF143:BF164">IF(N143="snížená",J143,0)</f>
        <v>0</v>
      </c>
      <c r="BG143" s="157">
        <f aca="true" t="shared" si="26" ref="BG143:BG164">IF(N143="zákl. přenesená",J143,0)</f>
        <v>0</v>
      </c>
      <c r="BH143" s="157">
        <f aca="true" t="shared" si="27" ref="BH143:BH164">IF(N143="sníž. přenesená",J143,0)</f>
        <v>0</v>
      </c>
      <c r="BI143" s="157">
        <f aca="true" t="shared" si="28" ref="BI143:BI164">IF(N143="nulová",J143,0)</f>
        <v>0</v>
      </c>
      <c r="BJ143" s="19" t="s">
        <v>79</v>
      </c>
      <c r="BK143" s="157">
        <f aca="true" t="shared" si="29" ref="BK143:BK164">ROUND(I143*H143,2)</f>
        <v>0</v>
      </c>
      <c r="BL143" s="19" t="s">
        <v>175</v>
      </c>
      <c r="BM143" s="156" t="s">
        <v>647</v>
      </c>
    </row>
    <row r="144" spans="1:65" s="2" customFormat="1" ht="16.5" customHeight="1">
      <c r="A144" s="34"/>
      <c r="B144" s="144"/>
      <c r="C144" s="145" t="s">
        <v>436</v>
      </c>
      <c r="D144" s="145" t="s">
        <v>170</v>
      </c>
      <c r="E144" s="146" t="s">
        <v>910</v>
      </c>
      <c r="F144" s="147" t="s">
        <v>911</v>
      </c>
      <c r="G144" s="148" t="s">
        <v>791</v>
      </c>
      <c r="H144" s="149">
        <v>25</v>
      </c>
      <c r="I144" s="150"/>
      <c r="J144" s="151">
        <f t="shared" si="20"/>
        <v>0</v>
      </c>
      <c r="K144" s="147" t="s">
        <v>3</v>
      </c>
      <c r="L144" s="35"/>
      <c r="M144" s="152" t="s">
        <v>3</v>
      </c>
      <c r="N144" s="153" t="s">
        <v>43</v>
      </c>
      <c r="O144" s="55"/>
      <c r="P144" s="154">
        <f t="shared" si="21"/>
        <v>0</v>
      </c>
      <c r="Q144" s="154">
        <v>0</v>
      </c>
      <c r="R144" s="154">
        <f t="shared" si="22"/>
        <v>0</v>
      </c>
      <c r="S144" s="154">
        <v>0</v>
      </c>
      <c r="T144" s="155">
        <f t="shared" si="2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6" t="s">
        <v>175</v>
      </c>
      <c r="AT144" s="156" t="s">
        <v>170</v>
      </c>
      <c r="AU144" s="156" t="s">
        <v>168</v>
      </c>
      <c r="AY144" s="19" t="s">
        <v>167</v>
      </c>
      <c r="BE144" s="157">
        <f t="shared" si="24"/>
        <v>0</v>
      </c>
      <c r="BF144" s="157">
        <f t="shared" si="25"/>
        <v>0</v>
      </c>
      <c r="BG144" s="157">
        <f t="shared" si="26"/>
        <v>0</v>
      </c>
      <c r="BH144" s="157">
        <f t="shared" si="27"/>
        <v>0</v>
      </c>
      <c r="BI144" s="157">
        <f t="shared" si="28"/>
        <v>0</v>
      </c>
      <c r="BJ144" s="19" t="s">
        <v>79</v>
      </c>
      <c r="BK144" s="157">
        <f t="shared" si="29"/>
        <v>0</v>
      </c>
      <c r="BL144" s="19" t="s">
        <v>175</v>
      </c>
      <c r="BM144" s="156" t="s">
        <v>659</v>
      </c>
    </row>
    <row r="145" spans="1:65" s="2" customFormat="1" ht="24.2" customHeight="1">
      <c r="A145" s="34"/>
      <c r="B145" s="144"/>
      <c r="C145" s="145" t="s">
        <v>441</v>
      </c>
      <c r="D145" s="145" t="s">
        <v>170</v>
      </c>
      <c r="E145" s="146" t="s">
        <v>912</v>
      </c>
      <c r="F145" s="147" t="s">
        <v>913</v>
      </c>
      <c r="G145" s="148" t="s">
        <v>791</v>
      </c>
      <c r="H145" s="149">
        <v>10</v>
      </c>
      <c r="I145" s="150"/>
      <c r="J145" s="151">
        <f t="shared" si="20"/>
        <v>0</v>
      </c>
      <c r="K145" s="147" t="s">
        <v>3</v>
      </c>
      <c r="L145" s="35"/>
      <c r="M145" s="152" t="s">
        <v>3</v>
      </c>
      <c r="N145" s="153" t="s">
        <v>43</v>
      </c>
      <c r="O145" s="55"/>
      <c r="P145" s="154">
        <f t="shared" si="21"/>
        <v>0</v>
      </c>
      <c r="Q145" s="154">
        <v>0</v>
      </c>
      <c r="R145" s="154">
        <f t="shared" si="22"/>
        <v>0</v>
      </c>
      <c r="S145" s="154">
        <v>0</v>
      </c>
      <c r="T145" s="155">
        <f t="shared" si="2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6" t="s">
        <v>175</v>
      </c>
      <c r="AT145" s="156" t="s">
        <v>170</v>
      </c>
      <c r="AU145" s="156" t="s">
        <v>168</v>
      </c>
      <c r="AY145" s="19" t="s">
        <v>167</v>
      </c>
      <c r="BE145" s="157">
        <f t="shared" si="24"/>
        <v>0</v>
      </c>
      <c r="BF145" s="157">
        <f t="shared" si="25"/>
        <v>0</v>
      </c>
      <c r="BG145" s="157">
        <f t="shared" si="26"/>
        <v>0</v>
      </c>
      <c r="BH145" s="157">
        <f t="shared" si="27"/>
        <v>0</v>
      </c>
      <c r="BI145" s="157">
        <f t="shared" si="28"/>
        <v>0</v>
      </c>
      <c r="BJ145" s="19" t="s">
        <v>79</v>
      </c>
      <c r="BK145" s="157">
        <f t="shared" si="29"/>
        <v>0</v>
      </c>
      <c r="BL145" s="19" t="s">
        <v>175</v>
      </c>
      <c r="BM145" s="156" t="s">
        <v>669</v>
      </c>
    </row>
    <row r="146" spans="1:65" s="2" customFormat="1" ht="16.5" customHeight="1">
      <c r="A146" s="34"/>
      <c r="B146" s="144"/>
      <c r="C146" s="145" t="s">
        <v>446</v>
      </c>
      <c r="D146" s="145" t="s">
        <v>170</v>
      </c>
      <c r="E146" s="146" t="s">
        <v>914</v>
      </c>
      <c r="F146" s="147" t="s">
        <v>915</v>
      </c>
      <c r="G146" s="148" t="s">
        <v>791</v>
      </c>
      <c r="H146" s="149">
        <v>10</v>
      </c>
      <c r="I146" s="150"/>
      <c r="J146" s="151">
        <f t="shared" si="20"/>
        <v>0</v>
      </c>
      <c r="K146" s="147" t="s">
        <v>3</v>
      </c>
      <c r="L146" s="35"/>
      <c r="M146" s="152" t="s">
        <v>3</v>
      </c>
      <c r="N146" s="153" t="s">
        <v>43</v>
      </c>
      <c r="O146" s="55"/>
      <c r="P146" s="154">
        <f t="shared" si="21"/>
        <v>0</v>
      </c>
      <c r="Q146" s="154">
        <v>0</v>
      </c>
      <c r="R146" s="154">
        <f t="shared" si="22"/>
        <v>0</v>
      </c>
      <c r="S146" s="154">
        <v>0</v>
      </c>
      <c r="T146" s="155">
        <f t="shared" si="2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6" t="s">
        <v>175</v>
      </c>
      <c r="AT146" s="156" t="s">
        <v>170</v>
      </c>
      <c r="AU146" s="156" t="s">
        <v>168</v>
      </c>
      <c r="AY146" s="19" t="s">
        <v>167</v>
      </c>
      <c r="BE146" s="157">
        <f t="shared" si="24"/>
        <v>0</v>
      </c>
      <c r="BF146" s="157">
        <f t="shared" si="25"/>
        <v>0</v>
      </c>
      <c r="BG146" s="157">
        <f t="shared" si="26"/>
        <v>0</v>
      </c>
      <c r="BH146" s="157">
        <f t="shared" si="27"/>
        <v>0</v>
      </c>
      <c r="BI146" s="157">
        <f t="shared" si="28"/>
        <v>0</v>
      </c>
      <c r="BJ146" s="19" t="s">
        <v>79</v>
      </c>
      <c r="BK146" s="157">
        <f t="shared" si="29"/>
        <v>0</v>
      </c>
      <c r="BL146" s="19" t="s">
        <v>175</v>
      </c>
      <c r="BM146" s="156" t="s">
        <v>682</v>
      </c>
    </row>
    <row r="147" spans="1:65" s="2" customFormat="1" ht="16.5" customHeight="1">
      <c r="A147" s="34"/>
      <c r="B147" s="144"/>
      <c r="C147" s="145" t="s">
        <v>451</v>
      </c>
      <c r="D147" s="145" t="s">
        <v>170</v>
      </c>
      <c r="E147" s="146" t="s">
        <v>916</v>
      </c>
      <c r="F147" s="147" t="s">
        <v>917</v>
      </c>
      <c r="G147" s="148" t="s">
        <v>791</v>
      </c>
      <c r="H147" s="149">
        <v>17</v>
      </c>
      <c r="I147" s="150"/>
      <c r="J147" s="151">
        <f t="shared" si="20"/>
        <v>0</v>
      </c>
      <c r="K147" s="147" t="s">
        <v>3</v>
      </c>
      <c r="L147" s="35"/>
      <c r="M147" s="152" t="s">
        <v>3</v>
      </c>
      <c r="N147" s="153" t="s">
        <v>43</v>
      </c>
      <c r="O147" s="55"/>
      <c r="P147" s="154">
        <f t="shared" si="21"/>
        <v>0</v>
      </c>
      <c r="Q147" s="154">
        <v>0</v>
      </c>
      <c r="R147" s="154">
        <f t="shared" si="22"/>
        <v>0</v>
      </c>
      <c r="S147" s="154">
        <v>0</v>
      </c>
      <c r="T147" s="155">
        <f t="shared" si="2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6" t="s">
        <v>175</v>
      </c>
      <c r="AT147" s="156" t="s">
        <v>170</v>
      </c>
      <c r="AU147" s="156" t="s">
        <v>168</v>
      </c>
      <c r="AY147" s="19" t="s">
        <v>167</v>
      </c>
      <c r="BE147" s="157">
        <f t="shared" si="24"/>
        <v>0</v>
      </c>
      <c r="BF147" s="157">
        <f t="shared" si="25"/>
        <v>0</v>
      </c>
      <c r="BG147" s="157">
        <f t="shared" si="26"/>
        <v>0</v>
      </c>
      <c r="BH147" s="157">
        <f t="shared" si="27"/>
        <v>0</v>
      </c>
      <c r="BI147" s="157">
        <f t="shared" si="28"/>
        <v>0</v>
      </c>
      <c r="BJ147" s="19" t="s">
        <v>79</v>
      </c>
      <c r="BK147" s="157">
        <f t="shared" si="29"/>
        <v>0</v>
      </c>
      <c r="BL147" s="19" t="s">
        <v>175</v>
      </c>
      <c r="BM147" s="156" t="s">
        <v>695</v>
      </c>
    </row>
    <row r="148" spans="1:65" s="2" customFormat="1" ht="16.5" customHeight="1">
      <c r="A148" s="34"/>
      <c r="B148" s="144"/>
      <c r="C148" s="145" t="s">
        <v>458</v>
      </c>
      <c r="D148" s="145" t="s">
        <v>170</v>
      </c>
      <c r="E148" s="146" t="s">
        <v>918</v>
      </c>
      <c r="F148" s="147" t="s">
        <v>919</v>
      </c>
      <c r="G148" s="148" t="s">
        <v>791</v>
      </c>
      <c r="H148" s="149">
        <v>21</v>
      </c>
      <c r="I148" s="150"/>
      <c r="J148" s="151">
        <f t="shared" si="20"/>
        <v>0</v>
      </c>
      <c r="K148" s="147" t="s">
        <v>3</v>
      </c>
      <c r="L148" s="35"/>
      <c r="M148" s="152" t="s">
        <v>3</v>
      </c>
      <c r="N148" s="153" t="s">
        <v>43</v>
      </c>
      <c r="O148" s="55"/>
      <c r="P148" s="154">
        <f t="shared" si="21"/>
        <v>0</v>
      </c>
      <c r="Q148" s="154">
        <v>0</v>
      </c>
      <c r="R148" s="154">
        <f t="shared" si="22"/>
        <v>0</v>
      </c>
      <c r="S148" s="154">
        <v>0</v>
      </c>
      <c r="T148" s="155">
        <f t="shared" si="2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6" t="s">
        <v>175</v>
      </c>
      <c r="AT148" s="156" t="s">
        <v>170</v>
      </c>
      <c r="AU148" s="156" t="s">
        <v>168</v>
      </c>
      <c r="AY148" s="19" t="s">
        <v>167</v>
      </c>
      <c r="BE148" s="157">
        <f t="shared" si="24"/>
        <v>0</v>
      </c>
      <c r="BF148" s="157">
        <f t="shared" si="25"/>
        <v>0</v>
      </c>
      <c r="BG148" s="157">
        <f t="shared" si="26"/>
        <v>0</v>
      </c>
      <c r="BH148" s="157">
        <f t="shared" si="27"/>
        <v>0</v>
      </c>
      <c r="BI148" s="157">
        <f t="shared" si="28"/>
        <v>0</v>
      </c>
      <c r="BJ148" s="19" t="s">
        <v>79</v>
      </c>
      <c r="BK148" s="157">
        <f t="shared" si="29"/>
        <v>0</v>
      </c>
      <c r="BL148" s="19" t="s">
        <v>175</v>
      </c>
      <c r="BM148" s="156" t="s">
        <v>707</v>
      </c>
    </row>
    <row r="149" spans="1:65" s="2" customFormat="1" ht="16.5" customHeight="1">
      <c r="A149" s="34"/>
      <c r="B149" s="144"/>
      <c r="C149" s="145" t="s">
        <v>463</v>
      </c>
      <c r="D149" s="145" t="s">
        <v>170</v>
      </c>
      <c r="E149" s="146" t="s">
        <v>920</v>
      </c>
      <c r="F149" s="147" t="s">
        <v>921</v>
      </c>
      <c r="G149" s="148" t="s">
        <v>791</v>
      </c>
      <c r="H149" s="149">
        <v>12</v>
      </c>
      <c r="I149" s="150"/>
      <c r="J149" s="151">
        <f t="shared" si="20"/>
        <v>0</v>
      </c>
      <c r="K149" s="147" t="s">
        <v>3</v>
      </c>
      <c r="L149" s="35"/>
      <c r="M149" s="152" t="s">
        <v>3</v>
      </c>
      <c r="N149" s="153" t="s">
        <v>43</v>
      </c>
      <c r="O149" s="55"/>
      <c r="P149" s="154">
        <f t="shared" si="21"/>
        <v>0</v>
      </c>
      <c r="Q149" s="154">
        <v>0</v>
      </c>
      <c r="R149" s="154">
        <f t="shared" si="22"/>
        <v>0</v>
      </c>
      <c r="S149" s="154">
        <v>0</v>
      </c>
      <c r="T149" s="155">
        <f t="shared" si="2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56" t="s">
        <v>175</v>
      </c>
      <c r="AT149" s="156" t="s">
        <v>170</v>
      </c>
      <c r="AU149" s="156" t="s">
        <v>168</v>
      </c>
      <c r="AY149" s="19" t="s">
        <v>167</v>
      </c>
      <c r="BE149" s="157">
        <f t="shared" si="24"/>
        <v>0</v>
      </c>
      <c r="BF149" s="157">
        <f t="shared" si="25"/>
        <v>0</v>
      </c>
      <c r="BG149" s="157">
        <f t="shared" si="26"/>
        <v>0</v>
      </c>
      <c r="BH149" s="157">
        <f t="shared" si="27"/>
        <v>0</v>
      </c>
      <c r="BI149" s="157">
        <f t="shared" si="28"/>
        <v>0</v>
      </c>
      <c r="BJ149" s="19" t="s">
        <v>79</v>
      </c>
      <c r="BK149" s="157">
        <f t="shared" si="29"/>
        <v>0</v>
      </c>
      <c r="BL149" s="19" t="s">
        <v>175</v>
      </c>
      <c r="BM149" s="156" t="s">
        <v>718</v>
      </c>
    </row>
    <row r="150" spans="1:65" s="2" customFormat="1" ht="16.5" customHeight="1">
      <c r="A150" s="34"/>
      <c r="B150" s="144"/>
      <c r="C150" s="145" t="s">
        <v>469</v>
      </c>
      <c r="D150" s="145" t="s">
        <v>170</v>
      </c>
      <c r="E150" s="146" t="s">
        <v>922</v>
      </c>
      <c r="F150" s="147" t="s">
        <v>923</v>
      </c>
      <c r="G150" s="148" t="s">
        <v>791</v>
      </c>
      <c r="H150" s="149">
        <v>14</v>
      </c>
      <c r="I150" s="150"/>
      <c r="J150" s="151">
        <f t="shared" si="20"/>
        <v>0</v>
      </c>
      <c r="K150" s="147" t="s">
        <v>3</v>
      </c>
      <c r="L150" s="35"/>
      <c r="M150" s="152" t="s">
        <v>3</v>
      </c>
      <c r="N150" s="153" t="s">
        <v>43</v>
      </c>
      <c r="O150" s="55"/>
      <c r="P150" s="154">
        <f t="shared" si="21"/>
        <v>0</v>
      </c>
      <c r="Q150" s="154">
        <v>0</v>
      </c>
      <c r="R150" s="154">
        <f t="shared" si="22"/>
        <v>0</v>
      </c>
      <c r="S150" s="154">
        <v>0</v>
      </c>
      <c r="T150" s="155">
        <f t="shared" si="2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6" t="s">
        <v>175</v>
      </c>
      <c r="AT150" s="156" t="s">
        <v>170</v>
      </c>
      <c r="AU150" s="156" t="s">
        <v>168</v>
      </c>
      <c r="AY150" s="19" t="s">
        <v>167</v>
      </c>
      <c r="BE150" s="157">
        <f t="shared" si="24"/>
        <v>0</v>
      </c>
      <c r="BF150" s="157">
        <f t="shared" si="25"/>
        <v>0</v>
      </c>
      <c r="BG150" s="157">
        <f t="shared" si="26"/>
        <v>0</v>
      </c>
      <c r="BH150" s="157">
        <f t="shared" si="27"/>
        <v>0</v>
      </c>
      <c r="BI150" s="157">
        <f t="shared" si="28"/>
        <v>0</v>
      </c>
      <c r="BJ150" s="19" t="s">
        <v>79</v>
      </c>
      <c r="BK150" s="157">
        <f t="shared" si="29"/>
        <v>0</v>
      </c>
      <c r="BL150" s="19" t="s">
        <v>175</v>
      </c>
      <c r="BM150" s="156" t="s">
        <v>729</v>
      </c>
    </row>
    <row r="151" spans="1:65" s="2" customFormat="1" ht="16.5" customHeight="1">
      <c r="A151" s="34"/>
      <c r="B151" s="144"/>
      <c r="C151" s="145" t="s">
        <v>474</v>
      </c>
      <c r="D151" s="145" t="s">
        <v>170</v>
      </c>
      <c r="E151" s="146" t="s">
        <v>924</v>
      </c>
      <c r="F151" s="147" t="s">
        <v>925</v>
      </c>
      <c r="G151" s="148" t="s">
        <v>791</v>
      </c>
      <c r="H151" s="149">
        <v>4</v>
      </c>
      <c r="I151" s="150"/>
      <c r="J151" s="151">
        <f t="shared" si="20"/>
        <v>0</v>
      </c>
      <c r="K151" s="147" t="s">
        <v>3</v>
      </c>
      <c r="L151" s="35"/>
      <c r="M151" s="152" t="s">
        <v>3</v>
      </c>
      <c r="N151" s="153" t="s">
        <v>43</v>
      </c>
      <c r="O151" s="55"/>
      <c r="P151" s="154">
        <f t="shared" si="21"/>
        <v>0</v>
      </c>
      <c r="Q151" s="154">
        <v>0</v>
      </c>
      <c r="R151" s="154">
        <f t="shared" si="22"/>
        <v>0</v>
      </c>
      <c r="S151" s="154">
        <v>0</v>
      </c>
      <c r="T151" s="155">
        <f t="shared" si="2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6" t="s">
        <v>175</v>
      </c>
      <c r="AT151" s="156" t="s">
        <v>170</v>
      </c>
      <c r="AU151" s="156" t="s">
        <v>168</v>
      </c>
      <c r="AY151" s="19" t="s">
        <v>167</v>
      </c>
      <c r="BE151" s="157">
        <f t="shared" si="24"/>
        <v>0</v>
      </c>
      <c r="BF151" s="157">
        <f t="shared" si="25"/>
        <v>0</v>
      </c>
      <c r="BG151" s="157">
        <f t="shared" si="26"/>
        <v>0</v>
      </c>
      <c r="BH151" s="157">
        <f t="shared" si="27"/>
        <v>0</v>
      </c>
      <c r="BI151" s="157">
        <f t="shared" si="28"/>
        <v>0</v>
      </c>
      <c r="BJ151" s="19" t="s">
        <v>79</v>
      </c>
      <c r="BK151" s="157">
        <f t="shared" si="29"/>
        <v>0</v>
      </c>
      <c r="BL151" s="19" t="s">
        <v>175</v>
      </c>
      <c r="BM151" s="156" t="s">
        <v>740</v>
      </c>
    </row>
    <row r="152" spans="1:65" s="2" customFormat="1" ht="16.5" customHeight="1">
      <c r="A152" s="34"/>
      <c r="B152" s="144"/>
      <c r="C152" s="145" t="s">
        <v>480</v>
      </c>
      <c r="D152" s="145" t="s">
        <v>170</v>
      </c>
      <c r="E152" s="146" t="s">
        <v>926</v>
      </c>
      <c r="F152" s="147" t="s">
        <v>927</v>
      </c>
      <c r="G152" s="148" t="s">
        <v>791</v>
      </c>
      <c r="H152" s="149">
        <v>20</v>
      </c>
      <c r="I152" s="150"/>
      <c r="J152" s="151">
        <f t="shared" si="20"/>
        <v>0</v>
      </c>
      <c r="K152" s="147" t="s">
        <v>3</v>
      </c>
      <c r="L152" s="35"/>
      <c r="M152" s="152" t="s">
        <v>3</v>
      </c>
      <c r="N152" s="153" t="s">
        <v>43</v>
      </c>
      <c r="O152" s="55"/>
      <c r="P152" s="154">
        <f t="shared" si="21"/>
        <v>0</v>
      </c>
      <c r="Q152" s="154">
        <v>0</v>
      </c>
      <c r="R152" s="154">
        <f t="shared" si="22"/>
        <v>0</v>
      </c>
      <c r="S152" s="154">
        <v>0</v>
      </c>
      <c r="T152" s="155">
        <f t="shared" si="2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6" t="s">
        <v>175</v>
      </c>
      <c r="AT152" s="156" t="s">
        <v>170</v>
      </c>
      <c r="AU152" s="156" t="s">
        <v>168</v>
      </c>
      <c r="AY152" s="19" t="s">
        <v>167</v>
      </c>
      <c r="BE152" s="157">
        <f t="shared" si="24"/>
        <v>0</v>
      </c>
      <c r="BF152" s="157">
        <f t="shared" si="25"/>
        <v>0</v>
      </c>
      <c r="BG152" s="157">
        <f t="shared" si="26"/>
        <v>0</v>
      </c>
      <c r="BH152" s="157">
        <f t="shared" si="27"/>
        <v>0</v>
      </c>
      <c r="BI152" s="157">
        <f t="shared" si="28"/>
        <v>0</v>
      </c>
      <c r="BJ152" s="19" t="s">
        <v>79</v>
      </c>
      <c r="BK152" s="157">
        <f t="shared" si="29"/>
        <v>0</v>
      </c>
      <c r="BL152" s="19" t="s">
        <v>175</v>
      </c>
      <c r="BM152" s="156" t="s">
        <v>752</v>
      </c>
    </row>
    <row r="153" spans="1:65" s="2" customFormat="1" ht="21.75" customHeight="1">
      <c r="A153" s="34"/>
      <c r="B153" s="144"/>
      <c r="C153" s="145" t="s">
        <v>485</v>
      </c>
      <c r="D153" s="145" t="s">
        <v>170</v>
      </c>
      <c r="E153" s="146" t="s">
        <v>928</v>
      </c>
      <c r="F153" s="147" t="s">
        <v>929</v>
      </c>
      <c r="G153" s="148" t="s">
        <v>791</v>
      </c>
      <c r="H153" s="149">
        <v>10</v>
      </c>
      <c r="I153" s="150"/>
      <c r="J153" s="151">
        <f t="shared" si="20"/>
        <v>0</v>
      </c>
      <c r="K153" s="147" t="s">
        <v>3</v>
      </c>
      <c r="L153" s="35"/>
      <c r="M153" s="152" t="s">
        <v>3</v>
      </c>
      <c r="N153" s="153" t="s">
        <v>43</v>
      </c>
      <c r="O153" s="55"/>
      <c r="P153" s="154">
        <f t="shared" si="21"/>
        <v>0</v>
      </c>
      <c r="Q153" s="154">
        <v>0</v>
      </c>
      <c r="R153" s="154">
        <f t="shared" si="22"/>
        <v>0</v>
      </c>
      <c r="S153" s="154">
        <v>0</v>
      </c>
      <c r="T153" s="155">
        <f t="shared" si="2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6" t="s">
        <v>175</v>
      </c>
      <c r="AT153" s="156" t="s">
        <v>170</v>
      </c>
      <c r="AU153" s="156" t="s">
        <v>168</v>
      </c>
      <c r="AY153" s="19" t="s">
        <v>167</v>
      </c>
      <c r="BE153" s="157">
        <f t="shared" si="24"/>
        <v>0</v>
      </c>
      <c r="BF153" s="157">
        <f t="shared" si="25"/>
        <v>0</v>
      </c>
      <c r="BG153" s="157">
        <f t="shared" si="26"/>
        <v>0</v>
      </c>
      <c r="BH153" s="157">
        <f t="shared" si="27"/>
        <v>0</v>
      </c>
      <c r="BI153" s="157">
        <f t="shared" si="28"/>
        <v>0</v>
      </c>
      <c r="BJ153" s="19" t="s">
        <v>79</v>
      </c>
      <c r="BK153" s="157">
        <f t="shared" si="29"/>
        <v>0</v>
      </c>
      <c r="BL153" s="19" t="s">
        <v>175</v>
      </c>
      <c r="BM153" s="156" t="s">
        <v>775</v>
      </c>
    </row>
    <row r="154" spans="1:65" s="2" customFormat="1" ht="24.2" customHeight="1">
      <c r="A154" s="34"/>
      <c r="B154" s="144"/>
      <c r="C154" s="145" t="s">
        <v>491</v>
      </c>
      <c r="D154" s="145" t="s">
        <v>170</v>
      </c>
      <c r="E154" s="146" t="s">
        <v>930</v>
      </c>
      <c r="F154" s="147" t="s">
        <v>931</v>
      </c>
      <c r="G154" s="148" t="s">
        <v>791</v>
      </c>
      <c r="H154" s="149">
        <v>18</v>
      </c>
      <c r="I154" s="150"/>
      <c r="J154" s="151">
        <f t="shared" si="20"/>
        <v>0</v>
      </c>
      <c r="K154" s="147" t="s">
        <v>3</v>
      </c>
      <c r="L154" s="35"/>
      <c r="M154" s="152" t="s">
        <v>3</v>
      </c>
      <c r="N154" s="153" t="s">
        <v>43</v>
      </c>
      <c r="O154" s="55"/>
      <c r="P154" s="154">
        <f t="shared" si="21"/>
        <v>0</v>
      </c>
      <c r="Q154" s="154">
        <v>0</v>
      </c>
      <c r="R154" s="154">
        <f t="shared" si="22"/>
        <v>0</v>
      </c>
      <c r="S154" s="154">
        <v>0</v>
      </c>
      <c r="T154" s="155">
        <f t="shared" si="2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6" t="s">
        <v>175</v>
      </c>
      <c r="AT154" s="156" t="s">
        <v>170</v>
      </c>
      <c r="AU154" s="156" t="s">
        <v>168</v>
      </c>
      <c r="AY154" s="19" t="s">
        <v>167</v>
      </c>
      <c r="BE154" s="157">
        <f t="shared" si="24"/>
        <v>0</v>
      </c>
      <c r="BF154" s="157">
        <f t="shared" si="25"/>
        <v>0</v>
      </c>
      <c r="BG154" s="157">
        <f t="shared" si="26"/>
        <v>0</v>
      </c>
      <c r="BH154" s="157">
        <f t="shared" si="27"/>
        <v>0</v>
      </c>
      <c r="BI154" s="157">
        <f t="shared" si="28"/>
        <v>0</v>
      </c>
      <c r="BJ154" s="19" t="s">
        <v>79</v>
      </c>
      <c r="BK154" s="157">
        <f t="shared" si="29"/>
        <v>0</v>
      </c>
      <c r="BL154" s="19" t="s">
        <v>175</v>
      </c>
      <c r="BM154" s="156" t="s">
        <v>788</v>
      </c>
    </row>
    <row r="155" spans="1:65" s="2" customFormat="1" ht="16.5" customHeight="1">
      <c r="A155" s="34"/>
      <c r="B155" s="144"/>
      <c r="C155" s="145" t="s">
        <v>497</v>
      </c>
      <c r="D155" s="145" t="s">
        <v>170</v>
      </c>
      <c r="E155" s="146" t="s">
        <v>932</v>
      </c>
      <c r="F155" s="147" t="s">
        <v>933</v>
      </c>
      <c r="G155" s="148" t="s">
        <v>791</v>
      </c>
      <c r="H155" s="149">
        <v>4</v>
      </c>
      <c r="I155" s="150"/>
      <c r="J155" s="151">
        <f t="shared" si="20"/>
        <v>0</v>
      </c>
      <c r="K155" s="147" t="s">
        <v>3</v>
      </c>
      <c r="L155" s="35"/>
      <c r="M155" s="152" t="s">
        <v>3</v>
      </c>
      <c r="N155" s="153" t="s">
        <v>43</v>
      </c>
      <c r="O155" s="55"/>
      <c r="P155" s="154">
        <f t="shared" si="21"/>
        <v>0</v>
      </c>
      <c r="Q155" s="154">
        <v>0</v>
      </c>
      <c r="R155" s="154">
        <f t="shared" si="22"/>
        <v>0</v>
      </c>
      <c r="S155" s="154">
        <v>0</v>
      </c>
      <c r="T155" s="155">
        <f t="shared" si="2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6" t="s">
        <v>175</v>
      </c>
      <c r="AT155" s="156" t="s">
        <v>170</v>
      </c>
      <c r="AU155" s="156" t="s">
        <v>168</v>
      </c>
      <c r="AY155" s="19" t="s">
        <v>167</v>
      </c>
      <c r="BE155" s="157">
        <f t="shared" si="24"/>
        <v>0</v>
      </c>
      <c r="BF155" s="157">
        <f t="shared" si="25"/>
        <v>0</v>
      </c>
      <c r="BG155" s="157">
        <f t="shared" si="26"/>
        <v>0</v>
      </c>
      <c r="BH155" s="157">
        <f t="shared" si="27"/>
        <v>0</v>
      </c>
      <c r="BI155" s="157">
        <f t="shared" si="28"/>
        <v>0</v>
      </c>
      <c r="BJ155" s="19" t="s">
        <v>79</v>
      </c>
      <c r="BK155" s="157">
        <f t="shared" si="29"/>
        <v>0</v>
      </c>
      <c r="BL155" s="19" t="s">
        <v>175</v>
      </c>
      <c r="BM155" s="156" t="s">
        <v>934</v>
      </c>
    </row>
    <row r="156" spans="1:65" s="2" customFormat="1" ht="24.2" customHeight="1">
      <c r="A156" s="34"/>
      <c r="B156" s="144"/>
      <c r="C156" s="145" t="s">
        <v>502</v>
      </c>
      <c r="D156" s="145" t="s">
        <v>170</v>
      </c>
      <c r="E156" s="146" t="s">
        <v>935</v>
      </c>
      <c r="F156" s="147" t="s">
        <v>936</v>
      </c>
      <c r="G156" s="148" t="s">
        <v>791</v>
      </c>
      <c r="H156" s="149">
        <v>45</v>
      </c>
      <c r="I156" s="150"/>
      <c r="J156" s="151">
        <f t="shared" si="20"/>
        <v>0</v>
      </c>
      <c r="K156" s="147" t="s">
        <v>3</v>
      </c>
      <c r="L156" s="35"/>
      <c r="M156" s="152" t="s">
        <v>3</v>
      </c>
      <c r="N156" s="153" t="s">
        <v>43</v>
      </c>
      <c r="O156" s="55"/>
      <c r="P156" s="154">
        <f t="shared" si="21"/>
        <v>0</v>
      </c>
      <c r="Q156" s="154">
        <v>0</v>
      </c>
      <c r="R156" s="154">
        <f t="shared" si="22"/>
        <v>0</v>
      </c>
      <c r="S156" s="154">
        <v>0</v>
      </c>
      <c r="T156" s="155">
        <f t="shared" si="2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6" t="s">
        <v>175</v>
      </c>
      <c r="AT156" s="156" t="s">
        <v>170</v>
      </c>
      <c r="AU156" s="156" t="s">
        <v>168</v>
      </c>
      <c r="AY156" s="19" t="s">
        <v>167</v>
      </c>
      <c r="BE156" s="157">
        <f t="shared" si="24"/>
        <v>0</v>
      </c>
      <c r="BF156" s="157">
        <f t="shared" si="25"/>
        <v>0</v>
      </c>
      <c r="BG156" s="157">
        <f t="shared" si="26"/>
        <v>0</v>
      </c>
      <c r="BH156" s="157">
        <f t="shared" si="27"/>
        <v>0</v>
      </c>
      <c r="BI156" s="157">
        <f t="shared" si="28"/>
        <v>0</v>
      </c>
      <c r="BJ156" s="19" t="s">
        <v>79</v>
      </c>
      <c r="BK156" s="157">
        <f t="shared" si="29"/>
        <v>0</v>
      </c>
      <c r="BL156" s="19" t="s">
        <v>175</v>
      </c>
      <c r="BM156" s="156" t="s">
        <v>937</v>
      </c>
    </row>
    <row r="157" spans="1:65" s="2" customFormat="1" ht="16.5" customHeight="1">
      <c r="A157" s="34"/>
      <c r="B157" s="144"/>
      <c r="C157" s="145" t="s">
        <v>508</v>
      </c>
      <c r="D157" s="145" t="s">
        <v>170</v>
      </c>
      <c r="E157" s="146" t="s">
        <v>938</v>
      </c>
      <c r="F157" s="147" t="s">
        <v>939</v>
      </c>
      <c r="G157" s="148" t="s">
        <v>791</v>
      </c>
      <c r="H157" s="149">
        <v>30</v>
      </c>
      <c r="I157" s="150"/>
      <c r="J157" s="151">
        <f t="shared" si="20"/>
        <v>0</v>
      </c>
      <c r="K157" s="147" t="s">
        <v>3</v>
      </c>
      <c r="L157" s="35"/>
      <c r="M157" s="152" t="s">
        <v>3</v>
      </c>
      <c r="N157" s="153" t="s">
        <v>43</v>
      </c>
      <c r="O157" s="55"/>
      <c r="P157" s="154">
        <f t="shared" si="21"/>
        <v>0</v>
      </c>
      <c r="Q157" s="154">
        <v>0</v>
      </c>
      <c r="R157" s="154">
        <f t="shared" si="22"/>
        <v>0</v>
      </c>
      <c r="S157" s="154">
        <v>0</v>
      </c>
      <c r="T157" s="155">
        <f t="shared" si="2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6" t="s">
        <v>175</v>
      </c>
      <c r="AT157" s="156" t="s">
        <v>170</v>
      </c>
      <c r="AU157" s="156" t="s">
        <v>168</v>
      </c>
      <c r="AY157" s="19" t="s">
        <v>167</v>
      </c>
      <c r="BE157" s="157">
        <f t="shared" si="24"/>
        <v>0</v>
      </c>
      <c r="BF157" s="157">
        <f t="shared" si="25"/>
        <v>0</v>
      </c>
      <c r="BG157" s="157">
        <f t="shared" si="26"/>
        <v>0</v>
      </c>
      <c r="BH157" s="157">
        <f t="shared" si="27"/>
        <v>0</v>
      </c>
      <c r="BI157" s="157">
        <f t="shared" si="28"/>
        <v>0</v>
      </c>
      <c r="BJ157" s="19" t="s">
        <v>79</v>
      </c>
      <c r="BK157" s="157">
        <f t="shared" si="29"/>
        <v>0</v>
      </c>
      <c r="BL157" s="19" t="s">
        <v>175</v>
      </c>
      <c r="BM157" s="156" t="s">
        <v>940</v>
      </c>
    </row>
    <row r="158" spans="1:65" s="2" customFormat="1" ht="16.5" customHeight="1">
      <c r="A158" s="34"/>
      <c r="B158" s="144"/>
      <c r="C158" s="145" t="s">
        <v>513</v>
      </c>
      <c r="D158" s="145" t="s">
        <v>170</v>
      </c>
      <c r="E158" s="146" t="s">
        <v>941</v>
      </c>
      <c r="F158" s="147" t="s">
        <v>942</v>
      </c>
      <c r="G158" s="148" t="s">
        <v>791</v>
      </c>
      <c r="H158" s="149">
        <v>20</v>
      </c>
      <c r="I158" s="150"/>
      <c r="J158" s="151">
        <f t="shared" si="20"/>
        <v>0</v>
      </c>
      <c r="K158" s="147" t="s">
        <v>3</v>
      </c>
      <c r="L158" s="35"/>
      <c r="M158" s="152" t="s">
        <v>3</v>
      </c>
      <c r="N158" s="153" t="s">
        <v>43</v>
      </c>
      <c r="O158" s="55"/>
      <c r="P158" s="154">
        <f t="shared" si="21"/>
        <v>0</v>
      </c>
      <c r="Q158" s="154">
        <v>0</v>
      </c>
      <c r="R158" s="154">
        <f t="shared" si="22"/>
        <v>0</v>
      </c>
      <c r="S158" s="154">
        <v>0</v>
      </c>
      <c r="T158" s="155">
        <f t="shared" si="2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6" t="s">
        <v>175</v>
      </c>
      <c r="AT158" s="156" t="s">
        <v>170</v>
      </c>
      <c r="AU158" s="156" t="s">
        <v>168</v>
      </c>
      <c r="AY158" s="19" t="s">
        <v>167</v>
      </c>
      <c r="BE158" s="157">
        <f t="shared" si="24"/>
        <v>0</v>
      </c>
      <c r="BF158" s="157">
        <f t="shared" si="25"/>
        <v>0</v>
      </c>
      <c r="BG158" s="157">
        <f t="shared" si="26"/>
        <v>0</v>
      </c>
      <c r="BH158" s="157">
        <f t="shared" si="27"/>
        <v>0</v>
      </c>
      <c r="BI158" s="157">
        <f t="shared" si="28"/>
        <v>0</v>
      </c>
      <c r="BJ158" s="19" t="s">
        <v>79</v>
      </c>
      <c r="BK158" s="157">
        <f t="shared" si="29"/>
        <v>0</v>
      </c>
      <c r="BL158" s="19" t="s">
        <v>175</v>
      </c>
      <c r="BM158" s="156" t="s">
        <v>943</v>
      </c>
    </row>
    <row r="159" spans="1:65" s="2" customFormat="1" ht="16.5" customHeight="1">
      <c r="A159" s="34"/>
      <c r="B159" s="144"/>
      <c r="C159" s="145" t="s">
        <v>518</v>
      </c>
      <c r="D159" s="145" t="s">
        <v>170</v>
      </c>
      <c r="E159" s="146" t="s">
        <v>944</v>
      </c>
      <c r="F159" s="147" t="s">
        <v>945</v>
      </c>
      <c r="G159" s="148" t="s">
        <v>791</v>
      </c>
      <c r="H159" s="149">
        <v>1</v>
      </c>
      <c r="I159" s="150"/>
      <c r="J159" s="151">
        <f t="shared" si="20"/>
        <v>0</v>
      </c>
      <c r="K159" s="147" t="s">
        <v>3</v>
      </c>
      <c r="L159" s="35"/>
      <c r="M159" s="152" t="s">
        <v>3</v>
      </c>
      <c r="N159" s="153" t="s">
        <v>43</v>
      </c>
      <c r="O159" s="55"/>
      <c r="P159" s="154">
        <f t="shared" si="21"/>
        <v>0</v>
      </c>
      <c r="Q159" s="154">
        <v>0</v>
      </c>
      <c r="R159" s="154">
        <f t="shared" si="22"/>
        <v>0</v>
      </c>
      <c r="S159" s="154">
        <v>0</v>
      </c>
      <c r="T159" s="155">
        <f t="shared" si="2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6" t="s">
        <v>175</v>
      </c>
      <c r="AT159" s="156" t="s">
        <v>170</v>
      </c>
      <c r="AU159" s="156" t="s">
        <v>168</v>
      </c>
      <c r="AY159" s="19" t="s">
        <v>167</v>
      </c>
      <c r="BE159" s="157">
        <f t="shared" si="24"/>
        <v>0</v>
      </c>
      <c r="BF159" s="157">
        <f t="shared" si="25"/>
        <v>0</v>
      </c>
      <c r="BG159" s="157">
        <f t="shared" si="26"/>
        <v>0</v>
      </c>
      <c r="BH159" s="157">
        <f t="shared" si="27"/>
        <v>0</v>
      </c>
      <c r="BI159" s="157">
        <f t="shared" si="28"/>
        <v>0</v>
      </c>
      <c r="BJ159" s="19" t="s">
        <v>79</v>
      </c>
      <c r="BK159" s="157">
        <f t="shared" si="29"/>
        <v>0</v>
      </c>
      <c r="BL159" s="19" t="s">
        <v>175</v>
      </c>
      <c r="BM159" s="156" t="s">
        <v>946</v>
      </c>
    </row>
    <row r="160" spans="1:65" s="2" customFormat="1" ht="24.2" customHeight="1">
      <c r="A160" s="34"/>
      <c r="B160" s="144"/>
      <c r="C160" s="145" t="s">
        <v>525</v>
      </c>
      <c r="D160" s="145" t="s">
        <v>170</v>
      </c>
      <c r="E160" s="146" t="s">
        <v>947</v>
      </c>
      <c r="F160" s="147" t="s">
        <v>948</v>
      </c>
      <c r="G160" s="148" t="s">
        <v>791</v>
      </c>
      <c r="H160" s="149">
        <v>40</v>
      </c>
      <c r="I160" s="150"/>
      <c r="J160" s="151">
        <f t="shared" si="20"/>
        <v>0</v>
      </c>
      <c r="K160" s="147" t="s">
        <v>3</v>
      </c>
      <c r="L160" s="35"/>
      <c r="M160" s="152" t="s">
        <v>3</v>
      </c>
      <c r="N160" s="153" t="s">
        <v>43</v>
      </c>
      <c r="O160" s="55"/>
      <c r="P160" s="154">
        <f t="shared" si="21"/>
        <v>0</v>
      </c>
      <c r="Q160" s="154">
        <v>0</v>
      </c>
      <c r="R160" s="154">
        <f t="shared" si="22"/>
        <v>0</v>
      </c>
      <c r="S160" s="154">
        <v>0</v>
      </c>
      <c r="T160" s="155">
        <f t="shared" si="2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6" t="s">
        <v>175</v>
      </c>
      <c r="AT160" s="156" t="s">
        <v>170</v>
      </c>
      <c r="AU160" s="156" t="s">
        <v>168</v>
      </c>
      <c r="AY160" s="19" t="s">
        <v>167</v>
      </c>
      <c r="BE160" s="157">
        <f t="shared" si="24"/>
        <v>0</v>
      </c>
      <c r="BF160" s="157">
        <f t="shared" si="25"/>
        <v>0</v>
      </c>
      <c r="BG160" s="157">
        <f t="shared" si="26"/>
        <v>0</v>
      </c>
      <c r="BH160" s="157">
        <f t="shared" si="27"/>
        <v>0</v>
      </c>
      <c r="BI160" s="157">
        <f t="shared" si="28"/>
        <v>0</v>
      </c>
      <c r="BJ160" s="19" t="s">
        <v>79</v>
      </c>
      <c r="BK160" s="157">
        <f t="shared" si="29"/>
        <v>0</v>
      </c>
      <c r="BL160" s="19" t="s">
        <v>175</v>
      </c>
      <c r="BM160" s="156" t="s">
        <v>949</v>
      </c>
    </row>
    <row r="161" spans="1:65" s="2" customFormat="1" ht="24.2" customHeight="1">
      <c r="A161" s="34"/>
      <c r="B161" s="144"/>
      <c r="C161" s="145" t="s">
        <v>530</v>
      </c>
      <c r="D161" s="145" t="s">
        <v>170</v>
      </c>
      <c r="E161" s="146" t="s">
        <v>950</v>
      </c>
      <c r="F161" s="147" t="s">
        <v>951</v>
      </c>
      <c r="G161" s="148" t="s">
        <v>791</v>
      </c>
      <c r="H161" s="149">
        <v>40</v>
      </c>
      <c r="I161" s="150"/>
      <c r="J161" s="151">
        <f t="shared" si="20"/>
        <v>0</v>
      </c>
      <c r="K161" s="147" t="s">
        <v>3</v>
      </c>
      <c r="L161" s="35"/>
      <c r="M161" s="152" t="s">
        <v>3</v>
      </c>
      <c r="N161" s="153" t="s">
        <v>43</v>
      </c>
      <c r="O161" s="55"/>
      <c r="P161" s="154">
        <f t="shared" si="21"/>
        <v>0</v>
      </c>
      <c r="Q161" s="154">
        <v>0</v>
      </c>
      <c r="R161" s="154">
        <f t="shared" si="22"/>
        <v>0</v>
      </c>
      <c r="S161" s="154">
        <v>0</v>
      </c>
      <c r="T161" s="155">
        <f t="shared" si="2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56" t="s">
        <v>175</v>
      </c>
      <c r="AT161" s="156" t="s">
        <v>170</v>
      </c>
      <c r="AU161" s="156" t="s">
        <v>168</v>
      </c>
      <c r="AY161" s="19" t="s">
        <v>167</v>
      </c>
      <c r="BE161" s="157">
        <f t="shared" si="24"/>
        <v>0</v>
      </c>
      <c r="BF161" s="157">
        <f t="shared" si="25"/>
        <v>0</v>
      </c>
      <c r="BG161" s="157">
        <f t="shared" si="26"/>
        <v>0</v>
      </c>
      <c r="BH161" s="157">
        <f t="shared" si="27"/>
        <v>0</v>
      </c>
      <c r="BI161" s="157">
        <f t="shared" si="28"/>
        <v>0</v>
      </c>
      <c r="BJ161" s="19" t="s">
        <v>79</v>
      </c>
      <c r="BK161" s="157">
        <f t="shared" si="29"/>
        <v>0</v>
      </c>
      <c r="BL161" s="19" t="s">
        <v>175</v>
      </c>
      <c r="BM161" s="156" t="s">
        <v>952</v>
      </c>
    </row>
    <row r="162" spans="1:65" s="2" customFormat="1" ht="24.2" customHeight="1">
      <c r="A162" s="34"/>
      <c r="B162" s="144"/>
      <c r="C162" s="145" t="s">
        <v>534</v>
      </c>
      <c r="D162" s="145" t="s">
        <v>170</v>
      </c>
      <c r="E162" s="146" t="s">
        <v>953</v>
      </c>
      <c r="F162" s="147" t="s">
        <v>954</v>
      </c>
      <c r="G162" s="148" t="s">
        <v>791</v>
      </c>
      <c r="H162" s="149">
        <v>18</v>
      </c>
      <c r="I162" s="150"/>
      <c r="J162" s="151">
        <f t="shared" si="20"/>
        <v>0</v>
      </c>
      <c r="K162" s="147" t="s">
        <v>3</v>
      </c>
      <c r="L162" s="35"/>
      <c r="M162" s="152" t="s">
        <v>3</v>
      </c>
      <c r="N162" s="153" t="s">
        <v>43</v>
      </c>
      <c r="O162" s="55"/>
      <c r="P162" s="154">
        <f t="shared" si="21"/>
        <v>0</v>
      </c>
      <c r="Q162" s="154">
        <v>0</v>
      </c>
      <c r="R162" s="154">
        <f t="shared" si="22"/>
        <v>0</v>
      </c>
      <c r="S162" s="154">
        <v>0</v>
      </c>
      <c r="T162" s="155">
        <f t="shared" si="2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56" t="s">
        <v>175</v>
      </c>
      <c r="AT162" s="156" t="s">
        <v>170</v>
      </c>
      <c r="AU162" s="156" t="s">
        <v>168</v>
      </c>
      <c r="AY162" s="19" t="s">
        <v>167</v>
      </c>
      <c r="BE162" s="157">
        <f t="shared" si="24"/>
        <v>0</v>
      </c>
      <c r="BF162" s="157">
        <f t="shared" si="25"/>
        <v>0</v>
      </c>
      <c r="BG162" s="157">
        <f t="shared" si="26"/>
        <v>0</v>
      </c>
      <c r="BH162" s="157">
        <f t="shared" si="27"/>
        <v>0</v>
      </c>
      <c r="BI162" s="157">
        <f t="shared" si="28"/>
        <v>0</v>
      </c>
      <c r="BJ162" s="19" t="s">
        <v>79</v>
      </c>
      <c r="BK162" s="157">
        <f t="shared" si="29"/>
        <v>0</v>
      </c>
      <c r="BL162" s="19" t="s">
        <v>175</v>
      </c>
      <c r="BM162" s="156" t="s">
        <v>955</v>
      </c>
    </row>
    <row r="163" spans="1:65" s="2" customFormat="1" ht="21.75" customHeight="1">
      <c r="A163" s="34"/>
      <c r="B163" s="144"/>
      <c r="C163" s="145" t="s">
        <v>539</v>
      </c>
      <c r="D163" s="145" t="s">
        <v>170</v>
      </c>
      <c r="E163" s="146" t="s">
        <v>956</v>
      </c>
      <c r="F163" s="147" t="s">
        <v>957</v>
      </c>
      <c r="G163" s="148" t="s">
        <v>791</v>
      </c>
      <c r="H163" s="149">
        <v>6</v>
      </c>
      <c r="I163" s="150"/>
      <c r="J163" s="151">
        <f t="shared" si="20"/>
        <v>0</v>
      </c>
      <c r="K163" s="147" t="s">
        <v>3</v>
      </c>
      <c r="L163" s="35"/>
      <c r="M163" s="152" t="s">
        <v>3</v>
      </c>
      <c r="N163" s="153" t="s">
        <v>43</v>
      </c>
      <c r="O163" s="55"/>
      <c r="P163" s="154">
        <f t="shared" si="21"/>
        <v>0</v>
      </c>
      <c r="Q163" s="154">
        <v>0</v>
      </c>
      <c r="R163" s="154">
        <f t="shared" si="22"/>
        <v>0</v>
      </c>
      <c r="S163" s="154">
        <v>0</v>
      </c>
      <c r="T163" s="155">
        <f t="shared" si="2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6" t="s">
        <v>175</v>
      </c>
      <c r="AT163" s="156" t="s">
        <v>170</v>
      </c>
      <c r="AU163" s="156" t="s">
        <v>168</v>
      </c>
      <c r="AY163" s="19" t="s">
        <v>167</v>
      </c>
      <c r="BE163" s="157">
        <f t="shared" si="24"/>
        <v>0</v>
      </c>
      <c r="BF163" s="157">
        <f t="shared" si="25"/>
        <v>0</v>
      </c>
      <c r="BG163" s="157">
        <f t="shared" si="26"/>
        <v>0</v>
      </c>
      <c r="BH163" s="157">
        <f t="shared" si="27"/>
        <v>0</v>
      </c>
      <c r="BI163" s="157">
        <f t="shared" si="28"/>
        <v>0</v>
      </c>
      <c r="BJ163" s="19" t="s">
        <v>79</v>
      </c>
      <c r="BK163" s="157">
        <f t="shared" si="29"/>
        <v>0</v>
      </c>
      <c r="BL163" s="19" t="s">
        <v>175</v>
      </c>
      <c r="BM163" s="156" t="s">
        <v>958</v>
      </c>
    </row>
    <row r="164" spans="1:65" s="2" customFormat="1" ht="16.5" customHeight="1">
      <c r="A164" s="34"/>
      <c r="B164" s="144"/>
      <c r="C164" s="145" t="s">
        <v>543</v>
      </c>
      <c r="D164" s="145" t="s">
        <v>170</v>
      </c>
      <c r="E164" s="146" t="s">
        <v>959</v>
      </c>
      <c r="F164" s="147" t="s">
        <v>960</v>
      </c>
      <c r="G164" s="148" t="s">
        <v>348</v>
      </c>
      <c r="H164" s="149">
        <v>1</v>
      </c>
      <c r="I164" s="150"/>
      <c r="J164" s="151">
        <f t="shared" si="20"/>
        <v>0</v>
      </c>
      <c r="K164" s="147" t="s">
        <v>3</v>
      </c>
      <c r="L164" s="35"/>
      <c r="M164" s="203" t="s">
        <v>3</v>
      </c>
      <c r="N164" s="204" t="s">
        <v>43</v>
      </c>
      <c r="O164" s="205"/>
      <c r="P164" s="206">
        <f t="shared" si="21"/>
        <v>0</v>
      </c>
      <c r="Q164" s="206">
        <v>0</v>
      </c>
      <c r="R164" s="206">
        <f t="shared" si="22"/>
        <v>0</v>
      </c>
      <c r="S164" s="206">
        <v>0</v>
      </c>
      <c r="T164" s="207">
        <f t="shared" si="2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56" t="s">
        <v>175</v>
      </c>
      <c r="AT164" s="156" t="s">
        <v>170</v>
      </c>
      <c r="AU164" s="156" t="s">
        <v>168</v>
      </c>
      <c r="AY164" s="19" t="s">
        <v>167</v>
      </c>
      <c r="BE164" s="157">
        <f t="shared" si="24"/>
        <v>0</v>
      </c>
      <c r="BF164" s="157">
        <f t="shared" si="25"/>
        <v>0</v>
      </c>
      <c r="BG164" s="157">
        <f t="shared" si="26"/>
        <v>0</v>
      </c>
      <c r="BH164" s="157">
        <f t="shared" si="27"/>
        <v>0</v>
      </c>
      <c r="BI164" s="157">
        <f t="shared" si="28"/>
        <v>0</v>
      </c>
      <c r="BJ164" s="19" t="s">
        <v>79</v>
      </c>
      <c r="BK164" s="157">
        <f t="shared" si="29"/>
        <v>0</v>
      </c>
      <c r="BL164" s="19" t="s">
        <v>175</v>
      </c>
      <c r="BM164" s="156" t="s">
        <v>961</v>
      </c>
    </row>
    <row r="165" spans="1:31" s="2" customFormat="1" ht="6.95" customHeight="1">
      <c r="A165" s="34"/>
      <c r="B165" s="44"/>
      <c r="C165" s="45"/>
      <c r="D165" s="45"/>
      <c r="E165" s="45"/>
      <c r="F165" s="45"/>
      <c r="G165" s="45"/>
      <c r="H165" s="45"/>
      <c r="I165" s="45"/>
      <c r="J165" s="45"/>
      <c r="K165" s="45"/>
      <c r="L165" s="35"/>
      <c r="M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</row>
  </sheetData>
  <autoFilter ref="C91:K164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1" t="s">
        <v>6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92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5" customHeight="1">
      <c r="B4" s="22"/>
      <c r="D4" s="23" t="s">
        <v>123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6" t="str">
        <f>'Rekapitulace stavby'!K6</f>
        <v>Pavilon E - Izolační boxy ARO - 2.NP a JIP - 3.NP</v>
      </c>
      <c r="F7" s="347"/>
      <c r="G7" s="347"/>
      <c r="H7" s="347"/>
      <c r="L7" s="22"/>
    </row>
    <row r="8" spans="2:12" s="1" customFormat="1" ht="12" customHeight="1">
      <c r="B8" s="22"/>
      <c r="D8" s="29" t="s">
        <v>124</v>
      </c>
      <c r="L8" s="22"/>
    </row>
    <row r="9" spans="1:31" s="2" customFormat="1" ht="16.5" customHeight="1">
      <c r="A9" s="34"/>
      <c r="B9" s="35"/>
      <c r="C9" s="34"/>
      <c r="D9" s="34"/>
      <c r="E9" s="346" t="s">
        <v>125</v>
      </c>
      <c r="F9" s="348"/>
      <c r="G9" s="348"/>
      <c r="H9" s="348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126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9" t="s">
        <v>962</v>
      </c>
      <c r="F11" s="348"/>
      <c r="G11" s="348"/>
      <c r="H11" s="348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20</v>
      </c>
      <c r="G13" s="34"/>
      <c r="H13" s="34"/>
      <c r="I13" s="29" t="s">
        <v>21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22</v>
      </c>
      <c r="E14" s="34"/>
      <c r="F14" s="27" t="s">
        <v>23</v>
      </c>
      <c r="G14" s="34"/>
      <c r="H14" s="34"/>
      <c r="I14" s="29" t="s">
        <v>24</v>
      </c>
      <c r="J14" s="52" t="str">
        <f>'Rekapitulace stavby'!AN8</f>
        <v>17. 2. 2021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26</v>
      </c>
      <c r="E16" s="34"/>
      <c r="F16" s="34"/>
      <c r="G16" s="34"/>
      <c r="H16" s="34"/>
      <c r="I16" s="29" t="s">
        <v>27</v>
      </c>
      <c r="J16" s="27" t="str">
        <f>IF('Rekapitulace stavby'!AN10="","",'Rekapitulace stavby'!AN10)</f>
        <v/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tr">
        <f>IF('Rekapitulace stavby'!E11="","",'Rekapitulace stavby'!E11)</f>
        <v xml:space="preserve"> </v>
      </c>
      <c r="F17" s="34"/>
      <c r="G17" s="34"/>
      <c r="H17" s="34"/>
      <c r="I17" s="29" t="s">
        <v>29</v>
      </c>
      <c r="J17" s="27" t="str">
        <f>IF('Rekapitulace stavby'!AN11="","",'Rekapitulace stavby'!AN11)</f>
        <v/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30</v>
      </c>
      <c r="E19" s="34"/>
      <c r="F19" s="34"/>
      <c r="G19" s="34"/>
      <c r="H19" s="34"/>
      <c r="I19" s="29" t="s">
        <v>27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9" t="str">
        <f>'Rekapitulace stavby'!E14</f>
        <v>Vyplň údaj</v>
      </c>
      <c r="F20" s="315"/>
      <c r="G20" s="315"/>
      <c r="H20" s="315"/>
      <c r="I20" s="29" t="s">
        <v>29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32</v>
      </c>
      <c r="E22" s="34"/>
      <c r="F22" s="34"/>
      <c r="G22" s="34"/>
      <c r="H22" s="34"/>
      <c r="I22" s="29" t="s">
        <v>27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33</v>
      </c>
      <c r="F23" s="34"/>
      <c r="G23" s="34"/>
      <c r="H23" s="34"/>
      <c r="I23" s="29" t="s">
        <v>29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35</v>
      </c>
      <c r="E25" s="34"/>
      <c r="F25" s="34"/>
      <c r="G25" s="34"/>
      <c r="H25" s="34"/>
      <c r="I25" s="29" t="s">
        <v>27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29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36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71.25" customHeight="1">
      <c r="A29" s="97"/>
      <c r="B29" s="98"/>
      <c r="C29" s="97"/>
      <c r="D29" s="97"/>
      <c r="E29" s="320" t="s">
        <v>37</v>
      </c>
      <c r="F29" s="320"/>
      <c r="G29" s="320"/>
      <c r="H29" s="3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38</v>
      </c>
      <c r="E32" s="34"/>
      <c r="F32" s="34"/>
      <c r="G32" s="34"/>
      <c r="H32" s="34"/>
      <c r="I32" s="34"/>
      <c r="J32" s="68">
        <f>ROUND(J118,2)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40</v>
      </c>
      <c r="G34" s="34"/>
      <c r="H34" s="34"/>
      <c r="I34" s="38" t="s">
        <v>39</v>
      </c>
      <c r="J34" s="38" t="s">
        <v>41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42</v>
      </c>
      <c r="E35" s="29" t="s">
        <v>43</v>
      </c>
      <c r="F35" s="102">
        <f>ROUND((SUM(BE118:BE299)),2)</f>
        <v>0</v>
      </c>
      <c r="G35" s="34"/>
      <c r="H35" s="34"/>
      <c r="I35" s="103">
        <v>0.21</v>
      </c>
      <c r="J35" s="102">
        <f>ROUND(((SUM(BE118:BE299))*I35),2)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44</v>
      </c>
      <c r="F36" s="102">
        <f>ROUND((SUM(BF118:BF299)),2)</f>
        <v>0</v>
      </c>
      <c r="G36" s="34"/>
      <c r="H36" s="34"/>
      <c r="I36" s="103">
        <v>0.15</v>
      </c>
      <c r="J36" s="102">
        <f>ROUND(((SUM(BF118:BF299))*I36),2)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45</v>
      </c>
      <c r="F37" s="102">
        <f>ROUND((SUM(BG118:BG299)),2)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46</v>
      </c>
      <c r="F38" s="102">
        <f>ROUND((SUM(BH118:BH299)),2)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47</v>
      </c>
      <c r="F39" s="102">
        <f>ROUND((SUM(BI118:BI299)),2)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48</v>
      </c>
      <c r="E41" s="57"/>
      <c r="F41" s="57"/>
      <c r="G41" s="106" t="s">
        <v>49</v>
      </c>
      <c r="H41" s="107" t="s">
        <v>50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128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6" t="str">
        <f>E7</f>
        <v>Pavilon E - Izolační boxy ARO - 2.NP a JIP - 3.NP</v>
      </c>
      <c r="F50" s="347"/>
      <c r="G50" s="347"/>
      <c r="H50" s="347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124</v>
      </c>
      <c r="L51" s="22"/>
    </row>
    <row r="52" spans="1:31" s="2" customFormat="1" ht="16.5" customHeight="1">
      <c r="A52" s="34"/>
      <c r="B52" s="35"/>
      <c r="C52" s="34"/>
      <c r="D52" s="34"/>
      <c r="E52" s="346" t="s">
        <v>125</v>
      </c>
      <c r="F52" s="348"/>
      <c r="G52" s="348"/>
      <c r="H52" s="348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126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9" t="str">
        <f>E11</f>
        <v>03 - elektroinstalace - slaboproud</v>
      </c>
      <c r="F54" s="348"/>
      <c r="G54" s="348"/>
      <c r="H54" s="348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22</v>
      </c>
      <c r="D56" s="34"/>
      <c r="E56" s="34"/>
      <c r="F56" s="27" t="str">
        <f>F14</f>
        <v>Jindřichův Hradec</v>
      </c>
      <c r="G56" s="34"/>
      <c r="H56" s="34"/>
      <c r="I56" s="29" t="s">
        <v>24</v>
      </c>
      <c r="J56" s="52" t="str">
        <f>IF(J14="","",J14)</f>
        <v>17. 2. 2021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25.7" customHeight="1">
      <c r="A58" s="34"/>
      <c r="B58" s="35"/>
      <c r="C58" s="29" t="s">
        <v>26</v>
      </c>
      <c r="D58" s="34"/>
      <c r="E58" s="34"/>
      <c r="F58" s="27" t="str">
        <f>E17</f>
        <v xml:space="preserve"> </v>
      </c>
      <c r="G58" s="34"/>
      <c r="H58" s="34"/>
      <c r="I58" s="29" t="s">
        <v>32</v>
      </c>
      <c r="J58" s="32" t="str">
        <f>E23</f>
        <v>ATELIER G+G s.r.o., Jindřichův Hradec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30</v>
      </c>
      <c r="D59" s="34"/>
      <c r="E59" s="34"/>
      <c r="F59" s="27" t="str">
        <f>IF(E20="","",E20)</f>
        <v>Vyplň údaj</v>
      </c>
      <c r="G59" s="34"/>
      <c r="H59" s="34"/>
      <c r="I59" s="29" t="s">
        <v>35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129</v>
      </c>
      <c r="D61" s="104"/>
      <c r="E61" s="104"/>
      <c r="F61" s="104"/>
      <c r="G61" s="104"/>
      <c r="H61" s="104"/>
      <c r="I61" s="104"/>
      <c r="J61" s="111" t="s">
        <v>130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70</v>
      </c>
      <c r="D63" s="34"/>
      <c r="E63" s="34"/>
      <c r="F63" s="34"/>
      <c r="G63" s="34"/>
      <c r="H63" s="34"/>
      <c r="I63" s="34"/>
      <c r="J63" s="68">
        <f>J118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131</v>
      </c>
    </row>
    <row r="64" spans="2:12" s="9" customFormat="1" ht="24.95" customHeight="1">
      <c r="B64" s="113"/>
      <c r="D64" s="114" t="s">
        <v>138</v>
      </c>
      <c r="E64" s="115"/>
      <c r="F64" s="115"/>
      <c r="G64" s="115"/>
      <c r="H64" s="115"/>
      <c r="I64" s="115"/>
      <c r="J64" s="116">
        <f>J119</f>
        <v>0</v>
      </c>
      <c r="L64" s="113"/>
    </row>
    <row r="65" spans="2:12" s="10" customFormat="1" ht="19.9" customHeight="1">
      <c r="B65" s="117"/>
      <c r="D65" s="118" t="s">
        <v>963</v>
      </c>
      <c r="E65" s="119"/>
      <c r="F65" s="119"/>
      <c r="G65" s="119"/>
      <c r="H65" s="119"/>
      <c r="I65" s="119"/>
      <c r="J65" s="120">
        <f>J120</f>
        <v>0</v>
      </c>
      <c r="L65" s="117"/>
    </row>
    <row r="66" spans="2:12" s="10" customFormat="1" ht="14.85" customHeight="1">
      <c r="B66" s="117"/>
      <c r="D66" s="118" t="s">
        <v>964</v>
      </c>
      <c r="E66" s="119"/>
      <c r="F66" s="119"/>
      <c r="G66" s="119"/>
      <c r="H66" s="119"/>
      <c r="I66" s="119"/>
      <c r="J66" s="120">
        <f>J121</f>
        <v>0</v>
      </c>
      <c r="L66" s="117"/>
    </row>
    <row r="67" spans="2:12" s="10" customFormat="1" ht="21.75" customHeight="1">
      <c r="B67" s="117"/>
      <c r="D67" s="118" t="s">
        <v>965</v>
      </c>
      <c r="E67" s="119"/>
      <c r="F67" s="119"/>
      <c r="G67" s="119"/>
      <c r="H67" s="119"/>
      <c r="I67" s="119"/>
      <c r="J67" s="120">
        <f>J122</f>
        <v>0</v>
      </c>
      <c r="L67" s="117"/>
    </row>
    <row r="68" spans="2:12" s="10" customFormat="1" ht="21.75" customHeight="1">
      <c r="B68" s="117"/>
      <c r="D68" s="118" t="s">
        <v>966</v>
      </c>
      <c r="E68" s="119"/>
      <c r="F68" s="119"/>
      <c r="G68" s="119"/>
      <c r="H68" s="119"/>
      <c r="I68" s="119"/>
      <c r="J68" s="120">
        <f>J135</f>
        <v>0</v>
      </c>
      <c r="L68" s="117"/>
    </row>
    <row r="69" spans="2:12" s="10" customFormat="1" ht="21.75" customHeight="1">
      <c r="B69" s="117"/>
      <c r="D69" s="118" t="s">
        <v>967</v>
      </c>
      <c r="E69" s="119"/>
      <c r="F69" s="119"/>
      <c r="G69" s="119"/>
      <c r="H69" s="119"/>
      <c r="I69" s="119"/>
      <c r="J69" s="120">
        <f>J146</f>
        <v>0</v>
      </c>
      <c r="L69" s="117"/>
    </row>
    <row r="70" spans="2:12" s="10" customFormat="1" ht="21.75" customHeight="1">
      <c r="B70" s="117"/>
      <c r="D70" s="118" t="s">
        <v>968</v>
      </c>
      <c r="E70" s="119"/>
      <c r="F70" s="119"/>
      <c r="G70" s="119"/>
      <c r="H70" s="119"/>
      <c r="I70" s="119"/>
      <c r="J70" s="120">
        <f>J155</f>
        <v>0</v>
      </c>
      <c r="L70" s="117"/>
    </row>
    <row r="71" spans="2:12" s="10" customFormat="1" ht="21.75" customHeight="1">
      <c r="B71" s="117"/>
      <c r="D71" s="118" t="s">
        <v>969</v>
      </c>
      <c r="E71" s="119"/>
      <c r="F71" s="119"/>
      <c r="G71" s="119"/>
      <c r="H71" s="119"/>
      <c r="I71" s="119"/>
      <c r="J71" s="120">
        <f>J162</f>
        <v>0</v>
      </c>
      <c r="L71" s="117"/>
    </row>
    <row r="72" spans="2:12" s="10" customFormat="1" ht="14.85" customHeight="1">
      <c r="B72" s="117"/>
      <c r="D72" s="118" t="s">
        <v>970</v>
      </c>
      <c r="E72" s="119"/>
      <c r="F72" s="119"/>
      <c r="G72" s="119"/>
      <c r="H72" s="119"/>
      <c r="I72" s="119"/>
      <c r="J72" s="120">
        <f>J170</f>
        <v>0</v>
      </c>
      <c r="L72" s="117"/>
    </row>
    <row r="73" spans="2:12" s="10" customFormat="1" ht="21.75" customHeight="1">
      <c r="B73" s="117"/>
      <c r="D73" s="118" t="s">
        <v>971</v>
      </c>
      <c r="E73" s="119"/>
      <c r="F73" s="119"/>
      <c r="G73" s="119"/>
      <c r="H73" s="119"/>
      <c r="I73" s="119"/>
      <c r="J73" s="120">
        <f>J171</f>
        <v>0</v>
      </c>
      <c r="L73" s="117"/>
    </row>
    <row r="74" spans="2:12" s="10" customFormat="1" ht="21.75" customHeight="1">
      <c r="B74" s="117"/>
      <c r="D74" s="118" t="s">
        <v>972</v>
      </c>
      <c r="E74" s="119"/>
      <c r="F74" s="119"/>
      <c r="G74" s="119"/>
      <c r="H74" s="119"/>
      <c r="I74" s="119"/>
      <c r="J74" s="120">
        <f>J173</f>
        <v>0</v>
      </c>
      <c r="L74" s="117"/>
    </row>
    <row r="75" spans="2:12" s="10" customFormat="1" ht="21.75" customHeight="1">
      <c r="B75" s="117"/>
      <c r="D75" s="118" t="s">
        <v>973</v>
      </c>
      <c r="E75" s="119"/>
      <c r="F75" s="119"/>
      <c r="G75" s="119"/>
      <c r="H75" s="119"/>
      <c r="I75" s="119"/>
      <c r="J75" s="120">
        <f>J177</f>
        <v>0</v>
      </c>
      <c r="L75" s="117"/>
    </row>
    <row r="76" spans="2:12" s="10" customFormat="1" ht="21.75" customHeight="1">
      <c r="B76" s="117"/>
      <c r="D76" s="118" t="s">
        <v>974</v>
      </c>
      <c r="E76" s="119"/>
      <c r="F76" s="119"/>
      <c r="G76" s="119"/>
      <c r="H76" s="119"/>
      <c r="I76" s="119"/>
      <c r="J76" s="120">
        <f>J182</f>
        <v>0</v>
      </c>
      <c r="L76" s="117"/>
    </row>
    <row r="77" spans="2:12" s="10" customFormat="1" ht="21.75" customHeight="1">
      <c r="B77" s="117"/>
      <c r="D77" s="118" t="s">
        <v>975</v>
      </c>
      <c r="E77" s="119"/>
      <c r="F77" s="119"/>
      <c r="G77" s="119"/>
      <c r="H77" s="119"/>
      <c r="I77" s="119"/>
      <c r="J77" s="120">
        <f>J189</f>
        <v>0</v>
      </c>
      <c r="L77" s="117"/>
    </row>
    <row r="78" spans="2:12" s="10" customFormat="1" ht="21.75" customHeight="1">
      <c r="B78" s="117"/>
      <c r="D78" s="118" t="s">
        <v>976</v>
      </c>
      <c r="E78" s="119"/>
      <c r="F78" s="119"/>
      <c r="G78" s="119"/>
      <c r="H78" s="119"/>
      <c r="I78" s="119"/>
      <c r="J78" s="120">
        <f>J191</f>
        <v>0</v>
      </c>
      <c r="L78" s="117"/>
    </row>
    <row r="79" spans="2:12" s="10" customFormat="1" ht="21.75" customHeight="1">
      <c r="B79" s="117"/>
      <c r="D79" s="118" t="s">
        <v>977</v>
      </c>
      <c r="E79" s="119"/>
      <c r="F79" s="119"/>
      <c r="G79" s="119"/>
      <c r="H79" s="119"/>
      <c r="I79" s="119"/>
      <c r="J79" s="120">
        <f>J193</f>
        <v>0</v>
      </c>
      <c r="L79" s="117"/>
    </row>
    <row r="80" spans="2:12" s="10" customFormat="1" ht="14.85" customHeight="1">
      <c r="B80" s="117"/>
      <c r="D80" s="118" t="s">
        <v>978</v>
      </c>
      <c r="E80" s="119"/>
      <c r="F80" s="119"/>
      <c r="G80" s="119"/>
      <c r="H80" s="119"/>
      <c r="I80" s="119"/>
      <c r="J80" s="120">
        <f>J199</f>
        <v>0</v>
      </c>
      <c r="L80" s="117"/>
    </row>
    <row r="81" spans="2:12" s="10" customFormat="1" ht="21.75" customHeight="1">
      <c r="B81" s="117"/>
      <c r="D81" s="118" t="s">
        <v>979</v>
      </c>
      <c r="E81" s="119"/>
      <c r="F81" s="119"/>
      <c r="G81" s="119"/>
      <c r="H81" s="119"/>
      <c r="I81" s="119"/>
      <c r="J81" s="120">
        <f>J200</f>
        <v>0</v>
      </c>
      <c r="L81" s="117"/>
    </row>
    <row r="82" spans="2:12" s="10" customFormat="1" ht="21.75" customHeight="1">
      <c r="B82" s="117"/>
      <c r="D82" s="118" t="s">
        <v>980</v>
      </c>
      <c r="E82" s="119"/>
      <c r="F82" s="119"/>
      <c r="G82" s="119"/>
      <c r="H82" s="119"/>
      <c r="I82" s="119"/>
      <c r="J82" s="120">
        <f>J226</f>
        <v>0</v>
      </c>
      <c r="L82" s="117"/>
    </row>
    <row r="83" spans="2:12" s="10" customFormat="1" ht="21.75" customHeight="1">
      <c r="B83" s="117"/>
      <c r="D83" s="118" t="s">
        <v>981</v>
      </c>
      <c r="E83" s="119"/>
      <c r="F83" s="119"/>
      <c r="G83" s="119"/>
      <c r="H83" s="119"/>
      <c r="I83" s="119"/>
      <c r="J83" s="120">
        <f>J237</f>
        <v>0</v>
      </c>
      <c r="L83" s="117"/>
    </row>
    <row r="84" spans="2:12" s="10" customFormat="1" ht="21.75" customHeight="1">
      <c r="B84" s="117"/>
      <c r="D84" s="118" t="s">
        <v>982</v>
      </c>
      <c r="E84" s="119"/>
      <c r="F84" s="119"/>
      <c r="G84" s="119"/>
      <c r="H84" s="119"/>
      <c r="I84" s="119"/>
      <c r="J84" s="120">
        <f>J239</f>
        <v>0</v>
      </c>
      <c r="L84" s="117"/>
    </row>
    <row r="85" spans="2:12" s="10" customFormat="1" ht="21.75" customHeight="1">
      <c r="B85" s="117"/>
      <c r="D85" s="118" t="s">
        <v>983</v>
      </c>
      <c r="E85" s="119"/>
      <c r="F85" s="119"/>
      <c r="G85" s="119"/>
      <c r="H85" s="119"/>
      <c r="I85" s="119"/>
      <c r="J85" s="120">
        <f>J251</f>
        <v>0</v>
      </c>
      <c r="L85" s="117"/>
    </row>
    <row r="86" spans="2:12" s="10" customFormat="1" ht="21.75" customHeight="1">
      <c r="B86" s="117"/>
      <c r="D86" s="118" t="s">
        <v>984</v>
      </c>
      <c r="E86" s="119"/>
      <c r="F86" s="119"/>
      <c r="G86" s="119"/>
      <c r="H86" s="119"/>
      <c r="I86" s="119"/>
      <c r="J86" s="120">
        <f>J260</f>
        <v>0</v>
      </c>
      <c r="L86" s="117"/>
    </row>
    <row r="87" spans="2:12" s="10" customFormat="1" ht="21.75" customHeight="1">
      <c r="B87" s="117"/>
      <c r="D87" s="118" t="s">
        <v>985</v>
      </c>
      <c r="E87" s="119"/>
      <c r="F87" s="119"/>
      <c r="G87" s="119"/>
      <c r="H87" s="119"/>
      <c r="I87" s="119"/>
      <c r="J87" s="120">
        <f>J262</f>
        <v>0</v>
      </c>
      <c r="L87" s="117"/>
    </row>
    <row r="88" spans="2:12" s="10" customFormat="1" ht="14.85" customHeight="1">
      <c r="B88" s="117"/>
      <c r="D88" s="118" t="s">
        <v>986</v>
      </c>
      <c r="E88" s="119"/>
      <c r="F88" s="119"/>
      <c r="G88" s="119"/>
      <c r="H88" s="119"/>
      <c r="I88" s="119"/>
      <c r="J88" s="120">
        <f>J267</f>
        <v>0</v>
      </c>
      <c r="L88" s="117"/>
    </row>
    <row r="89" spans="2:12" s="10" customFormat="1" ht="21.75" customHeight="1">
      <c r="B89" s="117"/>
      <c r="D89" s="118" t="s">
        <v>987</v>
      </c>
      <c r="E89" s="119"/>
      <c r="F89" s="119"/>
      <c r="G89" s="119"/>
      <c r="H89" s="119"/>
      <c r="I89" s="119"/>
      <c r="J89" s="120">
        <f>J268</f>
        <v>0</v>
      </c>
      <c r="L89" s="117"/>
    </row>
    <row r="90" spans="2:12" s="10" customFormat="1" ht="21.75" customHeight="1">
      <c r="B90" s="117"/>
      <c r="D90" s="118" t="s">
        <v>988</v>
      </c>
      <c r="E90" s="119"/>
      <c r="F90" s="119"/>
      <c r="G90" s="119"/>
      <c r="H90" s="119"/>
      <c r="I90" s="119"/>
      <c r="J90" s="120">
        <f>J273</f>
        <v>0</v>
      </c>
      <c r="L90" s="117"/>
    </row>
    <row r="91" spans="2:12" s="10" customFormat="1" ht="21.75" customHeight="1">
      <c r="B91" s="117"/>
      <c r="D91" s="118" t="s">
        <v>989</v>
      </c>
      <c r="E91" s="119"/>
      <c r="F91" s="119"/>
      <c r="G91" s="119"/>
      <c r="H91" s="119"/>
      <c r="I91" s="119"/>
      <c r="J91" s="120">
        <f>J278</f>
        <v>0</v>
      </c>
      <c r="L91" s="117"/>
    </row>
    <row r="92" spans="2:12" s="10" customFormat="1" ht="21.75" customHeight="1">
      <c r="B92" s="117"/>
      <c r="D92" s="118" t="s">
        <v>990</v>
      </c>
      <c r="E92" s="119"/>
      <c r="F92" s="119"/>
      <c r="G92" s="119"/>
      <c r="H92" s="119"/>
      <c r="I92" s="119"/>
      <c r="J92" s="120">
        <f>J280</f>
        <v>0</v>
      </c>
      <c r="L92" s="117"/>
    </row>
    <row r="93" spans="2:12" s="10" customFormat="1" ht="21.75" customHeight="1">
      <c r="B93" s="117"/>
      <c r="D93" s="118" t="s">
        <v>991</v>
      </c>
      <c r="E93" s="119"/>
      <c r="F93" s="119"/>
      <c r="G93" s="119"/>
      <c r="H93" s="119"/>
      <c r="I93" s="119"/>
      <c r="J93" s="120">
        <f>J285</f>
        <v>0</v>
      </c>
      <c r="L93" s="117"/>
    </row>
    <row r="94" spans="2:12" s="10" customFormat="1" ht="21.75" customHeight="1">
      <c r="B94" s="117"/>
      <c r="D94" s="118" t="s">
        <v>992</v>
      </c>
      <c r="E94" s="119"/>
      <c r="F94" s="119"/>
      <c r="G94" s="119"/>
      <c r="H94" s="119"/>
      <c r="I94" s="119"/>
      <c r="J94" s="120">
        <f>J291</f>
        <v>0</v>
      </c>
      <c r="L94" s="117"/>
    </row>
    <row r="95" spans="2:12" s="10" customFormat="1" ht="21.75" customHeight="1">
      <c r="B95" s="117"/>
      <c r="D95" s="118" t="s">
        <v>993</v>
      </c>
      <c r="E95" s="119"/>
      <c r="F95" s="119"/>
      <c r="G95" s="119"/>
      <c r="H95" s="119"/>
      <c r="I95" s="119"/>
      <c r="J95" s="120">
        <f>J293</f>
        <v>0</v>
      </c>
      <c r="L95" s="117"/>
    </row>
    <row r="96" spans="2:12" s="9" customFormat="1" ht="24.95" customHeight="1">
      <c r="B96" s="113"/>
      <c r="D96" s="114" t="s">
        <v>994</v>
      </c>
      <c r="E96" s="115"/>
      <c r="F96" s="115"/>
      <c r="G96" s="115"/>
      <c r="H96" s="115"/>
      <c r="I96" s="115"/>
      <c r="J96" s="116">
        <f>J298</f>
        <v>0</v>
      </c>
      <c r="L96" s="113"/>
    </row>
    <row r="97" spans="1:31" s="2" customFormat="1" ht="21.75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9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31" s="2" customFormat="1" ht="6.95" customHeight="1">
      <c r="A98" s="34"/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9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102" spans="1:31" s="2" customFormat="1" ht="6.95" customHeight="1">
      <c r="A102" s="34"/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96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24.95" customHeight="1">
      <c r="A103" s="34"/>
      <c r="B103" s="35"/>
      <c r="C103" s="23" t="s">
        <v>152</v>
      </c>
      <c r="D103" s="34"/>
      <c r="E103" s="34"/>
      <c r="F103" s="34"/>
      <c r="G103" s="34"/>
      <c r="H103" s="34"/>
      <c r="I103" s="34"/>
      <c r="J103" s="34"/>
      <c r="K103" s="34"/>
      <c r="L103" s="9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35"/>
      <c r="C104" s="34"/>
      <c r="D104" s="34"/>
      <c r="E104" s="34"/>
      <c r="F104" s="34"/>
      <c r="G104" s="34"/>
      <c r="H104" s="34"/>
      <c r="I104" s="34"/>
      <c r="J104" s="34"/>
      <c r="K104" s="34"/>
      <c r="L104" s="9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12" customHeight="1">
      <c r="A105" s="34"/>
      <c r="B105" s="35"/>
      <c r="C105" s="29" t="s">
        <v>17</v>
      </c>
      <c r="D105" s="34"/>
      <c r="E105" s="34"/>
      <c r="F105" s="34"/>
      <c r="G105" s="34"/>
      <c r="H105" s="34"/>
      <c r="I105" s="34"/>
      <c r="J105" s="34"/>
      <c r="K105" s="34"/>
      <c r="L105" s="9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16.5" customHeight="1">
      <c r="A106" s="34"/>
      <c r="B106" s="35"/>
      <c r="C106" s="34"/>
      <c r="D106" s="34"/>
      <c r="E106" s="346" t="str">
        <f>E7</f>
        <v>Pavilon E - Izolační boxy ARO - 2.NP a JIP - 3.NP</v>
      </c>
      <c r="F106" s="347"/>
      <c r="G106" s="347"/>
      <c r="H106" s="347"/>
      <c r="I106" s="34"/>
      <c r="J106" s="34"/>
      <c r="K106" s="34"/>
      <c r="L106" s="9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2:12" s="1" customFormat="1" ht="12" customHeight="1">
      <c r="B107" s="22"/>
      <c r="C107" s="29" t="s">
        <v>124</v>
      </c>
      <c r="L107" s="22"/>
    </row>
    <row r="108" spans="1:31" s="2" customFormat="1" ht="16.5" customHeight="1">
      <c r="A108" s="34"/>
      <c r="B108" s="35"/>
      <c r="C108" s="34"/>
      <c r="D108" s="34"/>
      <c r="E108" s="346" t="s">
        <v>125</v>
      </c>
      <c r="F108" s="348"/>
      <c r="G108" s="348"/>
      <c r="H108" s="348"/>
      <c r="I108" s="34"/>
      <c r="J108" s="34"/>
      <c r="K108" s="34"/>
      <c r="L108" s="9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126</v>
      </c>
      <c r="D109" s="34"/>
      <c r="E109" s="34"/>
      <c r="F109" s="34"/>
      <c r="G109" s="34"/>
      <c r="H109" s="34"/>
      <c r="I109" s="34"/>
      <c r="J109" s="34"/>
      <c r="K109" s="34"/>
      <c r="L109" s="9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4"/>
      <c r="D110" s="34"/>
      <c r="E110" s="309" t="str">
        <f>E11</f>
        <v>03 - elektroinstalace - slaboproud</v>
      </c>
      <c r="F110" s="348"/>
      <c r="G110" s="348"/>
      <c r="H110" s="348"/>
      <c r="I110" s="34"/>
      <c r="J110" s="34"/>
      <c r="K110" s="34"/>
      <c r="L110" s="9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9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22</v>
      </c>
      <c r="D112" s="34"/>
      <c r="E112" s="34"/>
      <c r="F112" s="27" t="str">
        <f>F14</f>
        <v>Jindřichův Hradec</v>
      </c>
      <c r="G112" s="34"/>
      <c r="H112" s="34"/>
      <c r="I112" s="29" t="s">
        <v>24</v>
      </c>
      <c r="J112" s="52" t="str">
        <f>IF(J14="","",J14)</f>
        <v>17. 2. 2021</v>
      </c>
      <c r="K112" s="34"/>
      <c r="L112" s="9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9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5.7" customHeight="1">
      <c r="A114" s="34"/>
      <c r="B114" s="35"/>
      <c r="C114" s="29" t="s">
        <v>26</v>
      </c>
      <c r="D114" s="34"/>
      <c r="E114" s="34"/>
      <c r="F114" s="27" t="str">
        <f>E17</f>
        <v xml:space="preserve"> </v>
      </c>
      <c r="G114" s="34"/>
      <c r="H114" s="34"/>
      <c r="I114" s="29" t="s">
        <v>32</v>
      </c>
      <c r="J114" s="32" t="str">
        <f>E23</f>
        <v>ATELIER G+G s.r.o., Jindřichův Hradec</v>
      </c>
      <c r="K114" s="34"/>
      <c r="L114" s="9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2" customHeight="1">
      <c r="A115" s="34"/>
      <c r="B115" s="35"/>
      <c r="C115" s="29" t="s">
        <v>30</v>
      </c>
      <c r="D115" s="34"/>
      <c r="E115" s="34"/>
      <c r="F115" s="27" t="str">
        <f>IF(E20="","",E20)</f>
        <v>Vyplň údaj</v>
      </c>
      <c r="G115" s="34"/>
      <c r="H115" s="34"/>
      <c r="I115" s="29" t="s">
        <v>35</v>
      </c>
      <c r="J115" s="32" t="str">
        <f>E26</f>
        <v xml:space="preserve"> </v>
      </c>
      <c r="K115" s="34"/>
      <c r="L115" s="9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0.35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9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11" customFormat="1" ht="29.25" customHeight="1">
      <c r="A117" s="121"/>
      <c r="B117" s="122"/>
      <c r="C117" s="123" t="s">
        <v>153</v>
      </c>
      <c r="D117" s="124" t="s">
        <v>57</v>
      </c>
      <c r="E117" s="124" t="s">
        <v>53</v>
      </c>
      <c r="F117" s="124" t="s">
        <v>54</v>
      </c>
      <c r="G117" s="124" t="s">
        <v>154</v>
      </c>
      <c r="H117" s="124" t="s">
        <v>155</v>
      </c>
      <c r="I117" s="124" t="s">
        <v>156</v>
      </c>
      <c r="J117" s="124" t="s">
        <v>130</v>
      </c>
      <c r="K117" s="125" t="s">
        <v>157</v>
      </c>
      <c r="L117" s="126"/>
      <c r="M117" s="59" t="s">
        <v>3</v>
      </c>
      <c r="N117" s="60" t="s">
        <v>42</v>
      </c>
      <c r="O117" s="60" t="s">
        <v>158</v>
      </c>
      <c r="P117" s="60" t="s">
        <v>159</v>
      </c>
      <c r="Q117" s="60" t="s">
        <v>160</v>
      </c>
      <c r="R117" s="60" t="s">
        <v>161</v>
      </c>
      <c r="S117" s="60" t="s">
        <v>162</v>
      </c>
      <c r="T117" s="61" t="s">
        <v>163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3" s="2" customFormat="1" ht="22.9" customHeight="1">
      <c r="A118" s="34"/>
      <c r="B118" s="35"/>
      <c r="C118" s="66" t="s">
        <v>164</v>
      </c>
      <c r="D118" s="34"/>
      <c r="E118" s="34"/>
      <c r="F118" s="34"/>
      <c r="G118" s="34"/>
      <c r="H118" s="34"/>
      <c r="I118" s="34"/>
      <c r="J118" s="127">
        <f>BK118</f>
        <v>0</v>
      </c>
      <c r="K118" s="34"/>
      <c r="L118" s="35"/>
      <c r="M118" s="62"/>
      <c r="N118" s="53"/>
      <c r="O118" s="63"/>
      <c r="P118" s="128">
        <f>P119+P298</f>
        <v>0</v>
      </c>
      <c r="Q118" s="63"/>
      <c r="R118" s="128">
        <f>R119+R298</f>
        <v>0</v>
      </c>
      <c r="S118" s="63"/>
      <c r="T118" s="129">
        <f>T119+T298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9" t="s">
        <v>71</v>
      </c>
      <c r="AU118" s="19" t="s">
        <v>131</v>
      </c>
      <c r="BK118" s="130">
        <f>BK119+BK298</f>
        <v>0</v>
      </c>
    </row>
    <row r="119" spans="2:63" s="12" customFormat="1" ht="25.9" customHeight="1">
      <c r="B119" s="131"/>
      <c r="D119" s="132" t="s">
        <v>71</v>
      </c>
      <c r="E119" s="133" t="s">
        <v>335</v>
      </c>
      <c r="F119" s="133" t="s">
        <v>336</v>
      </c>
      <c r="I119" s="134"/>
      <c r="J119" s="135">
        <f>BK119</f>
        <v>0</v>
      </c>
      <c r="L119" s="131"/>
      <c r="M119" s="136"/>
      <c r="N119" s="137"/>
      <c r="O119" s="137"/>
      <c r="P119" s="138">
        <f>P120</f>
        <v>0</v>
      </c>
      <c r="Q119" s="137"/>
      <c r="R119" s="138">
        <f>R120</f>
        <v>0</v>
      </c>
      <c r="S119" s="137"/>
      <c r="T119" s="139">
        <f>T120</f>
        <v>0</v>
      </c>
      <c r="AR119" s="132" t="s">
        <v>81</v>
      </c>
      <c r="AT119" s="140" t="s">
        <v>71</v>
      </c>
      <c r="AU119" s="140" t="s">
        <v>72</v>
      </c>
      <c r="AY119" s="132" t="s">
        <v>167</v>
      </c>
      <c r="BK119" s="141">
        <f>BK120</f>
        <v>0</v>
      </c>
    </row>
    <row r="120" spans="2:63" s="12" customFormat="1" ht="22.9" customHeight="1">
      <c r="B120" s="131"/>
      <c r="D120" s="132" t="s">
        <v>71</v>
      </c>
      <c r="E120" s="142" t="s">
        <v>995</v>
      </c>
      <c r="F120" s="142" t="s">
        <v>996</v>
      </c>
      <c r="I120" s="134"/>
      <c r="J120" s="143">
        <f>BK120</f>
        <v>0</v>
      </c>
      <c r="L120" s="131"/>
      <c r="M120" s="136"/>
      <c r="N120" s="137"/>
      <c r="O120" s="137"/>
      <c r="P120" s="138">
        <f>P121+P170+P199+P267</f>
        <v>0</v>
      </c>
      <c r="Q120" s="137"/>
      <c r="R120" s="138">
        <f>R121+R170+R199+R267</f>
        <v>0</v>
      </c>
      <c r="S120" s="137"/>
      <c r="T120" s="139">
        <f>T121+T170+T199+T267</f>
        <v>0</v>
      </c>
      <c r="AR120" s="132" t="s">
        <v>81</v>
      </c>
      <c r="AT120" s="140" t="s">
        <v>71</v>
      </c>
      <c r="AU120" s="140" t="s">
        <v>79</v>
      </c>
      <c r="AY120" s="132" t="s">
        <v>167</v>
      </c>
      <c r="BK120" s="141">
        <f>BK121+BK170+BK199+BK267</f>
        <v>0</v>
      </c>
    </row>
    <row r="121" spans="2:63" s="12" customFormat="1" ht="20.85" customHeight="1">
      <c r="B121" s="131"/>
      <c r="D121" s="132" t="s">
        <v>71</v>
      </c>
      <c r="E121" s="142" t="s">
        <v>997</v>
      </c>
      <c r="F121" s="142" t="s">
        <v>998</v>
      </c>
      <c r="I121" s="134"/>
      <c r="J121" s="143">
        <f>BK121</f>
        <v>0</v>
      </c>
      <c r="L121" s="131"/>
      <c r="M121" s="136"/>
      <c r="N121" s="137"/>
      <c r="O121" s="137"/>
      <c r="P121" s="138">
        <f>P122+P135+P146+P155+P162</f>
        <v>0</v>
      </c>
      <c r="Q121" s="137"/>
      <c r="R121" s="138">
        <f>R122+R135+R146+R155+R162</f>
        <v>0</v>
      </c>
      <c r="S121" s="137"/>
      <c r="T121" s="139">
        <f>T122+T135+T146+T155+T162</f>
        <v>0</v>
      </c>
      <c r="AR121" s="132" t="s">
        <v>79</v>
      </c>
      <c r="AT121" s="140" t="s">
        <v>71</v>
      </c>
      <c r="AU121" s="140" t="s">
        <v>81</v>
      </c>
      <c r="AY121" s="132" t="s">
        <v>167</v>
      </c>
      <c r="BK121" s="141">
        <f>BK122+BK135+BK146+BK155+BK162</f>
        <v>0</v>
      </c>
    </row>
    <row r="122" spans="2:63" s="16" customFormat="1" ht="20.85" customHeight="1">
      <c r="B122" s="208"/>
      <c r="D122" s="209" t="s">
        <v>71</v>
      </c>
      <c r="E122" s="209" t="s">
        <v>999</v>
      </c>
      <c r="F122" s="209" t="s">
        <v>1000</v>
      </c>
      <c r="I122" s="210"/>
      <c r="J122" s="211">
        <f>BK122</f>
        <v>0</v>
      </c>
      <c r="L122" s="208"/>
      <c r="M122" s="212"/>
      <c r="N122" s="213"/>
      <c r="O122" s="213"/>
      <c r="P122" s="214">
        <f>SUM(P123:P134)</f>
        <v>0</v>
      </c>
      <c r="Q122" s="213"/>
      <c r="R122" s="214">
        <f>SUM(R123:R134)</f>
        <v>0</v>
      </c>
      <c r="S122" s="213"/>
      <c r="T122" s="215">
        <f>SUM(T123:T134)</f>
        <v>0</v>
      </c>
      <c r="AR122" s="209" t="s">
        <v>79</v>
      </c>
      <c r="AT122" s="216" t="s">
        <v>71</v>
      </c>
      <c r="AU122" s="216" t="s">
        <v>168</v>
      </c>
      <c r="AY122" s="209" t="s">
        <v>167</v>
      </c>
      <c r="BK122" s="217">
        <f>SUM(BK123:BK134)</f>
        <v>0</v>
      </c>
    </row>
    <row r="123" spans="1:65" s="2" customFormat="1" ht="24.2" customHeight="1">
      <c r="A123" s="34"/>
      <c r="B123" s="144"/>
      <c r="C123" s="145" t="s">
        <v>79</v>
      </c>
      <c r="D123" s="145" t="s">
        <v>170</v>
      </c>
      <c r="E123" s="146" t="s">
        <v>1001</v>
      </c>
      <c r="F123" s="147" t="s">
        <v>1002</v>
      </c>
      <c r="G123" s="148" t="s">
        <v>847</v>
      </c>
      <c r="H123" s="149">
        <v>0</v>
      </c>
      <c r="I123" s="150"/>
      <c r="J123" s="151">
        <f aca="true" t="shared" si="0" ref="J123:J134">ROUND(I123*H123,2)</f>
        <v>0</v>
      </c>
      <c r="K123" s="147" t="s">
        <v>3</v>
      </c>
      <c r="L123" s="35"/>
      <c r="M123" s="152" t="s">
        <v>3</v>
      </c>
      <c r="N123" s="153" t="s">
        <v>43</v>
      </c>
      <c r="O123" s="55"/>
      <c r="P123" s="154">
        <f aca="true" t="shared" si="1" ref="P123:P134">O123*H123</f>
        <v>0</v>
      </c>
      <c r="Q123" s="154">
        <v>0</v>
      </c>
      <c r="R123" s="154">
        <f aca="true" t="shared" si="2" ref="R123:R134">Q123*H123</f>
        <v>0</v>
      </c>
      <c r="S123" s="154">
        <v>0</v>
      </c>
      <c r="T123" s="155">
        <f aca="true" t="shared" si="3" ref="T123:T134"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6" t="s">
        <v>175</v>
      </c>
      <c r="AT123" s="156" t="s">
        <v>170</v>
      </c>
      <c r="AU123" s="156" t="s">
        <v>175</v>
      </c>
      <c r="AY123" s="19" t="s">
        <v>167</v>
      </c>
      <c r="BE123" s="157">
        <f aca="true" t="shared" si="4" ref="BE123:BE134">IF(N123="základní",J123,0)</f>
        <v>0</v>
      </c>
      <c r="BF123" s="157">
        <f aca="true" t="shared" si="5" ref="BF123:BF134">IF(N123="snížená",J123,0)</f>
        <v>0</v>
      </c>
      <c r="BG123" s="157">
        <f aca="true" t="shared" si="6" ref="BG123:BG134">IF(N123="zákl. přenesená",J123,0)</f>
        <v>0</v>
      </c>
      <c r="BH123" s="157">
        <f aca="true" t="shared" si="7" ref="BH123:BH134">IF(N123="sníž. přenesená",J123,0)</f>
        <v>0</v>
      </c>
      <c r="BI123" s="157">
        <f aca="true" t="shared" si="8" ref="BI123:BI134">IF(N123="nulová",J123,0)</f>
        <v>0</v>
      </c>
      <c r="BJ123" s="19" t="s">
        <v>79</v>
      </c>
      <c r="BK123" s="157">
        <f aca="true" t="shared" si="9" ref="BK123:BK134">ROUND(I123*H123,2)</f>
        <v>0</v>
      </c>
      <c r="BL123" s="19" t="s">
        <v>175</v>
      </c>
      <c r="BM123" s="156" t="s">
        <v>1003</v>
      </c>
    </row>
    <row r="124" spans="1:65" s="2" customFormat="1" ht="24.2" customHeight="1">
      <c r="A124" s="34"/>
      <c r="B124" s="144"/>
      <c r="C124" s="145" t="s">
        <v>81</v>
      </c>
      <c r="D124" s="145" t="s">
        <v>170</v>
      </c>
      <c r="E124" s="146" t="s">
        <v>1004</v>
      </c>
      <c r="F124" s="147" t="s">
        <v>1005</v>
      </c>
      <c r="G124" s="148" t="s">
        <v>847</v>
      </c>
      <c r="H124" s="149">
        <v>0</v>
      </c>
      <c r="I124" s="150"/>
      <c r="J124" s="151">
        <f t="shared" si="0"/>
        <v>0</v>
      </c>
      <c r="K124" s="147" t="s">
        <v>3</v>
      </c>
      <c r="L124" s="35"/>
      <c r="M124" s="152" t="s">
        <v>3</v>
      </c>
      <c r="N124" s="153" t="s">
        <v>43</v>
      </c>
      <c r="O124" s="55"/>
      <c r="P124" s="154">
        <f t="shared" si="1"/>
        <v>0</v>
      </c>
      <c r="Q124" s="154">
        <v>0</v>
      </c>
      <c r="R124" s="154">
        <f t="shared" si="2"/>
        <v>0</v>
      </c>
      <c r="S124" s="154">
        <v>0</v>
      </c>
      <c r="T124" s="155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6" t="s">
        <v>175</v>
      </c>
      <c r="AT124" s="156" t="s">
        <v>170</v>
      </c>
      <c r="AU124" s="156" t="s">
        <v>175</v>
      </c>
      <c r="AY124" s="19" t="s">
        <v>167</v>
      </c>
      <c r="BE124" s="157">
        <f t="shared" si="4"/>
        <v>0</v>
      </c>
      <c r="BF124" s="157">
        <f t="shared" si="5"/>
        <v>0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9" t="s">
        <v>79</v>
      </c>
      <c r="BK124" s="157">
        <f t="shared" si="9"/>
        <v>0</v>
      </c>
      <c r="BL124" s="19" t="s">
        <v>175</v>
      </c>
      <c r="BM124" s="156" t="s">
        <v>1006</v>
      </c>
    </row>
    <row r="125" spans="1:65" s="2" customFormat="1" ht="16.5" customHeight="1">
      <c r="A125" s="34"/>
      <c r="B125" s="144"/>
      <c r="C125" s="145" t="s">
        <v>168</v>
      </c>
      <c r="D125" s="145" t="s">
        <v>170</v>
      </c>
      <c r="E125" s="146" t="s">
        <v>1007</v>
      </c>
      <c r="F125" s="147" t="s">
        <v>1008</v>
      </c>
      <c r="G125" s="148" t="s">
        <v>847</v>
      </c>
      <c r="H125" s="149">
        <v>8</v>
      </c>
      <c r="I125" s="150"/>
      <c r="J125" s="151">
        <f t="shared" si="0"/>
        <v>0</v>
      </c>
      <c r="K125" s="147" t="s">
        <v>3</v>
      </c>
      <c r="L125" s="35"/>
      <c r="M125" s="152" t="s">
        <v>3</v>
      </c>
      <c r="N125" s="153" t="s">
        <v>43</v>
      </c>
      <c r="O125" s="55"/>
      <c r="P125" s="154">
        <f t="shared" si="1"/>
        <v>0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6" t="s">
        <v>175</v>
      </c>
      <c r="AT125" s="156" t="s">
        <v>170</v>
      </c>
      <c r="AU125" s="156" t="s">
        <v>175</v>
      </c>
      <c r="AY125" s="19" t="s">
        <v>167</v>
      </c>
      <c r="BE125" s="157">
        <f t="shared" si="4"/>
        <v>0</v>
      </c>
      <c r="BF125" s="157">
        <f t="shared" si="5"/>
        <v>0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9" t="s">
        <v>79</v>
      </c>
      <c r="BK125" s="157">
        <f t="shared" si="9"/>
        <v>0</v>
      </c>
      <c r="BL125" s="19" t="s">
        <v>175</v>
      </c>
      <c r="BM125" s="156" t="s">
        <v>1009</v>
      </c>
    </row>
    <row r="126" spans="1:65" s="2" customFormat="1" ht="16.5" customHeight="1">
      <c r="A126" s="34"/>
      <c r="B126" s="144"/>
      <c r="C126" s="145" t="s">
        <v>175</v>
      </c>
      <c r="D126" s="145" t="s">
        <v>170</v>
      </c>
      <c r="E126" s="146" t="s">
        <v>1010</v>
      </c>
      <c r="F126" s="147" t="s">
        <v>1011</v>
      </c>
      <c r="G126" s="148" t="s">
        <v>847</v>
      </c>
      <c r="H126" s="149">
        <v>8</v>
      </c>
      <c r="I126" s="150"/>
      <c r="J126" s="151">
        <f t="shared" si="0"/>
        <v>0</v>
      </c>
      <c r="K126" s="147" t="s">
        <v>3</v>
      </c>
      <c r="L126" s="35"/>
      <c r="M126" s="152" t="s">
        <v>3</v>
      </c>
      <c r="N126" s="153" t="s">
        <v>43</v>
      </c>
      <c r="O126" s="55"/>
      <c r="P126" s="154">
        <f t="shared" si="1"/>
        <v>0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6" t="s">
        <v>175</v>
      </c>
      <c r="AT126" s="156" t="s">
        <v>170</v>
      </c>
      <c r="AU126" s="156" t="s">
        <v>175</v>
      </c>
      <c r="AY126" s="19" t="s">
        <v>167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9" t="s">
        <v>79</v>
      </c>
      <c r="BK126" s="157">
        <f t="shared" si="9"/>
        <v>0</v>
      </c>
      <c r="BL126" s="19" t="s">
        <v>175</v>
      </c>
      <c r="BM126" s="156" t="s">
        <v>1012</v>
      </c>
    </row>
    <row r="127" spans="1:65" s="2" customFormat="1" ht="21.75" customHeight="1">
      <c r="A127" s="34"/>
      <c r="B127" s="144"/>
      <c r="C127" s="145" t="s">
        <v>197</v>
      </c>
      <c r="D127" s="145" t="s">
        <v>170</v>
      </c>
      <c r="E127" s="146" t="s">
        <v>1013</v>
      </c>
      <c r="F127" s="147" t="s">
        <v>1014</v>
      </c>
      <c r="G127" s="148" t="s">
        <v>847</v>
      </c>
      <c r="H127" s="149">
        <v>1</v>
      </c>
      <c r="I127" s="150"/>
      <c r="J127" s="151">
        <f t="shared" si="0"/>
        <v>0</v>
      </c>
      <c r="K127" s="147" t="s">
        <v>3</v>
      </c>
      <c r="L127" s="35"/>
      <c r="M127" s="152" t="s">
        <v>3</v>
      </c>
      <c r="N127" s="153" t="s">
        <v>43</v>
      </c>
      <c r="O127" s="55"/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6" t="s">
        <v>175</v>
      </c>
      <c r="AT127" s="156" t="s">
        <v>170</v>
      </c>
      <c r="AU127" s="156" t="s">
        <v>175</v>
      </c>
      <c r="AY127" s="19" t="s">
        <v>167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9" t="s">
        <v>79</v>
      </c>
      <c r="BK127" s="157">
        <f t="shared" si="9"/>
        <v>0</v>
      </c>
      <c r="BL127" s="19" t="s">
        <v>175</v>
      </c>
      <c r="BM127" s="156" t="s">
        <v>1015</v>
      </c>
    </row>
    <row r="128" spans="1:65" s="2" customFormat="1" ht="16.5" customHeight="1">
      <c r="A128" s="34"/>
      <c r="B128" s="144"/>
      <c r="C128" s="145" t="s">
        <v>187</v>
      </c>
      <c r="D128" s="145" t="s">
        <v>170</v>
      </c>
      <c r="E128" s="146" t="s">
        <v>1016</v>
      </c>
      <c r="F128" s="147" t="s">
        <v>1017</v>
      </c>
      <c r="G128" s="148" t="s">
        <v>847</v>
      </c>
      <c r="H128" s="149">
        <v>1</v>
      </c>
      <c r="I128" s="150"/>
      <c r="J128" s="151">
        <f t="shared" si="0"/>
        <v>0</v>
      </c>
      <c r="K128" s="147" t="s">
        <v>3</v>
      </c>
      <c r="L128" s="35"/>
      <c r="M128" s="152" t="s">
        <v>3</v>
      </c>
      <c r="N128" s="153" t="s">
        <v>43</v>
      </c>
      <c r="O128" s="55"/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6" t="s">
        <v>175</v>
      </c>
      <c r="AT128" s="156" t="s">
        <v>170</v>
      </c>
      <c r="AU128" s="156" t="s">
        <v>175</v>
      </c>
      <c r="AY128" s="19" t="s">
        <v>167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9" t="s">
        <v>79</v>
      </c>
      <c r="BK128" s="157">
        <f t="shared" si="9"/>
        <v>0</v>
      </c>
      <c r="BL128" s="19" t="s">
        <v>175</v>
      </c>
      <c r="BM128" s="156" t="s">
        <v>1018</v>
      </c>
    </row>
    <row r="129" spans="1:65" s="2" customFormat="1" ht="16.5" customHeight="1">
      <c r="A129" s="34"/>
      <c r="B129" s="144"/>
      <c r="C129" s="145" t="s">
        <v>208</v>
      </c>
      <c r="D129" s="145" t="s">
        <v>170</v>
      </c>
      <c r="E129" s="146" t="s">
        <v>1019</v>
      </c>
      <c r="F129" s="147" t="s">
        <v>1020</v>
      </c>
      <c r="G129" s="148" t="s">
        <v>847</v>
      </c>
      <c r="H129" s="149">
        <v>1</v>
      </c>
      <c r="I129" s="150"/>
      <c r="J129" s="151">
        <f t="shared" si="0"/>
        <v>0</v>
      </c>
      <c r="K129" s="147" t="s">
        <v>3</v>
      </c>
      <c r="L129" s="35"/>
      <c r="M129" s="152" t="s">
        <v>3</v>
      </c>
      <c r="N129" s="153" t="s">
        <v>43</v>
      </c>
      <c r="O129" s="55"/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6" t="s">
        <v>175</v>
      </c>
      <c r="AT129" s="156" t="s">
        <v>170</v>
      </c>
      <c r="AU129" s="156" t="s">
        <v>175</v>
      </c>
      <c r="AY129" s="19" t="s">
        <v>167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9" t="s">
        <v>79</v>
      </c>
      <c r="BK129" s="157">
        <f t="shared" si="9"/>
        <v>0</v>
      </c>
      <c r="BL129" s="19" t="s">
        <v>175</v>
      </c>
      <c r="BM129" s="156" t="s">
        <v>1021</v>
      </c>
    </row>
    <row r="130" spans="1:65" s="2" customFormat="1" ht="16.5" customHeight="1">
      <c r="A130" s="34"/>
      <c r="B130" s="144"/>
      <c r="C130" s="181" t="s">
        <v>218</v>
      </c>
      <c r="D130" s="181" t="s">
        <v>452</v>
      </c>
      <c r="E130" s="182" t="s">
        <v>1022</v>
      </c>
      <c r="F130" s="183" t="s">
        <v>1023</v>
      </c>
      <c r="G130" s="184" t="s">
        <v>847</v>
      </c>
      <c r="H130" s="185">
        <v>1</v>
      </c>
      <c r="I130" s="186"/>
      <c r="J130" s="187">
        <f t="shared" si="0"/>
        <v>0</v>
      </c>
      <c r="K130" s="183" t="s">
        <v>3</v>
      </c>
      <c r="L130" s="188"/>
      <c r="M130" s="189" t="s">
        <v>3</v>
      </c>
      <c r="N130" s="190" t="s">
        <v>43</v>
      </c>
      <c r="O130" s="55"/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6" t="s">
        <v>218</v>
      </c>
      <c r="AT130" s="156" t="s">
        <v>452</v>
      </c>
      <c r="AU130" s="156" t="s">
        <v>175</v>
      </c>
      <c r="AY130" s="19" t="s">
        <v>167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9" t="s">
        <v>79</v>
      </c>
      <c r="BK130" s="157">
        <f t="shared" si="9"/>
        <v>0</v>
      </c>
      <c r="BL130" s="19" t="s">
        <v>175</v>
      </c>
      <c r="BM130" s="156" t="s">
        <v>1024</v>
      </c>
    </row>
    <row r="131" spans="1:65" s="2" customFormat="1" ht="21.75" customHeight="1">
      <c r="A131" s="34"/>
      <c r="B131" s="144"/>
      <c r="C131" s="181" t="s">
        <v>223</v>
      </c>
      <c r="D131" s="181" t="s">
        <v>452</v>
      </c>
      <c r="E131" s="182" t="s">
        <v>1025</v>
      </c>
      <c r="F131" s="183" t="s">
        <v>1026</v>
      </c>
      <c r="G131" s="184" t="s">
        <v>847</v>
      </c>
      <c r="H131" s="185">
        <v>1</v>
      </c>
      <c r="I131" s="186"/>
      <c r="J131" s="187">
        <f t="shared" si="0"/>
        <v>0</v>
      </c>
      <c r="K131" s="183" t="s">
        <v>3</v>
      </c>
      <c r="L131" s="188"/>
      <c r="M131" s="189" t="s">
        <v>3</v>
      </c>
      <c r="N131" s="190" t="s">
        <v>43</v>
      </c>
      <c r="O131" s="55"/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6" t="s">
        <v>218</v>
      </c>
      <c r="AT131" s="156" t="s">
        <v>452</v>
      </c>
      <c r="AU131" s="156" t="s">
        <v>175</v>
      </c>
      <c r="AY131" s="19" t="s">
        <v>167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9" t="s">
        <v>79</v>
      </c>
      <c r="BK131" s="157">
        <f t="shared" si="9"/>
        <v>0</v>
      </c>
      <c r="BL131" s="19" t="s">
        <v>175</v>
      </c>
      <c r="BM131" s="156" t="s">
        <v>1027</v>
      </c>
    </row>
    <row r="132" spans="1:65" s="2" customFormat="1" ht="16.5" customHeight="1">
      <c r="A132" s="34"/>
      <c r="B132" s="144"/>
      <c r="C132" s="145" t="s">
        <v>231</v>
      </c>
      <c r="D132" s="145" t="s">
        <v>170</v>
      </c>
      <c r="E132" s="146" t="s">
        <v>1028</v>
      </c>
      <c r="F132" s="147" t="s">
        <v>1029</v>
      </c>
      <c r="G132" s="148" t="s">
        <v>847</v>
      </c>
      <c r="H132" s="149">
        <v>1</v>
      </c>
      <c r="I132" s="150"/>
      <c r="J132" s="151">
        <f t="shared" si="0"/>
        <v>0</v>
      </c>
      <c r="K132" s="147" t="s">
        <v>3</v>
      </c>
      <c r="L132" s="35"/>
      <c r="M132" s="152" t="s">
        <v>3</v>
      </c>
      <c r="N132" s="153" t="s">
        <v>43</v>
      </c>
      <c r="O132" s="55"/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6" t="s">
        <v>175</v>
      </c>
      <c r="AT132" s="156" t="s">
        <v>170</v>
      </c>
      <c r="AU132" s="156" t="s">
        <v>175</v>
      </c>
      <c r="AY132" s="19" t="s">
        <v>167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9" t="s">
        <v>79</v>
      </c>
      <c r="BK132" s="157">
        <f t="shared" si="9"/>
        <v>0</v>
      </c>
      <c r="BL132" s="19" t="s">
        <v>175</v>
      </c>
      <c r="BM132" s="156" t="s">
        <v>1030</v>
      </c>
    </row>
    <row r="133" spans="1:65" s="2" customFormat="1" ht="16.5" customHeight="1">
      <c r="A133" s="34"/>
      <c r="B133" s="144"/>
      <c r="C133" s="145" t="s">
        <v>238</v>
      </c>
      <c r="D133" s="145" t="s">
        <v>170</v>
      </c>
      <c r="E133" s="146" t="s">
        <v>1031</v>
      </c>
      <c r="F133" s="147" t="s">
        <v>1032</v>
      </c>
      <c r="G133" s="148" t="s">
        <v>847</v>
      </c>
      <c r="H133" s="149">
        <v>1</v>
      </c>
      <c r="I133" s="150"/>
      <c r="J133" s="151">
        <f t="shared" si="0"/>
        <v>0</v>
      </c>
      <c r="K133" s="147" t="s">
        <v>3</v>
      </c>
      <c r="L133" s="35"/>
      <c r="M133" s="152" t="s">
        <v>3</v>
      </c>
      <c r="N133" s="153" t="s">
        <v>43</v>
      </c>
      <c r="O133" s="55"/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6" t="s">
        <v>175</v>
      </c>
      <c r="AT133" s="156" t="s">
        <v>170</v>
      </c>
      <c r="AU133" s="156" t="s">
        <v>175</v>
      </c>
      <c r="AY133" s="19" t="s">
        <v>167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9" t="s">
        <v>79</v>
      </c>
      <c r="BK133" s="157">
        <f t="shared" si="9"/>
        <v>0</v>
      </c>
      <c r="BL133" s="19" t="s">
        <v>175</v>
      </c>
      <c r="BM133" s="156" t="s">
        <v>1033</v>
      </c>
    </row>
    <row r="134" spans="1:65" s="2" customFormat="1" ht="16.5" customHeight="1">
      <c r="A134" s="34"/>
      <c r="B134" s="144"/>
      <c r="C134" s="145" t="s">
        <v>243</v>
      </c>
      <c r="D134" s="145" t="s">
        <v>170</v>
      </c>
      <c r="E134" s="146" t="s">
        <v>1034</v>
      </c>
      <c r="F134" s="147" t="s">
        <v>1035</v>
      </c>
      <c r="G134" s="148" t="s">
        <v>847</v>
      </c>
      <c r="H134" s="149">
        <v>1</v>
      </c>
      <c r="I134" s="150"/>
      <c r="J134" s="151">
        <f t="shared" si="0"/>
        <v>0</v>
      </c>
      <c r="K134" s="147" t="s">
        <v>3</v>
      </c>
      <c r="L134" s="35"/>
      <c r="M134" s="152" t="s">
        <v>3</v>
      </c>
      <c r="N134" s="153" t="s">
        <v>43</v>
      </c>
      <c r="O134" s="55"/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6" t="s">
        <v>175</v>
      </c>
      <c r="AT134" s="156" t="s">
        <v>170</v>
      </c>
      <c r="AU134" s="156" t="s">
        <v>175</v>
      </c>
      <c r="AY134" s="19" t="s">
        <v>167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9" t="s">
        <v>79</v>
      </c>
      <c r="BK134" s="157">
        <f t="shared" si="9"/>
        <v>0</v>
      </c>
      <c r="BL134" s="19" t="s">
        <v>175</v>
      </c>
      <c r="BM134" s="156" t="s">
        <v>1036</v>
      </c>
    </row>
    <row r="135" spans="2:63" s="16" customFormat="1" ht="20.85" customHeight="1">
      <c r="B135" s="208"/>
      <c r="D135" s="209" t="s">
        <v>71</v>
      </c>
      <c r="E135" s="209" t="s">
        <v>872</v>
      </c>
      <c r="F135" s="209" t="s">
        <v>1037</v>
      </c>
      <c r="I135" s="210"/>
      <c r="J135" s="211">
        <f>BK135</f>
        <v>0</v>
      </c>
      <c r="L135" s="208"/>
      <c r="M135" s="212"/>
      <c r="N135" s="213"/>
      <c r="O135" s="213"/>
      <c r="P135" s="214">
        <f>SUM(P136:P145)</f>
        <v>0</v>
      </c>
      <c r="Q135" s="213"/>
      <c r="R135" s="214">
        <f>SUM(R136:R145)</f>
        <v>0</v>
      </c>
      <c r="S135" s="213"/>
      <c r="T135" s="215">
        <f>SUM(T136:T145)</f>
        <v>0</v>
      </c>
      <c r="AR135" s="209" t="s">
        <v>79</v>
      </c>
      <c r="AT135" s="216" t="s">
        <v>71</v>
      </c>
      <c r="AU135" s="216" t="s">
        <v>168</v>
      </c>
      <c r="AY135" s="209" t="s">
        <v>167</v>
      </c>
      <c r="BK135" s="217">
        <f>SUM(BK136:BK145)</f>
        <v>0</v>
      </c>
    </row>
    <row r="136" spans="1:65" s="2" customFormat="1" ht="16.5" customHeight="1">
      <c r="A136" s="34"/>
      <c r="B136" s="144"/>
      <c r="C136" s="145" t="s">
        <v>249</v>
      </c>
      <c r="D136" s="145" t="s">
        <v>170</v>
      </c>
      <c r="E136" s="146" t="s">
        <v>1038</v>
      </c>
      <c r="F136" s="147" t="s">
        <v>1039</v>
      </c>
      <c r="G136" s="148" t="s">
        <v>1040</v>
      </c>
      <c r="H136" s="149">
        <v>1</v>
      </c>
      <c r="I136" s="150"/>
      <c r="J136" s="151">
        <f aca="true" t="shared" si="10" ref="J136:J145">ROUND(I136*H136,2)</f>
        <v>0</v>
      </c>
      <c r="K136" s="147" t="s">
        <v>3</v>
      </c>
      <c r="L136" s="35"/>
      <c r="M136" s="152" t="s">
        <v>3</v>
      </c>
      <c r="N136" s="153" t="s">
        <v>43</v>
      </c>
      <c r="O136" s="55"/>
      <c r="P136" s="154">
        <f aca="true" t="shared" si="11" ref="P136:P145">O136*H136</f>
        <v>0</v>
      </c>
      <c r="Q136" s="154">
        <v>0</v>
      </c>
      <c r="R136" s="154">
        <f aca="true" t="shared" si="12" ref="R136:R145">Q136*H136</f>
        <v>0</v>
      </c>
      <c r="S136" s="154">
        <v>0</v>
      </c>
      <c r="T136" s="155">
        <f aca="true" t="shared" si="13" ref="T136:T145"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6" t="s">
        <v>175</v>
      </c>
      <c r="AT136" s="156" t="s">
        <v>170</v>
      </c>
      <c r="AU136" s="156" t="s">
        <v>175</v>
      </c>
      <c r="AY136" s="19" t="s">
        <v>167</v>
      </c>
      <c r="BE136" s="157">
        <f aca="true" t="shared" si="14" ref="BE136:BE145">IF(N136="základní",J136,0)</f>
        <v>0</v>
      </c>
      <c r="BF136" s="157">
        <f aca="true" t="shared" si="15" ref="BF136:BF145">IF(N136="snížená",J136,0)</f>
        <v>0</v>
      </c>
      <c r="BG136" s="157">
        <f aca="true" t="shared" si="16" ref="BG136:BG145">IF(N136="zákl. přenesená",J136,0)</f>
        <v>0</v>
      </c>
      <c r="BH136" s="157">
        <f aca="true" t="shared" si="17" ref="BH136:BH145">IF(N136="sníž. přenesená",J136,0)</f>
        <v>0</v>
      </c>
      <c r="BI136" s="157">
        <f aca="true" t="shared" si="18" ref="BI136:BI145">IF(N136="nulová",J136,0)</f>
        <v>0</v>
      </c>
      <c r="BJ136" s="19" t="s">
        <v>79</v>
      </c>
      <c r="BK136" s="157">
        <f aca="true" t="shared" si="19" ref="BK136:BK145">ROUND(I136*H136,2)</f>
        <v>0</v>
      </c>
      <c r="BL136" s="19" t="s">
        <v>175</v>
      </c>
      <c r="BM136" s="156" t="s">
        <v>1041</v>
      </c>
    </row>
    <row r="137" spans="1:65" s="2" customFormat="1" ht="16.5" customHeight="1">
      <c r="A137" s="34"/>
      <c r="B137" s="144"/>
      <c r="C137" s="145" t="s">
        <v>255</v>
      </c>
      <c r="D137" s="145" t="s">
        <v>170</v>
      </c>
      <c r="E137" s="146" t="s">
        <v>1042</v>
      </c>
      <c r="F137" s="147" t="s">
        <v>1043</v>
      </c>
      <c r="G137" s="148" t="s">
        <v>847</v>
      </c>
      <c r="H137" s="149">
        <v>8</v>
      </c>
      <c r="I137" s="150"/>
      <c r="J137" s="151">
        <f t="shared" si="10"/>
        <v>0</v>
      </c>
      <c r="K137" s="147" t="s">
        <v>3</v>
      </c>
      <c r="L137" s="35"/>
      <c r="M137" s="152" t="s">
        <v>3</v>
      </c>
      <c r="N137" s="153" t="s">
        <v>43</v>
      </c>
      <c r="O137" s="55"/>
      <c r="P137" s="154">
        <f t="shared" si="11"/>
        <v>0</v>
      </c>
      <c r="Q137" s="154">
        <v>0</v>
      </c>
      <c r="R137" s="154">
        <f t="shared" si="12"/>
        <v>0</v>
      </c>
      <c r="S137" s="154">
        <v>0</v>
      </c>
      <c r="T137" s="155">
        <f t="shared" si="1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6" t="s">
        <v>175</v>
      </c>
      <c r="AT137" s="156" t="s">
        <v>170</v>
      </c>
      <c r="AU137" s="156" t="s">
        <v>175</v>
      </c>
      <c r="AY137" s="19" t="s">
        <v>167</v>
      </c>
      <c r="BE137" s="157">
        <f t="shared" si="14"/>
        <v>0</v>
      </c>
      <c r="BF137" s="157">
        <f t="shared" si="15"/>
        <v>0</v>
      </c>
      <c r="BG137" s="157">
        <f t="shared" si="16"/>
        <v>0</v>
      </c>
      <c r="BH137" s="157">
        <f t="shared" si="17"/>
        <v>0</v>
      </c>
      <c r="BI137" s="157">
        <f t="shared" si="18"/>
        <v>0</v>
      </c>
      <c r="BJ137" s="19" t="s">
        <v>79</v>
      </c>
      <c r="BK137" s="157">
        <f t="shared" si="19"/>
        <v>0</v>
      </c>
      <c r="BL137" s="19" t="s">
        <v>175</v>
      </c>
      <c r="BM137" s="156" t="s">
        <v>1044</v>
      </c>
    </row>
    <row r="138" spans="1:65" s="2" customFormat="1" ht="16.5" customHeight="1">
      <c r="A138" s="34"/>
      <c r="B138" s="144"/>
      <c r="C138" s="145" t="s">
        <v>9</v>
      </c>
      <c r="D138" s="145" t="s">
        <v>170</v>
      </c>
      <c r="E138" s="146" t="s">
        <v>1045</v>
      </c>
      <c r="F138" s="147" t="s">
        <v>1046</v>
      </c>
      <c r="G138" s="148" t="s">
        <v>847</v>
      </c>
      <c r="H138" s="149">
        <v>8</v>
      </c>
      <c r="I138" s="150"/>
      <c r="J138" s="151">
        <f t="shared" si="10"/>
        <v>0</v>
      </c>
      <c r="K138" s="147" t="s">
        <v>3</v>
      </c>
      <c r="L138" s="35"/>
      <c r="M138" s="152" t="s">
        <v>3</v>
      </c>
      <c r="N138" s="153" t="s">
        <v>43</v>
      </c>
      <c r="O138" s="55"/>
      <c r="P138" s="154">
        <f t="shared" si="11"/>
        <v>0</v>
      </c>
      <c r="Q138" s="154">
        <v>0</v>
      </c>
      <c r="R138" s="154">
        <f t="shared" si="12"/>
        <v>0</v>
      </c>
      <c r="S138" s="154">
        <v>0</v>
      </c>
      <c r="T138" s="155">
        <f t="shared" si="1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6" t="s">
        <v>175</v>
      </c>
      <c r="AT138" s="156" t="s">
        <v>170</v>
      </c>
      <c r="AU138" s="156" t="s">
        <v>175</v>
      </c>
      <c r="AY138" s="19" t="s">
        <v>167</v>
      </c>
      <c r="BE138" s="157">
        <f t="shared" si="14"/>
        <v>0</v>
      </c>
      <c r="BF138" s="157">
        <f t="shared" si="15"/>
        <v>0</v>
      </c>
      <c r="BG138" s="157">
        <f t="shared" si="16"/>
        <v>0</v>
      </c>
      <c r="BH138" s="157">
        <f t="shared" si="17"/>
        <v>0</v>
      </c>
      <c r="BI138" s="157">
        <f t="shared" si="18"/>
        <v>0</v>
      </c>
      <c r="BJ138" s="19" t="s">
        <v>79</v>
      </c>
      <c r="BK138" s="157">
        <f t="shared" si="19"/>
        <v>0</v>
      </c>
      <c r="BL138" s="19" t="s">
        <v>175</v>
      </c>
      <c r="BM138" s="156" t="s">
        <v>1047</v>
      </c>
    </row>
    <row r="139" spans="1:65" s="2" customFormat="1" ht="16.5" customHeight="1">
      <c r="A139" s="34"/>
      <c r="B139" s="144"/>
      <c r="C139" s="145" t="s">
        <v>227</v>
      </c>
      <c r="D139" s="145" t="s">
        <v>170</v>
      </c>
      <c r="E139" s="146" t="s">
        <v>1048</v>
      </c>
      <c r="F139" s="147" t="s">
        <v>1049</v>
      </c>
      <c r="G139" s="148" t="s">
        <v>847</v>
      </c>
      <c r="H139" s="149">
        <v>8</v>
      </c>
      <c r="I139" s="150"/>
      <c r="J139" s="151">
        <f t="shared" si="10"/>
        <v>0</v>
      </c>
      <c r="K139" s="147" t="s">
        <v>3</v>
      </c>
      <c r="L139" s="35"/>
      <c r="M139" s="152" t="s">
        <v>3</v>
      </c>
      <c r="N139" s="153" t="s">
        <v>43</v>
      </c>
      <c r="O139" s="55"/>
      <c r="P139" s="154">
        <f t="shared" si="11"/>
        <v>0</v>
      </c>
      <c r="Q139" s="154">
        <v>0</v>
      </c>
      <c r="R139" s="154">
        <f t="shared" si="12"/>
        <v>0</v>
      </c>
      <c r="S139" s="154">
        <v>0</v>
      </c>
      <c r="T139" s="155">
        <f t="shared" si="1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6" t="s">
        <v>175</v>
      </c>
      <c r="AT139" s="156" t="s">
        <v>170</v>
      </c>
      <c r="AU139" s="156" t="s">
        <v>175</v>
      </c>
      <c r="AY139" s="19" t="s">
        <v>167</v>
      </c>
      <c r="BE139" s="157">
        <f t="shared" si="14"/>
        <v>0</v>
      </c>
      <c r="BF139" s="157">
        <f t="shared" si="15"/>
        <v>0</v>
      </c>
      <c r="BG139" s="157">
        <f t="shared" si="16"/>
        <v>0</v>
      </c>
      <c r="BH139" s="157">
        <f t="shared" si="17"/>
        <v>0</v>
      </c>
      <c r="BI139" s="157">
        <f t="shared" si="18"/>
        <v>0</v>
      </c>
      <c r="BJ139" s="19" t="s">
        <v>79</v>
      </c>
      <c r="BK139" s="157">
        <f t="shared" si="19"/>
        <v>0</v>
      </c>
      <c r="BL139" s="19" t="s">
        <v>175</v>
      </c>
      <c r="BM139" s="156" t="s">
        <v>1050</v>
      </c>
    </row>
    <row r="140" spans="1:65" s="2" customFormat="1" ht="16.5" customHeight="1">
      <c r="A140" s="34"/>
      <c r="B140" s="144"/>
      <c r="C140" s="145" t="s">
        <v>271</v>
      </c>
      <c r="D140" s="145" t="s">
        <v>170</v>
      </c>
      <c r="E140" s="146" t="s">
        <v>1051</v>
      </c>
      <c r="F140" s="147" t="s">
        <v>1052</v>
      </c>
      <c r="G140" s="148" t="s">
        <v>847</v>
      </c>
      <c r="H140" s="149">
        <v>1</v>
      </c>
      <c r="I140" s="150"/>
      <c r="J140" s="151">
        <f t="shared" si="10"/>
        <v>0</v>
      </c>
      <c r="K140" s="147" t="s">
        <v>3</v>
      </c>
      <c r="L140" s="35"/>
      <c r="M140" s="152" t="s">
        <v>3</v>
      </c>
      <c r="N140" s="153" t="s">
        <v>43</v>
      </c>
      <c r="O140" s="55"/>
      <c r="P140" s="154">
        <f t="shared" si="11"/>
        <v>0</v>
      </c>
      <c r="Q140" s="154">
        <v>0</v>
      </c>
      <c r="R140" s="154">
        <f t="shared" si="12"/>
        <v>0</v>
      </c>
      <c r="S140" s="154">
        <v>0</v>
      </c>
      <c r="T140" s="155">
        <f t="shared" si="1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6" t="s">
        <v>175</v>
      </c>
      <c r="AT140" s="156" t="s">
        <v>170</v>
      </c>
      <c r="AU140" s="156" t="s">
        <v>175</v>
      </c>
      <c r="AY140" s="19" t="s">
        <v>167</v>
      </c>
      <c r="BE140" s="157">
        <f t="shared" si="14"/>
        <v>0</v>
      </c>
      <c r="BF140" s="157">
        <f t="shared" si="15"/>
        <v>0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9" t="s">
        <v>79</v>
      </c>
      <c r="BK140" s="157">
        <f t="shared" si="19"/>
        <v>0</v>
      </c>
      <c r="BL140" s="19" t="s">
        <v>175</v>
      </c>
      <c r="BM140" s="156" t="s">
        <v>1053</v>
      </c>
    </row>
    <row r="141" spans="1:65" s="2" customFormat="1" ht="16.5" customHeight="1">
      <c r="A141" s="34"/>
      <c r="B141" s="144"/>
      <c r="C141" s="145" t="s">
        <v>277</v>
      </c>
      <c r="D141" s="145" t="s">
        <v>170</v>
      </c>
      <c r="E141" s="146" t="s">
        <v>1054</v>
      </c>
      <c r="F141" s="147" t="s">
        <v>1049</v>
      </c>
      <c r="G141" s="148" t="s">
        <v>847</v>
      </c>
      <c r="H141" s="149">
        <v>1</v>
      </c>
      <c r="I141" s="150"/>
      <c r="J141" s="151">
        <f t="shared" si="10"/>
        <v>0</v>
      </c>
      <c r="K141" s="147" t="s">
        <v>3</v>
      </c>
      <c r="L141" s="35"/>
      <c r="M141" s="152" t="s">
        <v>3</v>
      </c>
      <c r="N141" s="153" t="s">
        <v>43</v>
      </c>
      <c r="O141" s="55"/>
      <c r="P141" s="154">
        <f t="shared" si="11"/>
        <v>0</v>
      </c>
      <c r="Q141" s="154">
        <v>0</v>
      </c>
      <c r="R141" s="154">
        <f t="shared" si="12"/>
        <v>0</v>
      </c>
      <c r="S141" s="154">
        <v>0</v>
      </c>
      <c r="T141" s="155">
        <f t="shared" si="1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6" t="s">
        <v>175</v>
      </c>
      <c r="AT141" s="156" t="s">
        <v>170</v>
      </c>
      <c r="AU141" s="156" t="s">
        <v>175</v>
      </c>
      <c r="AY141" s="19" t="s">
        <v>167</v>
      </c>
      <c r="BE141" s="157">
        <f t="shared" si="14"/>
        <v>0</v>
      </c>
      <c r="BF141" s="157">
        <f t="shared" si="15"/>
        <v>0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9" t="s">
        <v>79</v>
      </c>
      <c r="BK141" s="157">
        <f t="shared" si="19"/>
        <v>0</v>
      </c>
      <c r="BL141" s="19" t="s">
        <v>175</v>
      </c>
      <c r="BM141" s="156" t="s">
        <v>1055</v>
      </c>
    </row>
    <row r="142" spans="1:65" s="2" customFormat="1" ht="16.5" customHeight="1">
      <c r="A142" s="34"/>
      <c r="B142" s="144"/>
      <c r="C142" s="145" t="s">
        <v>285</v>
      </c>
      <c r="D142" s="145" t="s">
        <v>170</v>
      </c>
      <c r="E142" s="146" t="s">
        <v>1056</v>
      </c>
      <c r="F142" s="147" t="s">
        <v>1057</v>
      </c>
      <c r="G142" s="148" t="s">
        <v>847</v>
      </c>
      <c r="H142" s="149">
        <v>1</v>
      </c>
      <c r="I142" s="150"/>
      <c r="J142" s="151">
        <f t="shared" si="10"/>
        <v>0</v>
      </c>
      <c r="K142" s="147" t="s">
        <v>3</v>
      </c>
      <c r="L142" s="35"/>
      <c r="M142" s="152" t="s">
        <v>3</v>
      </c>
      <c r="N142" s="153" t="s">
        <v>43</v>
      </c>
      <c r="O142" s="55"/>
      <c r="P142" s="154">
        <f t="shared" si="11"/>
        <v>0</v>
      </c>
      <c r="Q142" s="154">
        <v>0</v>
      </c>
      <c r="R142" s="154">
        <f t="shared" si="12"/>
        <v>0</v>
      </c>
      <c r="S142" s="154">
        <v>0</v>
      </c>
      <c r="T142" s="155">
        <f t="shared" si="1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6" t="s">
        <v>175</v>
      </c>
      <c r="AT142" s="156" t="s">
        <v>170</v>
      </c>
      <c r="AU142" s="156" t="s">
        <v>175</v>
      </c>
      <c r="AY142" s="19" t="s">
        <v>167</v>
      </c>
      <c r="BE142" s="157">
        <f t="shared" si="14"/>
        <v>0</v>
      </c>
      <c r="BF142" s="157">
        <f t="shared" si="15"/>
        <v>0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9" t="s">
        <v>79</v>
      </c>
      <c r="BK142" s="157">
        <f t="shared" si="19"/>
        <v>0</v>
      </c>
      <c r="BL142" s="19" t="s">
        <v>175</v>
      </c>
      <c r="BM142" s="156" t="s">
        <v>1058</v>
      </c>
    </row>
    <row r="143" spans="1:65" s="2" customFormat="1" ht="16.5" customHeight="1">
      <c r="A143" s="34"/>
      <c r="B143" s="144"/>
      <c r="C143" s="145" t="s">
        <v>290</v>
      </c>
      <c r="D143" s="145" t="s">
        <v>170</v>
      </c>
      <c r="E143" s="146" t="s">
        <v>1059</v>
      </c>
      <c r="F143" s="147" t="s">
        <v>1049</v>
      </c>
      <c r="G143" s="148" t="s">
        <v>847</v>
      </c>
      <c r="H143" s="149">
        <v>1</v>
      </c>
      <c r="I143" s="150"/>
      <c r="J143" s="151">
        <f t="shared" si="10"/>
        <v>0</v>
      </c>
      <c r="K143" s="147" t="s">
        <v>3</v>
      </c>
      <c r="L143" s="35"/>
      <c r="M143" s="152" t="s">
        <v>3</v>
      </c>
      <c r="N143" s="153" t="s">
        <v>43</v>
      </c>
      <c r="O143" s="55"/>
      <c r="P143" s="154">
        <f t="shared" si="11"/>
        <v>0</v>
      </c>
      <c r="Q143" s="154">
        <v>0</v>
      </c>
      <c r="R143" s="154">
        <f t="shared" si="12"/>
        <v>0</v>
      </c>
      <c r="S143" s="154">
        <v>0</v>
      </c>
      <c r="T143" s="155">
        <f t="shared" si="1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6" t="s">
        <v>175</v>
      </c>
      <c r="AT143" s="156" t="s">
        <v>170</v>
      </c>
      <c r="AU143" s="156" t="s">
        <v>175</v>
      </c>
      <c r="AY143" s="19" t="s">
        <v>167</v>
      </c>
      <c r="BE143" s="157">
        <f t="shared" si="14"/>
        <v>0</v>
      </c>
      <c r="BF143" s="157">
        <f t="shared" si="15"/>
        <v>0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9" t="s">
        <v>79</v>
      </c>
      <c r="BK143" s="157">
        <f t="shared" si="19"/>
        <v>0</v>
      </c>
      <c r="BL143" s="19" t="s">
        <v>175</v>
      </c>
      <c r="BM143" s="156" t="s">
        <v>1060</v>
      </c>
    </row>
    <row r="144" spans="1:65" s="2" customFormat="1" ht="16.5" customHeight="1">
      <c r="A144" s="34"/>
      <c r="B144" s="144"/>
      <c r="C144" s="181" t="s">
        <v>8</v>
      </c>
      <c r="D144" s="181" t="s">
        <v>452</v>
      </c>
      <c r="E144" s="182" t="s">
        <v>1061</v>
      </c>
      <c r="F144" s="183" t="s">
        <v>1062</v>
      </c>
      <c r="G144" s="184" t="s">
        <v>847</v>
      </c>
      <c r="H144" s="185">
        <v>1</v>
      </c>
      <c r="I144" s="186"/>
      <c r="J144" s="187">
        <f t="shared" si="10"/>
        <v>0</v>
      </c>
      <c r="K144" s="183" t="s">
        <v>3</v>
      </c>
      <c r="L144" s="188"/>
      <c r="M144" s="189" t="s">
        <v>3</v>
      </c>
      <c r="N144" s="190" t="s">
        <v>43</v>
      </c>
      <c r="O144" s="55"/>
      <c r="P144" s="154">
        <f t="shared" si="11"/>
        <v>0</v>
      </c>
      <c r="Q144" s="154">
        <v>0</v>
      </c>
      <c r="R144" s="154">
        <f t="shared" si="12"/>
        <v>0</v>
      </c>
      <c r="S144" s="154">
        <v>0</v>
      </c>
      <c r="T144" s="155">
        <f t="shared" si="1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6" t="s">
        <v>218</v>
      </c>
      <c r="AT144" s="156" t="s">
        <v>452</v>
      </c>
      <c r="AU144" s="156" t="s">
        <v>175</v>
      </c>
      <c r="AY144" s="19" t="s">
        <v>167</v>
      </c>
      <c r="BE144" s="157">
        <f t="shared" si="14"/>
        <v>0</v>
      </c>
      <c r="BF144" s="157">
        <f t="shared" si="15"/>
        <v>0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9" t="s">
        <v>79</v>
      </c>
      <c r="BK144" s="157">
        <f t="shared" si="19"/>
        <v>0</v>
      </c>
      <c r="BL144" s="19" t="s">
        <v>175</v>
      </c>
      <c r="BM144" s="156" t="s">
        <v>1063</v>
      </c>
    </row>
    <row r="145" spans="1:65" s="2" customFormat="1" ht="16.5" customHeight="1">
      <c r="A145" s="34"/>
      <c r="B145" s="144"/>
      <c r="C145" s="145" t="s">
        <v>300</v>
      </c>
      <c r="D145" s="145" t="s">
        <v>170</v>
      </c>
      <c r="E145" s="146" t="s">
        <v>1064</v>
      </c>
      <c r="F145" s="147" t="s">
        <v>1065</v>
      </c>
      <c r="G145" s="148" t="s">
        <v>847</v>
      </c>
      <c r="H145" s="149">
        <v>10</v>
      </c>
      <c r="I145" s="150"/>
      <c r="J145" s="151">
        <f t="shared" si="10"/>
        <v>0</v>
      </c>
      <c r="K145" s="147" t="s">
        <v>3</v>
      </c>
      <c r="L145" s="35"/>
      <c r="M145" s="152" t="s">
        <v>3</v>
      </c>
      <c r="N145" s="153" t="s">
        <v>43</v>
      </c>
      <c r="O145" s="55"/>
      <c r="P145" s="154">
        <f t="shared" si="11"/>
        <v>0</v>
      </c>
      <c r="Q145" s="154">
        <v>0</v>
      </c>
      <c r="R145" s="154">
        <f t="shared" si="12"/>
        <v>0</v>
      </c>
      <c r="S145" s="154">
        <v>0</v>
      </c>
      <c r="T145" s="155">
        <f t="shared" si="1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6" t="s">
        <v>175</v>
      </c>
      <c r="AT145" s="156" t="s">
        <v>170</v>
      </c>
      <c r="AU145" s="156" t="s">
        <v>175</v>
      </c>
      <c r="AY145" s="19" t="s">
        <v>167</v>
      </c>
      <c r="BE145" s="157">
        <f t="shared" si="14"/>
        <v>0</v>
      </c>
      <c r="BF145" s="157">
        <f t="shared" si="15"/>
        <v>0</v>
      </c>
      <c r="BG145" s="157">
        <f t="shared" si="16"/>
        <v>0</v>
      </c>
      <c r="BH145" s="157">
        <f t="shared" si="17"/>
        <v>0</v>
      </c>
      <c r="BI145" s="157">
        <f t="shared" si="18"/>
        <v>0</v>
      </c>
      <c r="BJ145" s="19" t="s">
        <v>79</v>
      </c>
      <c r="BK145" s="157">
        <f t="shared" si="19"/>
        <v>0</v>
      </c>
      <c r="BL145" s="19" t="s">
        <v>175</v>
      </c>
      <c r="BM145" s="156" t="s">
        <v>1066</v>
      </c>
    </row>
    <row r="146" spans="2:63" s="16" customFormat="1" ht="20.85" customHeight="1">
      <c r="B146" s="208"/>
      <c r="D146" s="209" t="s">
        <v>71</v>
      </c>
      <c r="E146" s="209" t="s">
        <v>876</v>
      </c>
      <c r="F146" s="209" t="s">
        <v>1067</v>
      </c>
      <c r="I146" s="210"/>
      <c r="J146" s="211">
        <f>BK146</f>
        <v>0</v>
      </c>
      <c r="L146" s="208"/>
      <c r="M146" s="212"/>
      <c r="N146" s="213"/>
      <c r="O146" s="213"/>
      <c r="P146" s="214">
        <f>SUM(P147:P154)</f>
        <v>0</v>
      </c>
      <c r="Q146" s="213"/>
      <c r="R146" s="214">
        <f>SUM(R147:R154)</f>
        <v>0</v>
      </c>
      <c r="S146" s="213"/>
      <c r="T146" s="215">
        <f>SUM(T147:T154)</f>
        <v>0</v>
      </c>
      <c r="AR146" s="209" t="s">
        <v>79</v>
      </c>
      <c r="AT146" s="216" t="s">
        <v>71</v>
      </c>
      <c r="AU146" s="216" t="s">
        <v>168</v>
      </c>
      <c r="AY146" s="209" t="s">
        <v>167</v>
      </c>
      <c r="BK146" s="217">
        <f>SUM(BK147:BK154)</f>
        <v>0</v>
      </c>
    </row>
    <row r="147" spans="1:65" s="2" customFormat="1" ht="16.5" customHeight="1">
      <c r="A147" s="34"/>
      <c r="B147" s="144"/>
      <c r="C147" s="145" t="s">
        <v>306</v>
      </c>
      <c r="D147" s="145" t="s">
        <v>170</v>
      </c>
      <c r="E147" s="146" t="s">
        <v>1068</v>
      </c>
      <c r="F147" s="147" t="s">
        <v>1069</v>
      </c>
      <c r="G147" s="148" t="s">
        <v>226</v>
      </c>
      <c r="H147" s="149">
        <v>70</v>
      </c>
      <c r="I147" s="150"/>
      <c r="J147" s="151">
        <f aca="true" t="shared" si="20" ref="J147:J154">ROUND(I147*H147,2)</f>
        <v>0</v>
      </c>
      <c r="K147" s="147" t="s">
        <v>3</v>
      </c>
      <c r="L147" s="35"/>
      <c r="M147" s="152" t="s">
        <v>3</v>
      </c>
      <c r="N147" s="153" t="s">
        <v>43</v>
      </c>
      <c r="O147" s="55"/>
      <c r="P147" s="154">
        <f aca="true" t="shared" si="21" ref="P147:P154">O147*H147</f>
        <v>0</v>
      </c>
      <c r="Q147" s="154">
        <v>0</v>
      </c>
      <c r="R147" s="154">
        <f aca="true" t="shared" si="22" ref="R147:R154">Q147*H147</f>
        <v>0</v>
      </c>
      <c r="S147" s="154">
        <v>0</v>
      </c>
      <c r="T147" s="155">
        <f aca="true" t="shared" si="23" ref="T147:T154"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6" t="s">
        <v>175</v>
      </c>
      <c r="AT147" s="156" t="s">
        <v>170</v>
      </c>
      <c r="AU147" s="156" t="s">
        <v>175</v>
      </c>
      <c r="AY147" s="19" t="s">
        <v>167</v>
      </c>
      <c r="BE147" s="157">
        <f aca="true" t="shared" si="24" ref="BE147:BE154">IF(N147="základní",J147,0)</f>
        <v>0</v>
      </c>
      <c r="BF147" s="157">
        <f aca="true" t="shared" si="25" ref="BF147:BF154">IF(N147="snížená",J147,0)</f>
        <v>0</v>
      </c>
      <c r="BG147" s="157">
        <f aca="true" t="shared" si="26" ref="BG147:BG154">IF(N147="zákl. přenesená",J147,0)</f>
        <v>0</v>
      </c>
      <c r="BH147" s="157">
        <f aca="true" t="shared" si="27" ref="BH147:BH154">IF(N147="sníž. přenesená",J147,0)</f>
        <v>0</v>
      </c>
      <c r="BI147" s="157">
        <f aca="true" t="shared" si="28" ref="BI147:BI154">IF(N147="nulová",J147,0)</f>
        <v>0</v>
      </c>
      <c r="BJ147" s="19" t="s">
        <v>79</v>
      </c>
      <c r="BK147" s="157">
        <f aca="true" t="shared" si="29" ref="BK147:BK154">ROUND(I147*H147,2)</f>
        <v>0</v>
      </c>
      <c r="BL147" s="19" t="s">
        <v>175</v>
      </c>
      <c r="BM147" s="156" t="s">
        <v>1070</v>
      </c>
    </row>
    <row r="148" spans="1:65" s="2" customFormat="1" ht="16.5" customHeight="1">
      <c r="A148" s="34"/>
      <c r="B148" s="144"/>
      <c r="C148" s="145" t="s">
        <v>312</v>
      </c>
      <c r="D148" s="145" t="s">
        <v>170</v>
      </c>
      <c r="E148" s="146" t="s">
        <v>1071</v>
      </c>
      <c r="F148" s="147" t="s">
        <v>1072</v>
      </c>
      <c r="G148" s="148" t="s">
        <v>847</v>
      </c>
      <c r="H148" s="149">
        <v>200</v>
      </c>
      <c r="I148" s="150"/>
      <c r="J148" s="151">
        <f t="shared" si="20"/>
        <v>0</v>
      </c>
      <c r="K148" s="147" t="s">
        <v>3</v>
      </c>
      <c r="L148" s="35"/>
      <c r="M148" s="152" t="s">
        <v>3</v>
      </c>
      <c r="N148" s="153" t="s">
        <v>43</v>
      </c>
      <c r="O148" s="55"/>
      <c r="P148" s="154">
        <f t="shared" si="21"/>
        <v>0</v>
      </c>
      <c r="Q148" s="154">
        <v>0</v>
      </c>
      <c r="R148" s="154">
        <f t="shared" si="22"/>
        <v>0</v>
      </c>
      <c r="S148" s="154">
        <v>0</v>
      </c>
      <c r="T148" s="155">
        <f t="shared" si="2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6" t="s">
        <v>175</v>
      </c>
      <c r="AT148" s="156" t="s">
        <v>170</v>
      </c>
      <c r="AU148" s="156" t="s">
        <v>175</v>
      </c>
      <c r="AY148" s="19" t="s">
        <v>167</v>
      </c>
      <c r="BE148" s="157">
        <f t="shared" si="24"/>
        <v>0</v>
      </c>
      <c r="BF148" s="157">
        <f t="shared" si="25"/>
        <v>0</v>
      </c>
      <c r="BG148" s="157">
        <f t="shared" si="26"/>
        <v>0</v>
      </c>
      <c r="BH148" s="157">
        <f t="shared" si="27"/>
        <v>0</v>
      </c>
      <c r="BI148" s="157">
        <f t="shared" si="28"/>
        <v>0</v>
      </c>
      <c r="BJ148" s="19" t="s">
        <v>79</v>
      </c>
      <c r="BK148" s="157">
        <f t="shared" si="29"/>
        <v>0</v>
      </c>
      <c r="BL148" s="19" t="s">
        <v>175</v>
      </c>
      <c r="BM148" s="156" t="s">
        <v>1073</v>
      </c>
    </row>
    <row r="149" spans="1:65" s="2" customFormat="1" ht="21.75" customHeight="1">
      <c r="A149" s="34"/>
      <c r="B149" s="144"/>
      <c r="C149" s="145" t="s">
        <v>318</v>
      </c>
      <c r="D149" s="145" t="s">
        <v>170</v>
      </c>
      <c r="E149" s="146" t="s">
        <v>1074</v>
      </c>
      <c r="F149" s="147" t="s">
        <v>1075</v>
      </c>
      <c r="G149" s="148" t="s">
        <v>226</v>
      </c>
      <c r="H149" s="149">
        <v>100</v>
      </c>
      <c r="I149" s="150"/>
      <c r="J149" s="151">
        <f t="shared" si="20"/>
        <v>0</v>
      </c>
      <c r="K149" s="147" t="s">
        <v>3</v>
      </c>
      <c r="L149" s="35"/>
      <c r="M149" s="152" t="s">
        <v>3</v>
      </c>
      <c r="N149" s="153" t="s">
        <v>43</v>
      </c>
      <c r="O149" s="55"/>
      <c r="P149" s="154">
        <f t="shared" si="21"/>
        <v>0</v>
      </c>
      <c r="Q149" s="154">
        <v>0</v>
      </c>
      <c r="R149" s="154">
        <f t="shared" si="22"/>
        <v>0</v>
      </c>
      <c r="S149" s="154">
        <v>0</v>
      </c>
      <c r="T149" s="155">
        <f t="shared" si="2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56" t="s">
        <v>175</v>
      </c>
      <c r="AT149" s="156" t="s">
        <v>170</v>
      </c>
      <c r="AU149" s="156" t="s">
        <v>175</v>
      </c>
      <c r="AY149" s="19" t="s">
        <v>167</v>
      </c>
      <c r="BE149" s="157">
        <f t="shared" si="24"/>
        <v>0</v>
      </c>
      <c r="BF149" s="157">
        <f t="shared" si="25"/>
        <v>0</v>
      </c>
      <c r="BG149" s="157">
        <f t="shared" si="26"/>
        <v>0</v>
      </c>
      <c r="BH149" s="157">
        <f t="shared" si="27"/>
        <v>0</v>
      </c>
      <c r="BI149" s="157">
        <f t="shared" si="28"/>
        <v>0</v>
      </c>
      <c r="BJ149" s="19" t="s">
        <v>79</v>
      </c>
      <c r="BK149" s="157">
        <f t="shared" si="29"/>
        <v>0</v>
      </c>
      <c r="BL149" s="19" t="s">
        <v>175</v>
      </c>
      <c r="BM149" s="156" t="s">
        <v>1076</v>
      </c>
    </row>
    <row r="150" spans="1:65" s="2" customFormat="1" ht="16.5" customHeight="1">
      <c r="A150" s="34"/>
      <c r="B150" s="144"/>
      <c r="C150" s="145" t="s">
        <v>323</v>
      </c>
      <c r="D150" s="145" t="s">
        <v>170</v>
      </c>
      <c r="E150" s="146" t="s">
        <v>1077</v>
      </c>
      <c r="F150" s="147" t="s">
        <v>1078</v>
      </c>
      <c r="G150" s="148" t="s">
        <v>226</v>
      </c>
      <c r="H150" s="149">
        <v>140</v>
      </c>
      <c r="I150" s="150"/>
      <c r="J150" s="151">
        <f t="shared" si="20"/>
        <v>0</v>
      </c>
      <c r="K150" s="147" t="s">
        <v>3</v>
      </c>
      <c r="L150" s="35"/>
      <c r="M150" s="152" t="s">
        <v>3</v>
      </c>
      <c r="N150" s="153" t="s">
        <v>43</v>
      </c>
      <c r="O150" s="55"/>
      <c r="P150" s="154">
        <f t="shared" si="21"/>
        <v>0</v>
      </c>
      <c r="Q150" s="154">
        <v>0</v>
      </c>
      <c r="R150" s="154">
        <f t="shared" si="22"/>
        <v>0</v>
      </c>
      <c r="S150" s="154">
        <v>0</v>
      </c>
      <c r="T150" s="155">
        <f t="shared" si="2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6" t="s">
        <v>175</v>
      </c>
      <c r="AT150" s="156" t="s">
        <v>170</v>
      </c>
      <c r="AU150" s="156" t="s">
        <v>175</v>
      </c>
      <c r="AY150" s="19" t="s">
        <v>167</v>
      </c>
      <c r="BE150" s="157">
        <f t="shared" si="24"/>
        <v>0</v>
      </c>
      <c r="BF150" s="157">
        <f t="shared" si="25"/>
        <v>0</v>
      </c>
      <c r="BG150" s="157">
        <f t="shared" si="26"/>
        <v>0</v>
      </c>
      <c r="BH150" s="157">
        <f t="shared" si="27"/>
        <v>0</v>
      </c>
      <c r="BI150" s="157">
        <f t="shared" si="28"/>
        <v>0</v>
      </c>
      <c r="BJ150" s="19" t="s">
        <v>79</v>
      </c>
      <c r="BK150" s="157">
        <f t="shared" si="29"/>
        <v>0</v>
      </c>
      <c r="BL150" s="19" t="s">
        <v>175</v>
      </c>
      <c r="BM150" s="156" t="s">
        <v>1079</v>
      </c>
    </row>
    <row r="151" spans="1:65" s="2" customFormat="1" ht="21.75" customHeight="1">
      <c r="A151" s="34"/>
      <c r="B151" s="144"/>
      <c r="C151" s="145" t="s">
        <v>330</v>
      </c>
      <c r="D151" s="145" t="s">
        <v>170</v>
      </c>
      <c r="E151" s="146" t="s">
        <v>1080</v>
      </c>
      <c r="F151" s="147" t="s">
        <v>1081</v>
      </c>
      <c r="G151" s="148" t="s">
        <v>226</v>
      </c>
      <c r="H151" s="149">
        <v>70</v>
      </c>
      <c r="I151" s="150"/>
      <c r="J151" s="151">
        <f t="shared" si="20"/>
        <v>0</v>
      </c>
      <c r="K151" s="147" t="s">
        <v>3</v>
      </c>
      <c r="L151" s="35"/>
      <c r="M151" s="152" t="s">
        <v>3</v>
      </c>
      <c r="N151" s="153" t="s">
        <v>43</v>
      </c>
      <c r="O151" s="55"/>
      <c r="P151" s="154">
        <f t="shared" si="21"/>
        <v>0</v>
      </c>
      <c r="Q151" s="154">
        <v>0</v>
      </c>
      <c r="R151" s="154">
        <f t="shared" si="22"/>
        <v>0</v>
      </c>
      <c r="S151" s="154">
        <v>0</v>
      </c>
      <c r="T151" s="155">
        <f t="shared" si="2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6" t="s">
        <v>175</v>
      </c>
      <c r="AT151" s="156" t="s">
        <v>170</v>
      </c>
      <c r="AU151" s="156" t="s">
        <v>175</v>
      </c>
      <c r="AY151" s="19" t="s">
        <v>167</v>
      </c>
      <c r="BE151" s="157">
        <f t="shared" si="24"/>
        <v>0</v>
      </c>
      <c r="BF151" s="157">
        <f t="shared" si="25"/>
        <v>0</v>
      </c>
      <c r="BG151" s="157">
        <f t="shared" si="26"/>
        <v>0</v>
      </c>
      <c r="BH151" s="157">
        <f t="shared" si="27"/>
        <v>0</v>
      </c>
      <c r="BI151" s="157">
        <f t="shared" si="28"/>
        <v>0</v>
      </c>
      <c r="BJ151" s="19" t="s">
        <v>79</v>
      </c>
      <c r="BK151" s="157">
        <f t="shared" si="29"/>
        <v>0</v>
      </c>
      <c r="BL151" s="19" t="s">
        <v>175</v>
      </c>
      <c r="BM151" s="156" t="s">
        <v>1082</v>
      </c>
    </row>
    <row r="152" spans="1:65" s="2" customFormat="1" ht="16.5" customHeight="1">
      <c r="A152" s="34"/>
      <c r="B152" s="144"/>
      <c r="C152" s="145" t="s">
        <v>339</v>
      </c>
      <c r="D152" s="145" t="s">
        <v>170</v>
      </c>
      <c r="E152" s="146" t="s">
        <v>1083</v>
      </c>
      <c r="F152" s="147" t="s">
        <v>1084</v>
      </c>
      <c r="G152" s="148" t="s">
        <v>1040</v>
      </c>
      <c r="H152" s="149">
        <v>1</v>
      </c>
      <c r="I152" s="150"/>
      <c r="J152" s="151">
        <f t="shared" si="20"/>
        <v>0</v>
      </c>
      <c r="K152" s="147" t="s">
        <v>3</v>
      </c>
      <c r="L152" s="35"/>
      <c r="M152" s="152" t="s">
        <v>3</v>
      </c>
      <c r="N152" s="153" t="s">
        <v>43</v>
      </c>
      <c r="O152" s="55"/>
      <c r="P152" s="154">
        <f t="shared" si="21"/>
        <v>0</v>
      </c>
      <c r="Q152" s="154">
        <v>0</v>
      </c>
      <c r="R152" s="154">
        <f t="shared" si="22"/>
        <v>0</v>
      </c>
      <c r="S152" s="154">
        <v>0</v>
      </c>
      <c r="T152" s="155">
        <f t="shared" si="2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6" t="s">
        <v>175</v>
      </c>
      <c r="AT152" s="156" t="s">
        <v>170</v>
      </c>
      <c r="AU152" s="156" t="s">
        <v>175</v>
      </c>
      <c r="AY152" s="19" t="s">
        <v>167</v>
      </c>
      <c r="BE152" s="157">
        <f t="shared" si="24"/>
        <v>0</v>
      </c>
      <c r="BF152" s="157">
        <f t="shared" si="25"/>
        <v>0</v>
      </c>
      <c r="BG152" s="157">
        <f t="shared" si="26"/>
        <v>0</v>
      </c>
      <c r="BH152" s="157">
        <f t="shared" si="27"/>
        <v>0</v>
      </c>
      <c r="BI152" s="157">
        <f t="shared" si="28"/>
        <v>0</v>
      </c>
      <c r="BJ152" s="19" t="s">
        <v>79</v>
      </c>
      <c r="BK152" s="157">
        <f t="shared" si="29"/>
        <v>0</v>
      </c>
      <c r="BL152" s="19" t="s">
        <v>175</v>
      </c>
      <c r="BM152" s="156" t="s">
        <v>1085</v>
      </c>
    </row>
    <row r="153" spans="1:65" s="2" customFormat="1" ht="16.5" customHeight="1">
      <c r="A153" s="34"/>
      <c r="B153" s="144"/>
      <c r="C153" s="145" t="s">
        <v>345</v>
      </c>
      <c r="D153" s="145" t="s">
        <v>170</v>
      </c>
      <c r="E153" s="146" t="s">
        <v>1086</v>
      </c>
      <c r="F153" s="147" t="s">
        <v>1087</v>
      </c>
      <c r="G153" s="148" t="s">
        <v>1088</v>
      </c>
      <c r="H153" s="149">
        <v>1</v>
      </c>
      <c r="I153" s="150"/>
      <c r="J153" s="151">
        <f t="shared" si="20"/>
        <v>0</v>
      </c>
      <c r="K153" s="147" t="s">
        <v>3</v>
      </c>
      <c r="L153" s="35"/>
      <c r="M153" s="152" t="s">
        <v>3</v>
      </c>
      <c r="N153" s="153" t="s">
        <v>43</v>
      </c>
      <c r="O153" s="55"/>
      <c r="P153" s="154">
        <f t="shared" si="21"/>
        <v>0</v>
      </c>
      <c r="Q153" s="154">
        <v>0</v>
      </c>
      <c r="R153" s="154">
        <f t="shared" si="22"/>
        <v>0</v>
      </c>
      <c r="S153" s="154">
        <v>0</v>
      </c>
      <c r="T153" s="155">
        <f t="shared" si="2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6" t="s">
        <v>175</v>
      </c>
      <c r="AT153" s="156" t="s">
        <v>170</v>
      </c>
      <c r="AU153" s="156" t="s">
        <v>175</v>
      </c>
      <c r="AY153" s="19" t="s">
        <v>167</v>
      </c>
      <c r="BE153" s="157">
        <f t="shared" si="24"/>
        <v>0</v>
      </c>
      <c r="BF153" s="157">
        <f t="shared" si="25"/>
        <v>0</v>
      </c>
      <c r="BG153" s="157">
        <f t="shared" si="26"/>
        <v>0</v>
      </c>
      <c r="BH153" s="157">
        <f t="shared" si="27"/>
        <v>0</v>
      </c>
      <c r="BI153" s="157">
        <f t="shared" si="28"/>
        <v>0</v>
      </c>
      <c r="BJ153" s="19" t="s">
        <v>79</v>
      </c>
      <c r="BK153" s="157">
        <f t="shared" si="29"/>
        <v>0</v>
      </c>
      <c r="BL153" s="19" t="s">
        <v>175</v>
      </c>
      <c r="BM153" s="156" t="s">
        <v>1089</v>
      </c>
    </row>
    <row r="154" spans="1:65" s="2" customFormat="1" ht="16.5" customHeight="1">
      <c r="A154" s="34"/>
      <c r="B154" s="144"/>
      <c r="C154" s="145" t="s">
        <v>350</v>
      </c>
      <c r="D154" s="145" t="s">
        <v>170</v>
      </c>
      <c r="E154" s="146" t="s">
        <v>1090</v>
      </c>
      <c r="F154" s="147" t="s">
        <v>1091</v>
      </c>
      <c r="G154" s="148" t="s">
        <v>226</v>
      </c>
      <c r="H154" s="149">
        <v>40</v>
      </c>
      <c r="I154" s="150"/>
      <c r="J154" s="151">
        <f t="shared" si="20"/>
        <v>0</v>
      </c>
      <c r="K154" s="147" t="s">
        <v>3</v>
      </c>
      <c r="L154" s="35"/>
      <c r="M154" s="152" t="s">
        <v>3</v>
      </c>
      <c r="N154" s="153" t="s">
        <v>43</v>
      </c>
      <c r="O154" s="55"/>
      <c r="P154" s="154">
        <f t="shared" si="21"/>
        <v>0</v>
      </c>
      <c r="Q154" s="154">
        <v>0</v>
      </c>
      <c r="R154" s="154">
        <f t="shared" si="22"/>
        <v>0</v>
      </c>
      <c r="S154" s="154">
        <v>0</v>
      </c>
      <c r="T154" s="155">
        <f t="shared" si="2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6" t="s">
        <v>175</v>
      </c>
      <c r="AT154" s="156" t="s">
        <v>170</v>
      </c>
      <c r="AU154" s="156" t="s">
        <v>175</v>
      </c>
      <c r="AY154" s="19" t="s">
        <v>167</v>
      </c>
      <c r="BE154" s="157">
        <f t="shared" si="24"/>
        <v>0</v>
      </c>
      <c r="BF154" s="157">
        <f t="shared" si="25"/>
        <v>0</v>
      </c>
      <c r="BG154" s="157">
        <f t="shared" si="26"/>
        <v>0</v>
      </c>
      <c r="BH154" s="157">
        <f t="shared" si="27"/>
        <v>0</v>
      </c>
      <c r="BI154" s="157">
        <f t="shared" si="28"/>
        <v>0</v>
      </c>
      <c r="BJ154" s="19" t="s">
        <v>79</v>
      </c>
      <c r="BK154" s="157">
        <f t="shared" si="29"/>
        <v>0</v>
      </c>
      <c r="BL154" s="19" t="s">
        <v>175</v>
      </c>
      <c r="BM154" s="156" t="s">
        <v>1092</v>
      </c>
    </row>
    <row r="155" spans="2:63" s="16" customFormat="1" ht="20.85" customHeight="1">
      <c r="B155" s="208"/>
      <c r="D155" s="209" t="s">
        <v>71</v>
      </c>
      <c r="E155" s="209" t="s">
        <v>886</v>
      </c>
      <c r="F155" s="209" t="s">
        <v>1093</v>
      </c>
      <c r="I155" s="210"/>
      <c r="J155" s="211">
        <f>BK155</f>
        <v>0</v>
      </c>
      <c r="L155" s="208"/>
      <c r="M155" s="212"/>
      <c r="N155" s="213"/>
      <c r="O155" s="213"/>
      <c r="P155" s="214">
        <f>SUM(P156:P161)</f>
        <v>0</v>
      </c>
      <c r="Q155" s="213"/>
      <c r="R155" s="214">
        <f>SUM(R156:R161)</f>
        <v>0</v>
      </c>
      <c r="S155" s="213"/>
      <c r="T155" s="215">
        <f>SUM(T156:T161)</f>
        <v>0</v>
      </c>
      <c r="AR155" s="209" t="s">
        <v>79</v>
      </c>
      <c r="AT155" s="216" t="s">
        <v>71</v>
      </c>
      <c r="AU155" s="216" t="s">
        <v>168</v>
      </c>
      <c r="AY155" s="209" t="s">
        <v>167</v>
      </c>
      <c r="BK155" s="217">
        <f>SUM(BK156:BK161)</f>
        <v>0</v>
      </c>
    </row>
    <row r="156" spans="1:65" s="2" customFormat="1" ht="16.5" customHeight="1">
      <c r="A156" s="34"/>
      <c r="B156" s="144"/>
      <c r="C156" s="145" t="s">
        <v>354</v>
      </c>
      <c r="D156" s="145" t="s">
        <v>170</v>
      </c>
      <c r="E156" s="146" t="s">
        <v>1094</v>
      </c>
      <c r="F156" s="147" t="s">
        <v>1095</v>
      </c>
      <c r="G156" s="148" t="s">
        <v>226</v>
      </c>
      <c r="H156" s="149">
        <v>270</v>
      </c>
      <c r="I156" s="150"/>
      <c r="J156" s="151">
        <f aca="true" t="shared" si="30" ref="J156:J161">ROUND(I156*H156,2)</f>
        <v>0</v>
      </c>
      <c r="K156" s="147" t="s">
        <v>3</v>
      </c>
      <c r="L156" s="35"/>
      <c r="M156" s="152" t="s">
        <v>3</v>
      </c>
      <c r="N156" s="153" t="s">
        <v>43</v>
      </c>
      <c r="O156" s="55"/>
      <c r="P156" s="154">
        <f aca="true" t="shared" si="31" ref="P156:P161">O156*H156</f>
        <v>0</v>
      </c>
      <c r="Q156" s="154">
        <v>0</v>
      </c>
      <c r="R156" s="154">
        <f aca="true" t="shared" si="32" ref="R156:R161">Q156*H156</f>
        <v>0</v>
      </c>
      <c r="S156" s="154">
        <v>0</v>
      </c>
      <c r="T156" s="155">
        <f aca="true" t="shared" si="33" ref="T156:T161"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6" t="s">
        <v>175</v>
      </c>
      <c r="AT156" s="156" t="s">
        <v>170</v>
      </c>
      <c r="AU156" s="156" t="s">
        <v>175</v>
      </c>
      <c r="AY156" s="19" t="s">
        <v>167</v>
      </c>
      <c r="BE156" s="157">
        <f aca="true" t="shared" si="34" ref="BE156:BE161">IF(N156="základní",J156,0)</f>
        <v>0</v>
      </c>
      <c r="BF156" s="157">
        <f aca="true" t="shared" si="35" ref="BF156:BF161">IF(N156="snížená",J156,0)</f>
        <v>0</v>
      </c>
      <c r="BG156" s="157">
        <f aca="true" t="shared" si="36" ref="BG156:BG161">IF(N156="zákl. přenesená",J156,0)</f>
        <v>0</v>
      </c>
      <c r="BH156" s="157">
        <f aca="true" t="shared" si="37" ref="BH156:BH161">IF(N156="sníž. přenesená",J156,0)</f>
        <v>0</v>
      </c>
      <c r="BI156" s="157">
        <f aca="true" t="shared" si="38" ref="BI156:BI161">IF(N156="nulová",J156,0)</f>
        <v>0</v>
      </c>
      <c r="BJ156" s="19" t="s">
        <v>79</v>
      </c>
      <c r="BK156" s="157">
        <f aca="true" t="shared" si="39" ref="BK156:BK161">ROUND(I156*H156,2)</f>
        <v>0</v>
      </c>
      <c r="BL156" s="19" t="s">
        <v>175</v>
      </c>
      <c r="BM156" s="156" t="s">
        <v>1096</v>
      </c>
    </row>
    <row r="157" spans="1:65" s="2" customFormat="1" ht="16.5" customHeight="1">
      <c r="A157" s="34"/>
      <c r="B157" s="144"/>
      <c r="C157" s="145" t="s">
        <v>360</v>
      </c>
      <c r="D157" s="145" t="s">
        <v>170</v>
      </c>
      <c r="E157" s="146" t="s">
        <v>1097</v>
      </c>
      <c r="F157" s="147" t="s">
        <v>1098</v>
      </c>
      <c r="G157" s="148" t="s">
        <v>226</v>
      </c>
      <c r="H157" s="149">
        <v>270</v>
      </c>
      <c r="I157" s="150"/>
      <c r="J157" s="151">
        <f t="shared" si="30"/>
        <v>0</v>
      </c>
      <c r="K157" s="147" t="s">
        <v>3</v>
      </c>
      <c r="L157" s="35"/>
      <c r="M157" s="152" t="s">
        <v>3</v>
      </c>
      <c r="N157" s="153" t="s">
        <v>43</v>
      </c>
      <c r="O157" s="55"/>
      <c r="P157" s="154">
        <f t="shared" si="31"/>
        <v>0</v>
      </c>
      <c r="Q157" s="154">
        <v>0</v>
      </c>
      <c r="R157" s="154">
        <f t="shared" si="32"/>
        <v>0</v>
      </c>
      <c r="S157" s="154">
        <v>0</v>
      </c>
      <c r="T157" s="155">
        <f t="shared" si="3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6" t="s">
        <v>175</v>
      </c>
      <c r="AT157" s="156" t="s">
        <v>170</v>
      </c>
      <c r="AU157" s="156" t="s">
        <v>175</v>
      </c>
      <c r="AY157" s="19" t="s">
        <v>167</v>
      </c>
      <c r="BE157" s="157">
        <f t="shared" si="34"/>
        <v>0</v>
      </c>
      <c r="BF157" s="157">
        <f t="shared" si="35"/>
        <v>0</v>
      </c>
      <c r="BG157" s="157">
        <f t="shared" si="36"/>
        <v>0</v>
      </c>
      <c r="BH157" s="157">
        <f t="shared" si="37"/>
        <v>0</v>
      </c>
      <c r="BI157" s="157">
        <f t="shared" si="38"/>
        <v>0</v>
      </c>
      <c r="BJ157" s="19" t="s">
        <v>79</v>
      </c>
      <c r="BK157" s="157">
        <f t="shared" si="39"/>
        <v>0</v>
      </c>
      <c r="BL157" s="19" t="s">
        <v>175</v>
      </c>
      <c r="BM157" s="156" t="s">
        <v>1099</v>
      </c>
    </row>
    <row r="158" spans="1:65" s="2" customFormat="1" ht="16.5" customHeight="1">
      <c r="A158" s="34"/>
      <c r="B158" s="144"/>
      <c r="C158" s="145" t="s">
        <v>365</v>
      </c>
      <c r="D158" s="145" t="s">
        <v>170</v>
      </c>
      <c r="E158" s="146" t="s">
        <v>1100</v>
      </c>
      <c r="F158" s="147" t="s">
        <v>1101</v>
      </c>
      <c r="G158" s="148" t="s">
        <v>226</v>
      </c>
      <c r="H158" s="149">
        <v>270</v>
      </c>
      <c r="I158" s="150"/>
      <c r="J158" s="151">
        <f t="shared" si="30"/>
        <v>0</v>
      </c>
      <c r="K158" s="147" t="s">
        <v>3</v>
      </c>
      <c r="L158" s="35"/>
      <c r="M158" s="152" t="s">
        <v>3</v>
      </c>
      <c r="N158" s="153" t="s">
        <v>43</v>
      </c>
      <c r="O158" s="55"/>
      <c r="P158" s="154">
        <f t="shared" si="31"/>
        <v>0</v>
      </c>
      <c r="Q158" s="154">
        <v>0</v>
      </c>
      <c r="R158" s="154">
        <f t="shared" si="32"/>
        <v>0</v>
      </c>
      <c r="S158" s="154">
        <v>0</v>
      </c>
      <c r="T158" s="155">
        <f t="shared" si="3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6" t="s">
        <v>175</v>
      </c>
      <c r="AT158" s="156" t="s">
        <v>170</v>
      </c>
      <c r="AU158" s="156" t="s">
        <v>175</v>
      </c>
      <c r="AY158" s="19" t="s">
        <v>167</v>
      </c>
      <c r="BE158" s="157">
        <f t="shared" si="34"/>
        <v>0</v>
      </c>
      <c r="BF158" s="157">
        <f t="shared" si="35"/>
        <v>0</v>
      </c>
      <c r="BG158" s="157">
        <f t="shared" si="36"/>
        <v>0</v>
      </c>
      <c r="BH158" s="157">
        <f t="shared" si="37"/>
        <v>0</v>
      </c>
      <c r="BI158" s="157">
        <f t="shared" si="38"/>
        <v>0</v>
      </c>
      <c r="BJ158" s="19" t="s">
        <v>79</v>
      </c>
      <c r="BK158" s="157">
        <f t="shared" si="39"/>
        <v>0</v>
      </c>
      <c r="BL158" s="19" t="s">
        <v>175</v>
      </c>
      <c r="BM158" s="156" t="s">
        <v>1102</v>
      </c>
    </row>
    <row r="159" spans="1:65" s="2" customFormat="1" ht="16.5" customHeight="1">
      <c r="A159" s="34"/>
      <c r="B159" s="144"/>
      <c r="C159" s="145" t="s">
        <v>370</v>
      </c>
      <c r="D159" s="145" t="s">
        <v>170</v>
      </c>
      <c r="E159" s="146" t="s">
        <v>1103</v>
      </c>
      <c r="F159" s="147" t="s">
        <v>1104</v>
      </c>
      <c r="G159" s="148" t="s">
        <v>847</v>
      </c>
      <c r="H159" s="149">
        <v>8</v>
      </c>
      <c r="I159" s="150"/>
      <c r="J159" s="151">
        <f t="shared" si="30"/>
        <v>0</v>
      </c>
      <c r="K159" s="147" t="s">
        <v>3</v>
      </c>
      <c r="L159" s="35"/>
      <c r="M159" s="152" t="s">
        <v>3</v>
      </c>
      <c r="N159" s="153" t="s">
        <v>43</v>
      </c>
      <c r="O159" s="55"/>
      <c r="P159" s="154">
        <f t="shared" si="31"/>
        <v>0</v>
      </c>
      <c r="Q159" s="154">
        <v>0</v>
      </c>
      <c r="R159" s="154">
        <f t="shared" si="32"/>
        <v>0</v>
      </c>
      <c r="S159" s="154">
        <v>0</v>
      </c>
      <c r="T159" s="155">
        <f t="shared" si="3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6" t="s">
        <v>175</v>
      </c>
      <c r="AT159" s="156" t="s">
        <v>170</v>
      </c>
      <c r="AU159" s="156" t="s">
        <v>175</v>
      </c>
      <c r="AY159" s="19" t="s">
        <v>167</v>
      </c>
      <c r="BE159" s="157">
        <f t="shared" si="34"/>
        <v>0</v>
      </c>
      <c r="BF159" s="157">
        <f t="shared" si="35"/>
        <v>0</v>
      </c>
      <c r="BG159" s="157">
        <f t="shared" si="36"/>
        <v>0</v>
      </c>
      <c r="BH159" s="157">
        <f t="shared" si="37"/>
        <v>0</v>
      </c>
      <c r="BI159" s="157">
        <f t="shared" si="38"/>
        <v>0</v>
      </c>
      <c r="BJ159" s="19" t="s">
        <v>79</v>
      </c>
      <c r="BK159" s="157">
        <f t="shared" si="39"/>
        <v>0</v>
      </c>
      <c r="BL159" s="19" t="s">
        <v>175</v>
      </c>
      <c r="BM159" s="156" t="s">
        <v>1105</v>
      </c>
    </row>
    <row r="160" spans="1:65" s="2" customFormat="1" ht="16.5" customHeight="1">
      <c r="A160" s="34"/>
      <c r="B160" s="144"/>
      <c r="C160" s="145" t="s">
        <v>377</v>
      </c>
      <c r="D160" s="145" t="s">
        <v>170</v>
      </c>
      <c r="E160" s="146" t="s">
        <v>1106</v>
      </c>
      <c r="F160" s="147" t="s">
        <v>1107</v>
      </c>
      <c r="G160" s="148" t="s">
        <v>847</v>
      </c>
      <c r="H160" s="149">
        <v>8</v>
      </c>
      <c r="I160" s="150"/>
      <c r="J160" s="151">
        <f t="shared" si="30"/>
        <v>0</v>
      </c>
      <c r="K160" s="147" t="s">
        <v>3</v>
      </c>
      <c r="L160" s="35"/>
      <c r="M160" s="152" t="s">
        <v>3</v>
      </c>
      <c r="N160" s="153" t="s">
        <v>43</v>
      </c>
      <c r="O160" s="55"/>
      <c r="P160" s="154">
        <f t="shared" si="31"/>
        <v>0</v>
      </c>
      <c r="Q160" s="154">
        <v>0</v>
      </c>
      <c r="R160" s="154">
        <f t="shared" si="32"/>
        <v>0</v>
      </c>
      <c r="S160" s="154">
        <v>0</v>
      </c>
      <c r="T160" s="155">
        <f t="shared" si="3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6" t="s">
        <v>175</v>
      </c>
      <c r="AT160" s="156" t="s">
        <v>170</v>
      </c>
      <c r="AU160" s="156" t="s">
        <v>175</v>
      </c>
      <c r="AY160" s="19" t="s">
        <v>167</v>
      </c>
      <c r="BE160" s="157">
        <f t="shared" si="34"/>
        <v>0</v>
      </c>
      <c r="BF160" s="157">
        <f t="shared" si="35"/>
        <v>0</v>
      </c>
      <c r="BG160" s="157">
        <f t="shared" si="36"/>
        <v>0</v>
      </c>
      <c r="BH160" s="157">
        <f t="shared" si="37"/>
        <v>0</v>
      </c>
      <c r="BI160" s="157">
        <f t="shared" si="38"/>
        <v>0</v>
      </c>
      <c r="BJ160" s="19" t="s">
        <v>79</v>
      </c>
      <c r="BK160" s="157">
        <f t="shared" si="39"/>
        <v>0</v>
      </c>
      <c r="BL160" s="19" t="s">
        <v>175</v>
      </c>
      <c r="BM160" s="156" t="s">
        <v>1108</v>
      </c>
    </row>
    <row r="161" spans="1:65" s="2" customFormat="1" ht="21.75" customHeight="1">
      <c r="A161" s="34"/>
      <c r="B161" s="144"/>
      <c r="C161" s="145" t="s">
        <v>383</v>
      </c>
      <c r="D161" s="145" t="s">
        <v>170</v>
      </c>
      <c r="E161" s="146" t="s">
        <v>1109</v>
      </c>
      <c r="F161" s="147" t="s">
        <v>1110</v>
      </c>
      <c r="G161" s="148" t="s">
        <v>226</v>
      </c>
      <c r="H161" s="149">
        <v>40</v>
      </c>
      <c r="I161" s="150"/>
      <c r="J161" s="151">
        <f t="shared" si="30"/>
        <v>0</v>
      </c>
      <c r="K161" s="147" t="s">
        <v>3</v>
      </c>
      <c r="L161" s="35"/>
      <c r="M161" s="152" t="s">
        <v>3</v>
      </c>
      <c r="N161" s="153" t="s">
        <v>43</v>
      </c>
      <c r="O161" s="55"/>
      <c r="P161" s="154">
        <f t="shared" si="31"/>
        <v>0</v>
      </c>
      <c r="Q161" s="154">
        <v>0</v>
      </c>
      <c r="R161" s="154">
        <f t="shared" si="32"/>
        <v>0</v>
      </c>
      <c r="S161" s="154">
        <v>0</v>
      </c>
      <c r="T161" s="155">
        <f t="shared" si="3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56" t="s">
        <v>175</v>
      </c>
      <c r="AT161" s="156" t="s">
        <v>170</v>
      </c>
      <c r="AU161" s="156" t="s">
        <v>175</v>
      </c>
      <c r="AY161" s="19" t="s">
        <v>167</v>
      </c>
      <c r="BE161" s="157">
        <f t="shared" si="34"/>
        <v>0</v>
      </c>
      <c r="BF161" s="157">
        <f t="shared" si="35"/>
        <v>0</v>
      </c>
      <c r="BG161" s="157">
        <f t="shared" si="36"/>
        <v>0</v>
      </c>
      <c r="BH161" s="157">
        <f t="shared" si="37"/>
        <v>0</v>
      </c>
      <c r="BI161" s="157">
        <f t="shared" si="38"/>
        <v>0</v>
      </c>
      <c r="BJ161" s="19" t="s">
        <v>79</v>
      </c>
      <c r="BK161" s="157">
        <f t="shared" si="39"/>
        <v>0</v>
      </c>
      <c r="BL161" s="19" t="s">
        <v>175</v>
      </c>
      <c r="BM161" s="156" t="s">
        <v>1111</v>
      </c>
    </row>
    <row r="162" spans="2:63" s="16" customFormat="1" ht="20.85" customHeight="1">
      <c r="B162" s="208"/>
      <c r="D162" s="209" t="s">
        <v>71</v>
      </c>
      <c r="E162" s="209" t="s">
        <v>906</v>
      </c>
      <c r="F162" s="209" t="s">
        <v>1112</v>
      </c>
      <c r="I162" s="210"/>
      <c r="J162" s="211">
        <f>BK162</f>
        <v>0</v>
      </c>
      <c r="L162" s="208"/>
      <c r="M162" s="212"/>
      <c r="N162" s="213"/>
      <c r="O162" s="213"/>
      <c r="P162" s="214">
        <f>SUM(P163:P169)</f>
        <v>0</v>
      </c>
      <c r="Q162" s="213"/>
      <c r="R162" s="214">
        <f>SUM(R163:R169)</f>
        <v>0</v>
      </c>
      <c r="S162" s="213"/>
      <c r="T162" s="215">
        <f>SUM(T163:T169)</f>
        <v>0</v>
      </c>
      <c r="AR162" s="209" t="s">
        <v>79</v>
      </c>
      <c r="AT162" s="216" t="s">
        <v>71</v>
      </c>
      <c r="AU162" s="216" t="s">
        <v>168</v>
      </c>
      <c r="AY162" s="209" t="s">
        <v>167</v>
      </c>
      <c r="BK162" s="217">
        <f>SUM(BK163:BK169)</f>
        <v>0</v>
      </c>
    </row>
    <row r="163" spans="1:65" s="2" customFormat="1" ht="21.75" customHeight="1">
      <c r="A163" s="34"/>
      <c r="B163" s="144"/>
      <c r="C163" s="145" t="s">
        <v>388</v>
      </c>
      <c r="D163" s="145" t="s">
        <v>170</v>
      </c>
      <c r="E163" s="146" t="s">
        <v>1113</v>
      </c>
      <c r="F163" s="147" t="s">
        <v>1114</v>
      </c>
      <c r="G163" s="148" t="s">
        <v>847</v>
      </c>
      <c r="H163" s="149">
        <v>1</v>
      </c>
      <c r="I163" s="150"/>
      <c r="J163" s="151">
        <f aca="true" t="shared" si="40" ref="J163:J169">ROUND(I163*H163,2)</f>
        <v>0</v>
      </c>
      <c r="K163" s="147" t="s">
        <v>3</v>
      </c>
      <c r="L163" s="35"/>
      <c r="M163" s="152" t="s">
        <v>3</v>
      </c>
      <c r="N163" s="153" t="s">
        <v>43</v>
      </c>
      <c r="O163" s="55"/>
      <c r="P163" s="154">
        <f aca="true" t="shared" si="41" ref="P163:P169">O163*H163</f>
        <v>0</v>
      </c>
      <c r="Q163" s="154">
        <v>0</v>
      </c>
      <c r="R163" s="154">
        <f aca="true" t="shared" si="42" ref="R163:R169">Q163*H163</f>
        <v>0</v>
      </c>
      <c r="S163" s="154">
        <v>0</v>
      </c>
      <c r="T163" s="155">
        <f aca="true" t="shared" si="43" ref="T163:T169"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6" t="s">
        <v>175</v>
      </c>
      <c r="AT163" s="156" t="s">
        <v>170</v>
      </c>
      <c r="AU163" s="156" t="s">
        <v>175</v>
      </c>
      <c r="AY163" s="19" t="s">
        <v>167</v>
      </c>
      <c r="BE163" s="157">
        <f aca="true" t="shared" si="44" ref="BE163:BE169">IF(N163="základní",J163,0)</f>
        <v>0</v>
      </c>
      <c r="BF163" s="157">
        <f aca="true" t="shared" si="45" ref="BF163:BF169">IF(N163="snížená",J163,0)</f>
        <v>0</v>
      </c>
      <c r="BG163" s="157">
        <f aca="true" t="shared" si="46" ref="BG163:BG169">IF(N163="zákl. přenesená",J163,0)</f>
        <v>0</v>
      </c>
      <c r="BH163" s="157">
        <f aca="true" t="shared" si="47" ref="BH163:BH169">IF(N163="sníž. přenesená",J163,0)</f>
        <v>0</v>
      </c>
      <c r="BI163" s="157">
        <f aca="true" t="shared" si="48" ref="BI163:BI169">IF(N163="nulová",J163,0)</f>
        <v>0</v>
      </c>
      <c r="BJ163" s="19" t="s">
        <v>79</v>
      </c>
      <c r="BK163" s="157">
        <f aca="true" t="shared" si="49" ref="BK163:BK169">ROUND(I163*H163,2)</f>
        <v>0</v>
      </c>
      <c r="BL163" s="19" t="s">
        <v>175</v>
      </c>
      <c r="BM163" s="156" t="s">
        <v>1115</v>
      </c>
    </row>
    <row r="164" spans="1:65" s="2" customFormat="1" ht="24.2" customHeight="1">
      <c r="A164" s="34"/>
      <c r="B164" s="144"/>
      <c r="C164" s="145" t="s">
        <v>395</v>
      </c>
      <c r="D164" s="145" t="s">
        <v>170</v>
      </c>
      <c r="E164" s="146" t="s">
        <v>1116</v>
      </c>
      <c r="F164" s="147" t="s">
        <v>1117</v>
      </c>
      <c r="G164" s="148" t="s">
        <v>847</v>
      </c>
      <c r="H164" s="149">
        <v>1</v>
      </c>
      <c r="I164" s="150"/>
      <c r="J164" s="151">
        <f t="shared" si="40"/>
        <v>0</v>
      </c>
      <c r="K164" s="147" t="s">
        <v>3</v>
      </c>
      <c r="L164" s="35"/>
      <c r="M164" s="152" t="s">
        <v>3</v>
      </c>
      <c r="N164" s="153" t="s">
        <v>43</v>
      </c>
      <c r="O164" s="55"/>
      <c r="P164" s="154">
        <f t="shared" si="41"/>
        <v>0</v>
      </c>
      <c r="Q164" s="154">
        <v>0</v>
      </c>
      <c r="R164" s="154">
        <f t="shared" si="42"/>
        <v>0</v>
      </c>
      <c r="S164" s="154">
        <v>0</v>
      </c>
      <c r="T164" s="155">
        <f t="shared" si="4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56" t="s">
        <v>175</v>
      </c>
      <c r="AT164" s="156" t="s">
        <v>170</v>
      </c>
      <c r="AU164" s="156" t="s">
        <v>175</v>
      </c>
      <c r="AY164" s="19" t="s">
        <v>167</v>
      </c>
      <c r="BE164" s="157">
        <f t="shared" si="44"/>
        <v>0</v>
      </c>
      <c r="BF164" s="157">
        <f t="shared" si="45"/>
        <v>0</v>
      </c>
      <c r="BG164" s="157">
        <f t="shared" si="46"/>
        <v>0</v>
      </c>
      <c r="BH164" s="157">
        <f t="shared" si="47"/>
        <v>0</v>
      </c>
      <c r="BI164" s="157">
        <f t="shared" si="48"/>
        <v>0</v>
      </c>
      <c r="BJ164" s="19" t="s">
        <v>79</v>
      </c>
      <c r="BK164" s="157">
        <f t="shared" si="49"/>
        <v>0</v>
      </c>
      <c r="BL164" s="19" t="s">
        <v>175</v>
      </c>
      <c r="BM164" s="156" t="s">
        <v>1118</v>
      </c>
    </row>
    <row r="165" spans="1:65" s="2" customFormat="1" ht="16.5" customHeight="1">
      <c r="A165" s="34"/>
      <c r="B165" s="144"/>
      <c r="C165" s="145" t="s">
        <v>401</v>
      </c>
      <c r="D165" s="145" t="s">
        <v>170</v>
      </c>
      <c r="E165" s="146" t="s">
        <v>1119</v>
      </c>
      <c r="F165" s="147" t="s">
        <v>1120</v>
      </c>
      <c r="G165" s="148" t="s">
        <v>847</v>
      </c>
      <c r="H165" s="149">
        <v>1</v>
      </c>
      <c r="I165" s="150"/>
      <c r="J165" s="151">
        <f t="shared" si="40"/>
        <v>0</v>
      </c>
      <c r="K165" s="147" t="s">
        <v>3</v>
      </c>
      <c r="L165" s="35"/>
      <c r="M165" s="152" t="s">
        <v>3</v>
      </c>
      <c r="N165" s="153" t="s">
        <v>43</v>
      </c>
      <c r="O165" s="55"/>
      <c r="P165" s="154">
        <f t="shared" si="41"/>
        <v>0</v>
      </c>
      <c r="Q165" s="154">
        <v>0</v>
      </c>
      <c r="R165" s="154">
        <f t="shared" si="42"/>
        <v>0</v>
      </c>
      <c r="S165" s="154">
        <v>0</v>
      </c>
      <c r="T165" s="155">
        <f t="shared" si="4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56" t="s">
        <v>175</v>
      </c>
      <c r="AT165" s="156" t="s">
        <v>170</v>
      </c>
      <c r="AU165" s="156" t="s">
        <v>175</v>
      </c>
      <c r="AY165" s="19" t="s">
        <v>167</v>
      </c>
      <c r="BE165" s="157">
        <f t="shared" si="44"/>
        <v>0</v>
      </c>
      <c r="BF165" s="157">
        <f t="shared" si="45"/>
        <v>0</v>
      </c>
      <c r="BG165" s="157">
        <f t="shared" si="46"/>
        <v>0</v>
      </c>
      <c r="BH165" s="157">
        <f t="shared" si="47"/>
        <v>0</v>
      </c>
      <c r="BI165" s="157">
        <f t="shared" si="48"/>
        <v>0</v>
      </c>
      <c r="BJ165" s="19" t="s">
        <v>79</v>
      </c>
      <c r="BK165" s="157">
        <f t="shared" si="49"/>
        <v>0</v>
      </c>
      <c r="BL165" s="19" t="s">
        <v>175</v>
      </c>
      <c r="BM165" s="156" t="s">
        <v>1121</v>
      </c>
    </row>
    <row r="166" spans="1:65" s="2" customFormat="1" ht="16.5" customHeight="1">
      <c r="A166" s="34"/>
      <c r="B166" s="144"/>
      <c r="C166" s="145" t="s">
        <v>406</v>
      </c>
      <c r="D166" s="145" t="s">
        <v>170</v>
      </c>
      <c r="E166" s="146" t="s">
        <v>1122</v>
      </c>
      <c r="F166" s="147" t="s">
        <v>1123</v>
      </c>
      <c r="G166" s="148" t="s">
        <v>791</v>
      </c>
      <c r="H166" s="149">
        <v>4</v>
      </c>
      <c r="I166" s="150"/>
      <c r="J166" s="151">
        <f t="shared" si="40"/>
        <v>0</v>
      </c>
      <c r="K166" s="147" t="s">
        <v>3</v>
      </c>
      <c r="L166" s="35"/>
      <c r="M166" s="152" t="s">
        <v>3</v>
      </c>
      <c r="N166" s="153" t="s">
        <v>43</v>
      </c>
      <c r="O166" s="55"/>
      <c r="P166" s="154">
        <f t="shared" si="41"/>
        <v>0</v>
      </c>
      <c r="Q166" s="154">
        <v>0</v>
      </c>
      <c r="R166" s="154">
        <f t="shared" si="42"/>
        <v>0</v>
      </c>
      <c r="S166" s="154">
        <v>0</v>
      </c>
      <c r="T166" s="155">
        <f t="shared" si="4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6" t="s">
        <v>175</v>
      </c>
      <c r="AT166" s="156" t="s">
        <v>170</v>
      </c>
      <c r="AU166" s="156" t="s">
        <v>175</v>
      </c>
      <c r="AY166" s="19" t="s">
        <v>167</v>
      </c>
      <c r="BE166" s="157">
        <f t="shared" si="44"/>
        <v>0</v>
      </c>
      <c r="BF166" s="157">
        <f t="shared" si="45"/>
        <v>0</v>
      </c>
      <c r="BG166" s="157">
        <f t="shared" si="46"/>
        <v>0</v>
      </c>
      <c r="BH166" s="157">
        <f t="shared" si="47"/>
        <v>0</v>
      </c>
      <c r="BI166" s="157">
        <f t="shared" si="48"/>
        <v>0</v>
      </c>
      <c r="BJ166" s="19" t="s">
        <v>79</v>
      </c>
      <c r="BK166" s="157">
        <f t="shared" si="49"/>
        <v>0</v>
      </c>
      <c r="BL166" s="19" t="s">
        <v>175</v>
      </c>
      <c r="BM166" s="156" t="s">
        <v>1124</v>
      </c>
    </row>
    <row r="167" spans="1:65" s="2" customFormat="1" ht="16.5" customHeight="1">
      <c r="A167" s="34"/>
      <c r="B167" s="144"/>
      <c r="C167" s="145" t="s">
        <v>411</v>
      </c>
      <c r="D167" s="145" t="s">
        <v>170</v>
      </c>
      <c r="E167" s="146" t="s">
        <v>1125</v>
      </c>
      <c r="F167" s="147" t="s">
        <v>1126</v>
      </c>
      <c r="G167" s="148" t="s">
        <v>847</v>
      </c>
      <c r="H167" s="149">
        <v>1</v>
      </c>
      <c r="I167" s="150"/>
      <c r="J167" s="151">
        <f t="shared" si="40"/>
        <v>0</v>
      </c>
      <c r="K167" s="147" t="s">
        <v>3</v>
      </c>
      <c r="L167" s="35"/>
      <c r="M167" s="152" t="s">
        <v>3</v>
      </c>
      <c r="N167" s="153" t="s">
        <v>43</v>
      </c>
      <c r="O167" s="55"/>
      <c r="P167" s="154">
        <f t="shared" si="41"/>
        <v>0</v>
      </c>
      <c r="Q167" s="154">
        <v>0</v>
      </c>
      <c r="R167" s="154">
        <f t="shared" si="42"/>
        <v>0</v>
      </c>
      <c r="S167" s="154">
        <v>0</v>
      </c>
      <c r="T167" s="155">
        <f t="shared" si="4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6" t="s">
        <v>175</v>
      </c>
      <c r="AT167" s="156" t="s">
        <v>170</v>
      </c>
      <c r="AU167" s="156" t="s">
        <v>175</v>
      </c>
      <c r="AY167" s="19" t="s">
        <v>167</v>
      </c>
      <c r="BE167" s="157">
        <f t="shared" si="44"/>
        <v>0</v>
      </c>
      <c r="BF167" s="157">
        <f t="shared" si="45"/>
        <v>0</v>
      </c>
      <c r="BG167" s="157">
        <f t="shared" si="46"/>
        <v>0</v>
      </c>
      <c r="BH167" s="157">
        <f t="shared" si="47"/>
        <v>0</v>
      </c>
      <c r="BI167" s="157">
        <f t="shared" si="48"/>
        <v>0</v>
      </c>
      <c r="BJ167" s="19" t="s">
        <v>79</v>
      </c>
      <c r="BK167" s="157">
        <f t="shared" si="49"/>
        <v>0</v>
      </c>
      <c r="BL167" s="19" t="s">
        <v>175</v>
      </c>
      <c r="BM167" s="156" t="s">
        <v>1127</v>
      </c>
    </row>
    <row r="168" spans="1:65" s="2" customFormat="1" ht="16.5" customHeight="1">
      <c r="A168" s="34"/>
      <c r="B168" s="144"/>
      <c r="C168" s="145" t="s">
        <v>418</v>
      </c>
      <c r="D168" s="145" t="s">
        <v>170</v>
      </c>
      <c r="E168" s="146" t="s">
        <v>1128</v>
      </c>
      <c r="F168" s="147" t="s">
        <v>1129</v>
      </c>
      <c r="G168" s="148" t="s">
        <v>847</v>
      </c>
      <c r="H168" s="149">
        <v>1</v>
      </c>
      <c r="I168" s="150"/>
      <c r="J168" s="151">
        <f t="shared" si="40"/>
        <v>0</v>
      </c>
      <c r="K168" s="147" t="s">
        <v>3</v>
      </c>
      <c r="L168" s="35"/>
      <c r="M168" s="152" t="s">
        <v>3</v>
      </c>
      <c r="N168" s="153" t="s">
        <v>43</v>
      </c>
      <c r="O168" s="55"/>
      <c r="P168" s="154">
        <f t="shared" si="41"/>
        <v>0</v>
      </c>
      <c r="Q168" s="154">
        <v>0</v>
      </c>
      <c r="R168" s="154">
        <f t="shared" si="42"/>
        <v>0</v>
      </c>
      <c r="S168" s="154">
        <v>0</v>
      </c>
      <c r="T168" s="155">
        <f t="shared" si="4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56" t="s">
        <v>175</v>
      </c>
      <c r="AT168" s="156" t="s">
        <v>170</v>
      </c>
      <c r="AU168" s="156" t="s">
        <v>175</v>
      </c>
      <c r="AY168" s="19" t="s">
        <v>167</v>
      </c>
      <c r="BE168" s="157">
        <f t="shared" si="44"/>
        <v>0</v>
      </c>
      <c r="BF168" s="157">
        <f t="shared" si="45"/>
        <v>0</v>
      </c>
      <c r="BG168" s="157">
        <f t="shared" si="46"/>
        <v>0</v>
      </c>
      <c r="BH168" s="157">
        <f t="shared" si="47"/>
        <v>0</v>
      </c>
      <c r="BI168" s="157">
        <f t="shared" si="48"/>
        <v>0</v>
      </c>
      <c r="BJ168" s="19" t="s">
        <v>79</v>
      </c>
      <c r="BK168" s="157">
        <f t="shared" si="49"/>
        <v>0</v>
      </c>
      <c r="BL168" s="19" t="s">
        <v>175</v>
      </c>
      <c r="BM168" s="156" t="s">
        <v>1130</v>
      </c>
    </row>
    <row r="169" spans="1:65" s="2" customFormat="1" ht="16.5" customHeight="1">
      <c r="A169" s="34"/>
      <c r="B169" s="144"/>
      <c r="C169" s="145" t="s">
        <v>424</v>
      </c>
      <c r="D169" s="145" t="s">
        <v>170</v>
      </c>
      <c r="E169" s="146" t="s">
        <v>1131</v>
      </c>
      <c r="F169" s="147" t="s">
        <v>1132</v>
      </c>
      <c r="G169" s="148" t="s">
        <v>1088</v>
      </c>
      <c r="H169" s="149">
        <v>1</v>
      </c>
      <c r="I169" s="150"/>
      <c r="J169" s="151">
        <f t="shared" si="40"/>
        <v>0</v>
      </c>
      <c r="K169" s="147" t="s">
        <v>3</v>
      </c>
      <c r="L169" s="35"/>
      <c r="M169" s="152" t="s">
        <v>3</v>
      </c>
      <c r="N169" s="153" t="s">
        <v>43</v>
      </c>
      <c r="O169" s="55"/>
      <c r="P169" s="154">
        <f t="shared" si="41"/>
        <v>0</v>
      </c>
      <c r="Q169" s="154">
        <v>0</v>
      </c>
      <c r="R169" s="154">
        <f t="shared" si="42"/>
        <v>0</v>
      </c>
      <c r="S169" s="154">
        <v>0</v>
      </c>
      <c r="T169" s="155">
        <f t="shared" si="4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56" t="s">
        <v>175</v>
      </c>
      <c r="AT169" s="156" t="s">
        <v>170</v>
      </c>
      <c r="AU169" s="156" t="s">
        <v>175</v>
      </c>
      <c r="AY169" s="19" t="s">
        <v>167</v>
      </c>
      <c r="BE169" s="157">
        <f t="shared" si="44"/>
        <v>0</v>
      </c>
      <c r="BF169" s="157">
        <f t="shared" si="45"/>
        <v>0</v>
      </c>
      <c r="BG169" s="157">
        <f t="shared" si="46"/>
        <v>0</v>
      </c>
      <c r="BH169" s="157">
        <f t="shared" si="47"/>
        <v>0</v>
      </c>
      <c r="BI169" s="157">
        <f t="shared" si="48"/>
        <v>0</v>
      </c>
      <c r="BJ169" s="19" t="s">
        <v>79</v>
      </c>
      <c r="BK169" s="157">
        <f t="shared" si="49"/>
        <v>0</v>
      </c>
      <c r="BL169" s="19" t="s">
        <v>175</v>
      </c>
      <c r="BM169" s="156" t="s">
        <v>1133</v>
      </c>
    </row>
    <row r="170" spans="2:63" s="12" customFormat="1" ht="20.85" customHeight="1">
      <c r="B170" s="131"/>
      <c r="D170" s="132" t="s">
        <v>71</v>
      </c>
      <c r="E170" s="142" t="s">
        <v>1134</v>
      </c>
      <c r="F170" s="142" t="s">
        <v>1135</v>
      </c>
      <c r="I170" s="134"/>
      <c r="J170" s="143">
        <f>BK170</f>
        <v>0</v>
      </c>
      <c r="L170" s="131"/>
      <c r="M170" s="136"/>
      <c r="N170" s="137"/>
      <c r="O170" s="137"/>
      <c r="P170" s="138">
        <f>P171+P173+P177+P182+P189+P191+P193</f>
        <v>0</v>
      </c>
      <c r="Q170" s="137"/>
      <c r="R170" s="138">
        <f>R171+R173+R177+R182+R189+R191+R193</f>
        <v>0</v>
      </c>
      <c r="S170" s="137"/>
      <c r="T170" s="139">
        <f>T171+T173+T177+T182+T189+T191+T193</f>
        <v>0</v>
      </c>
      <c r="AR170" s="132" t="s">
        <v>79</v>
      </c>
      <c r="AT170" s="140" t="s">
        <v>71</v>
      </c>
      <c r="AU170" s="140" t="s">
        <v>81</v>
      </c>
      <c r="AY170" s="132" t="s">
        <v>167</v>
      </c>
      <c r="BK170" s="141">
        <f>BK171+BK173+BK177+BK182+BK189+BK191+BK193</f>
        <v>0</v>
      </c>
    </row>
    <row r="171" spans="2:63" s="16" customFormat="1" ht="20.85" customHeight="1">
      <c r="B171" s="208"/>
      <c r="D171" s="209" t="s">
        <v>71</v>
      </c>
      <c r="E171" s="209" t="s">
        <v>1136</v>
      </c>
      <c r="F171" s="209" t="s">
        <v>1000</v>
      </c>
      <c r="I171" s="210"/>
      <c r="J171" s="211">
        <f>BK171</f>
        <v>0</v>
      </c>
      <c r="L171" s="208"/>
      <c r="M171" s="212"/>
      <c r="N171" s="213"/>
      <c r="O171" s="213"/>
      <c r="P171" s="214">
        <f>P172</f>
        <v>0</v>
      </c>
      <c r="Q171" s="213"/>
      <c r="R171" s="214">
        <f>R172</f>
        <v>0</v>
      </c>
      <c r="S171" s="213"/>
      <c r="T171" s="215">
        <f>T172</f>
        <v>0</v>
      </c>
      <c r="AR171" s="209" t="s">
        <v>79</v>
      </c>
      <c r="AT171" s="216" t="s">
        <v>71</v>
      </c>
      <c r="AU171" s="216" t="s">
        <v>168</v>
      </c>
      <c r="AY171" s="209" t="s">
        <v>167</v>
      </c>
      <c r="BK171" s="217">
        <f>BK172</f>
        <v>0</v>
      </c>
    </row>
    <row r="172" spans="1:65" s="2" customFormat="1" ht="16.5" customHeight="1">
      <c r="A172" s="34"/>
      <c r="B172" s="144"/>
      <c r="C172" s="145" t="s">
        <v>431</v>
      </c>
      <c r="D172" s="145" t="s">
        <v>170</v>
      </c>
      <c r="E172" s="146" t="s">
        <v>1137</v>
      </c>
      <c r="F172" s="147" t="s">
        <v>1138</v>
      </c>
      <c r="G172" s="148" t="s">
        <v>847</v>
      </c>
      <c r="H172" s="149">
        <v>2</v>
      </c>
      <c r="I172" s="150"/>
      <c r="J172" s="151">
        <f>ROUND(I172*H172,2)</f>
        <v>0</v>
      </c>
      <c r="K172" s="147" t="s">
        <v>3</v>
      </c>
      <c r="L172" s="35"/>
      <c r="M172" s="152" t="s">
        <v>3</v>
      </c>
      <c r="N172" s="153" t="s">
        <v>43</v>
      </c>
      <c r="O172" s="55"/>
      <c r="P172" s="154">
        <f>O172*H172</f>
        <v>0</v>
      </c>
      <c r="Q172" s="154">
        <v>0</v>
      </c>
      <c r="R172" s="154">
        <f>Q172*H172</f>
        <v>0</v>
      </c>
      <c r="S172" s="154">
        <v>0</v>
      </c>
      <c r="T172" s="155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56" t="s">
        <v>175</v>
      </c>
      <c r="AT172" s="156" t="s">
        <v>170</v>
      </c>
      <c r="AU172" s="156" t="s">
        <v>175</v>
      </c>
      <c r="AY172" s="19" t="s">
        <v>167</v>
      </c>
      <c r="BE172" s="157">
        <f>IF(N172="základní",J172,0)</f>
        <v>0</v>
      </c>
      <c r="BF172" s="157">
        <f>IF(N172="snížená",J172,0)</f>
        <v>0</v>
      </c>
      <c r="BG172" s="157">
        <f>IF(N172="zákl. přenesená",J172,0)</f>
        <v>0</v>
      </c>
      <c r="BH172" s="157">
        <f>IF(N172="sníž. přenesená",J172,0)</f>
        <v>0</v>
      </c>
      <c r="BI172" s="157">
        <f>IF(N172="nulová",J172,0)</f>
        <v>0</v>
      </c>
      <c r="BJ172" s="19" t="s">
        <v>79</v>
      </c>
      <c r="BK172" s="157">
        <f>ROUND(I172*H172,2)</f>
        <v>0</v>
      </c>
      <c r="BL172" s="19" t="s">
        <v>175</v>
      </c>
      <c r="BM172" s="156" t="s">
        <v>1139</v>
      </c>
    </row>
    <row r="173" spans="2:63" s="16" customFormat="1" ht="20.85" customHeight="1">
      <c r="B173" s="208"/>
      <c r="D173" s="209" t="s">
        <v>71</v>
      </c>
      <c r="E173" s="209" t="s">
        <v>1140</v>
      </c>
      <c r="F173" s="209" t="s">
        <v>1037</v>
      </c>
      <c r="I173" s="210"/>
      <c r="J173" s="211">
        <f>BK173</f>
        <v>0</v>
      </c>
      <c r="L173" s="208"/>
      <c r="M173" s="212"/>
      <c r="N173" s="213"/>
      <c r="O173" s="213"/>
      <c r="P173" s="214">
        <f>SUM(P174:P176)</f>
        <v>0</v>
      </c>
      <c r="Q173" s="213"/>
      <c r="R173" s="214">
        <f>SUM(R174:R176)</f>
        <v>0</v>
      </c>
      <c r="S173" s="213"/>
      <c r="T173" s="215">
        <f>SUM(T174:T176)</f>
        <v>0</v>
      </c>
      <c r="AR173" s="209" t="s">
        <v>79</v>
      </c>
      <c r="AT173" s="216" t="s">
        <v>71</v>
      </c>
      <c r="AU173" s="216" t="s">
        <v>168</v>
      </c>
      <c r="AY173" s="209" t="s">
        <v>167</v>
      </c>
      <c r="BK173" s="217">
        <f>SUM(BK174:BK176)</f>
        <v>0</v>
      </c>
    </row>
    <row r="174" spans="1:65" s="2" customFormat="1" ht="16.5" customHeight="1">
      <c r="A174" s="34"/>
      <c r="B174" s="144"/>
      <c r="C174" s="145" t="s">
        <v>436</v>
      </c>
      <c r="D174" s="145" t="s">
        <v>170</v>
      </c>
      <c r="E174" s="146" t="s">
        <v>1141</v>
      </c>
      <c r="F174" s="147" t="s">
        <v>1142</v>
      </c>
      <c r="G174" s="148" t="s">
        <v>847</v>
      </c>
      <c r="H174" s="149">
        <v>1</v>
      </c>
      <c r="I174" s="150"/>
      <c r="J174" s="151">
        <f>ROUND(I174*H174,2)</f>
        <v>0</v>
      </c>
      <c r="K174" s="147" t="s">
        <v>3</v>
      </c>
      <c r="L174" s="35"/>
      <c r="M174" s="152" t="s">
        <v>3</v>
      </c>
      <c r="N174" s="153" t="s">
        <v>43</v>
      </c>
      <c r="O174" s="55"/>
      <c r="P174" s="154">
        <f>O174*H174</f>
        <v>0</v>
      </c>
      <c r="Q174" s="154">
        <v>0</v>
      </c>
      <c r="R174" s="154">
        <f>Q174*H174</f>
        <v>0</v>
      </c>
      <c r="S174" s="154">
        <v>0</v>
      </c>
      <c r="T174" s="155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56" t="s">
        <v>175</v>
      </c>
      <c r="AT174" s="156" t="s">
        <v>170</v>
      </c>
      <c r="AU174" s="156" t="s">
        <v>175</v>
      </c>
      <c r="AY174" s="19" t="s">
        <v>167</v>
      </c>
      <c r="BE174" s="157">
        <f>IF(N174="základní",J174,0)</f>
        <v>0</v>
      </c>
      <c r="BF174" s="157">
        <f>IF(N174="snížená",J174,0)</f>
        <v>0</v>
      </c>
      <c r="BG174" s="157">
        <f>IF(N174="zákl. přenesená",J174,0)</f>
        <v>0</v>
      </c>
      <c r="BH174" s="157">
        <f>IF(N174="sníž. přenesená",J174,0)</f>
        <v>0</v>
      </c>
      <c r="BI174" s="157">
        <f>IF(N174="nulová",J174,0)</f>
        <v>0</v>
      </c>
      <c r="BJ174" s="19" t="s">
        <v>79</v>
      </c>
      <c r="BK174" s="157">
        <f>ROUND(I174*H174,2)</f>
        <v>0</v>
      </c>
      <c r="BL174" s="19" t="s">
        <v>175</v>
      </c>
      <c r="BM174" s="156" t="s">
        <v>1143</v>
      </c>
    </row>
    <row r="175" spans="1:65" s="2" customFormat="1" ht="16.5" customHeight="1">
      <c r="A175" s="34"/>
      <c r="B175" s="144"/>
      <c r="C175" s="145" t="s">
        <v>441</v>
      </c>
      <c r="D175" s="145" t="s">
        <v>170</v>
      </c>
      <c r="E175" s="146" t="s">
        <v>1144</v>
      </c>
      <c r="F175" s="147" t="s">
        <v>1145</v>
      </c>
      <c r="G175" s="148" t="s">
        <v>847</v>
      </c>
      <c r="H175" s="149">
        <v>2</v>
      </c>
      <c r="I175" s="150"/>
      <c r="J175" s="151">
        <f>ROUND(I175*H175,2)</f>
        <v>0</v>
      </c>
      <c r="K175" s="147" t="s">
        <v>3</v>
      </c>
      <c r="L175" s="35"/>
      <c r="M175" s="152" t="s">
        <v>3</v>
      </c>
      <c r="N175" s="153" t="s">
        <v>43</v>
      </c>
      <c r="O175" s="55"/>
      <c r="P175" s="154">
        <f>O175*H175</f>
        <v>0</v>
      </c>
      <c r="Q175" s="154">
        <v>0</v>
      </c>
      <c r="R175" s="154">
        <f>Q175*H175</f>
        <v>0</v>
      </c>
      <c r="S175" s="154">
        <v>0</v>
      </c>
      <c r="T175" s="155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56" t="s">
        <v>175</v>
      </c>
      <c r="AT175" s="156" t="s">
        <v>170</v>
      </c>
      <c r="AU175" s="156" t="s">
        <v>175</v>
      </c>
      <c r="AY175" s="19" t="s">
        <v>167</v>
      </c>
      <c r="BE175" s="157">
        <f>IF(N175="základní",J175,0)</f>
        <v>0</v>
      </c>
      <c r="BF175" s="157">
        <f>IF(N175="snížená",J175,0)</f>
        <v>0</v>
      </c>
      <c r="BG175" s="157">
        <f>IF(N175="zákl. přenesená",J175,0)</f>
        <v>0</v>
      </c>
      <c r="BH175" s="157">
        <f>IF(N175="sníž. přenesená",J175,0)</f>
        <v>0</v>
      </c>
      <c r="BI175" s="157">
        <f>IF(N175="nulová",J175,0)</f>
        <v>0</v>
      </c>
      <c r="BJ175" s="19" t="s">
        <v>79</v>
      </c>
      <c r="BK175" s="157">
        <f>ROUND(I175*H175,2)</f>
        <v>0</v>
      </c>
      <c r="BL175" s="19" t="s">
        <v>175</v>
      </c>
      <c r="BM175" s="156" t="s">
        <v>1146</v>
      </c>
    </row>
    <row r="176" spans="1:65" s="2" customFormat="1" ht="16.5" customHeight="1">
      <c r="A176" s="34"/>
      <c r="B176" s="144"/>
      <c r="C176" s="145" t="s">
        <v>446</v>
      </c>
      <c r="D176" s="145" t="s">
        <v>170</v>
      </c>
      <c r="E176" s="146" t="s">
        <v>1147</v>
      </c>
      <c r="F176" s="147" t="s">
        <v>1148</v>
      </c>
      <c r="G176" s="148" t="s">
        <v>1040</v>
      </c>
      <c r="H176" s="149">
        <v>1</v>
      </c>
      <c r="I176" s="150"/>
      <c r="J176" s="151">
        <f>ROUND(I176*H176,2)</f>
        <v>0</v>
      </c>
      <c r="K176" s="147" t="s">
        <v>3</v>
      </c>
      <c r="L176" s="35"/>
      <c r="M176" s="152" t="s">
        <v>3</v>
      </c>
      <c r="N176" s="153" t="s">
        <v>43</v>
      </c>
      <c r="O176" s="55"/>
      <c r="P176" s="154">
        <f>O176*H176</f>
        <v>0</v>
      </c>
      <c r="Q176" s="154">
        <v>0</v>
      </c>
      <c r="R176" s="154">
        <f>Q176*H176</f>
        <v>0</v>
      </c>
      <c r="S176" s="154">
        <v>0</v>
      </c>
      <c r="T176" s="155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56" t="s">
        <v>175</v>
      </c>
      <c r="AT176" s="156" t="s">
        <v>170</v>
      </c>
      <c r="AU176" s="156" t="s">
        <v>175</v>
      </c>
      <c r="AY176" s="19" t="s">
        <v>167</v>
      </c>
      <c r="BE176" s="157">
        <f>IF(N176="základní",J176,0)</f>
        <v>0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9" t="s">
        <v>79</v>
      </c>
      <c r="BK176" s="157">
        <f>ROUND(I176*H176,2)</f>
        <v>0</v>
      </c>
      <c r="BL176" s="19" t="s">
        <v>175</v>
      </c>
      <c r="BM176" s="156" t="s">
        <v>1149</v>
      </c>
    </row>
    <row r="177" spans="2:63" s="16" customFormat="1" ht="20.85" customHeight="1">
      <c r="B177" s="208"/>
      <c r="D177" s="209" t="s">
        <v>71</v>
      </c>
      <c r="E177" s="209" t="s">
        <v>1150</v>
      </c>
      <c r="F177" s="209" t="s">
        <v>1067</v>
      </c>
      <c r="I177" s="210"/>
      <c r="J177" s="211">
        <f>BK177</f>
        <v>0</v>
      </c>
      <c r="L177" s="208"/>
      <c r="M177" s="212"/>
      <c r="N177" s="213"/>
      <c r="O177" s="213"/>
      <c r="P177" s="214">
        <f>SUM(P178:P181)</f>
        <v>0</v>
      </c>
      <c r="Q177" s="213"/>
      <c r="R177" s="214">
        <f>SUM(R178:R181)</f>
        <v>0</v>
      </c>
      <c r="S177" s="213"/>
      <c r="T177" s="215">
        <f>SUM(T178:T181)</f>
        <v>0</v>
      </c>
      <c r="AR177" s="209" t="s">
        <v>79</v>
      </c>
      <c r="AT177" s="216" t="s">
        <v>71</v>
      </c>
      <c r="AU177" s="216" t="s">
        <v>168</v>
      </c>
      <c r="AY177" s="209" t="s">
        <v>167</v>
      </c>
      <c r="BK177" s="217">
        <f>SUM(BK178:BK181)</f>
        <v>0</v>
      </c>
    </row>
    <row r="178" spans="1:65" s="2" customFormat="1" ht="16.5" customHeight="1">
      <c r="A178" s="34"/>
      <c r="B178" s="144"/>
      <c r="C178" s="145" t="s">
        <v>451</v>
      </c>
      <c r="D178" s="145" t="s">
        <v>170</v>
      </c>
      <c r="E178" s="146" t="s">
        <v>1151</v>
      </c>
      <c r="F178" s="147" t="s">
        <v>1152</v>
      </c>
      <c r="G178" s="148" t="s">
        <v>226</v>
      </c>
      <c r="H178" s="149">
        <v>20</v>
      </c>
      <c r="I178" s="150"/>
      <c r="J178" s="151">
        <f>ROUND(I178*H178,2)</f>
        <v>0</v>
      </c>
      <c r="K178" s="147" t="s">
        <v>3</v>
      </c>
      <c r="L178" s="35"/>
      <c r="M178" s="152" t="s">
        <v>3</v>
      </c>
      <c r="N178" s="153" t="s">
        <v>43</v>
      </c>
      <c r="O178" s="55"/>
      <c r="P178" s="154">
        <f>O178*H178</f>
        <v>0</v>
      </c>
      <c r="Q178" s="154">
        <v>0</v>
      </c>
      <c r="R178" s="154">
        <f>Q178*H178</f>
        <v>0</v>
      </c>
      <c r="S178" s="154">
        <v>0</v>
      </c>
      <c r="T178" s="155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56" t="s">
        <v>175</v>
      </c>
      <c r="AT178" s="156" t="s">
        <v>170</v>
      </c>
      <c r="AU178" s="156" t="s">
        <v>175</v>
      </c>
      <c r="AY178" s="19" t="s">
        <v>167</v>
      </c>
      <c r="BE178" s="157">
        <f>IF(N178="základní",J178,0)</f>
        <v>0</v>
      </c>
      <c r="BF178" s="157">
        <f>IF(N178="snížená",J178,0)</f>
        <v>0</v>
      </c>
      <c r="BG178" s="157">
        <f>IF(N178="zákl. přenesená",J178,0)</f>
        <v>0</v>
      </c>
      <c r="BH178" s="157">
        <f>IF(N178="sníž. přenesená",J178,0)</f>
        <v>0</v>
      </c>
      <c r="BI178" s="157">
        <f>IF(N178="nulová",J178,0)</f>
        <v>0</v>
      </c>
      <c r="BJ178" s="19" t="s">
        <v>79</v>
      </c>
      <c r="BK178" s="157">
        <f>ROUND(I178*H178,2)</f>
        <v>0</v>
      </c>
      <c r="BL178" s="19" t="s">
        <v>175</v>
      </c>
      <c r="BM178" s="156" t="s">
        <v>1153</v>
      </c>
    </row>
    <row r="179" spans="1:65" s="2" customFormat="1" ht="16.5" customHeight="1">
      <c r="A179" s="34"/>
      <c r="B179" s="144"/>
      <c r="C179" s="145" t="s">
        <v>458</v>
      </c>
      <c r="D179" s="145" t="s">
        <v>170</v>
      </c>
      <c r="E179" s="146" t="s">
        <v>1154</v>
      </c>
      <c r="F179" s="147" t="s">
        <v>1155</v>
      </c>
      <c r="G179" s="148" t="s">
        <v>847</v>
      </c>
      <c r="H179" s="149">
        <v>30</v>
      </c>
      <c r="I179" s="150"/>
      <c r="J179" s="151">
        <f>ROUND(I179*H179,2)</f>
        <v>0</v>
      </c>
      <c r="K179" s="147" t="s">
        <v>3</v>
      </c>
      <c r="L179" s="35"/>
      <c r="M179" s="152" t="s">
        <v>3</v>
      </c>
      <c r="N179" s="153" t="s">
        <v>43</v>
      </c>
      <c r="O179" s="55"/>
      <c r="P179" s="154">
        <f>O179*H179</f>
        <v>0</v>
      </c>
      <c r="Q179" s="154">
        <v>0</v>
      </c>
      <c r="R179" s="154">
        <f>Q179*H179</f>
        <v>0</v>
      </c>
      <c r="S179" s="154">
        <v>0</v>
      </c>
      <c r="T179" s="155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56" t="s">
        <v>175</v>
      </c>
      <c r="AT179" s="156" t="s">
        <v>170</v>
      </c>
      <c r="AU179" s="156" t="s">
        <v>175</v>
      </c>
      <c r="AY179" s="19" t="s">
        <v>167</v>
      </c>
      <c r="BE179" s="157">
        <f>IF(N179="základní",J179,0)</f>
        <v>0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9" t="s">
        <v>79</v>
      </c>
      <c r="BK179" s="157">
        <f>ROUND(I179*H179,2)</f>
        <v>0</v>
      </c>
      <c r="BL179" s="19" t="s">
        <v>175</v>
      </c>
      <c r="BM179" s="156" t="s">
        <v>1156</v>
      </c>
    </row>
    <row r="180" spans="1:65" s="2" customFormat="1" ht="16.5" customHeight="1">
      <c r="A180" s="34"/>
      <c r="B180" s="144"/>
      <c r="C180" s="145" t="s">
        <v>463</v>
      </c>
      <c r="D180" s="145" t="s">
        <v>170</v>
      </c>
      <c r="E180" s="146" t="s">
        <v>1157</v>
      </c>
      <c r="F180" s="147" t="s">
        <v>1158</v>
      </c>
      <c r="G180" s="148" t="s">
        <v>226</v>
      </c>
      <c r="H180" s="149">
        <v>10</v>
      </c>
      <c r="I180" s="150"/>
      <c r="J180" s="151">
        <f>ROUND(I180*H180,2)</f>
        <v>0</v>
      </c>
      <c r="K180" s="147" t="s">
        <v>3</v>
      </c>
      <c r="L180" s="35"/>
      <c r="M180" s="152" t="s">
        <v>3</v>
      </c>
      <c r="N180" s="153" t="s">
        <v>43</v>
      </c>
      <c r="O180" s="55"/>
      <c r="P180" s="154">
        <f>O180*H180</f>
        <v>0</v>
      </c>
      <c r="Q180" s="154">
        <v>0</v>
      </c>
      <c r="R180" s="154">
        <f>Q180*H180</f>
        <v>0</v>
      </c>
      <c r="S180" s="154">
        <v>0</v>
      </c>
      <c r="T180" s="155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56" t="s">
        <v>175</v>
      </c>
      <c r="AT180" s="156" t="s">
        <v>170</v>
      </c>
      <c r="AU180" s="156" t="s">
        <v>175</v>
      </c>
      <c r="AY180" s="19" t="s">
        <v>167</v>
      </c>
      <c r="BE180" s="157">
        <f>IF(N180="základní",J180,0)</f>
        <v>0</v>
      </c>
      <c r="BF180" s="157">
        <f>IF(N180="snížená",J180,0)</f>
        <v>0</v>
      </c>
      <c r="BG180" s="157">
        <f>IF(N180="zákl. přenesená",J180,0)</f>
        <v>0</v>
      </c>
      <c r="BH180" s="157">
        <f>IF(N180="sníž. přenesená",J180,0)</f>
        <v>0</v>
      </c>
      <c r="BI180" s="157">
        <f>IF(N180="nulová",J180,0)</f>
        <v>0</v>
      </c>
      <c r="BJ180" s="19" t="s">
        <v>79</v>
      </c>
      <c r="BK180" s="157">
        <f>ROUND(I180*H180,2)</f>
        <v>0</v>
      </c>
      <c r="BL180" s="19" t="s">
        <v>175</v>
      </c>
      <c r="BM180" s="156" t="s">
        <v>1159</v>
      </c>
    </row>
    <row r="181" spans="1:65" s="2" customFormat="1" ht="16.5" customHeight="1">
      <c r="A181" s="34"/>
      <c r="B181" s="144"/>
      <c r="C181" s="145" t="s">
        <v>469</v>
      </c>
      <c r="D181" s="145" t="s">
        <v>170</v>
      </c>
      <c r="E181" s="146" t="s">
        <v>1160</v>
      </c>
      <c r="F181" s="147" t="s">
        <v>1161</v>
      </c>
      <c r="G181" s="148" t="s">
        <v>1040</v>
      </c>
      <c r="H181" s="149">
        <v>1</v>
      </c>
      <c r="I181" s="150"/>
      <c r="J181" s="151">
        <f>ROUND(I181*H181,2)</f>
        <v>0</v>
      </c>
      <c r="K181" s="147" t="s">
        <v>3</v>
      </c>
      <c r="L181" s="35"/>
      <c r="M181" s="152" t="s">
        <v>3</v>
      </c>
      <c r="N181" s="153" t="s">
        <v>43</v>
      </c>
      <c r="O181" s="55"/>
      <c r="P181" s="154">
        <f>O181*H181</f>
        <v>0</v>
      </c>
      <c r="Q181" s="154">
        <v>0</v>
      </c>
      <c r="R181" s="154">
        <f>Q181*H181</f>
        <v>0</v>
      </c>
      <c r="S181" s="154">
        <v>0</v>
      </c>
      <c r="T181" s="155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56" t="s">
        <v>175</v>
      </c>
      <c r="AT181" s="156" t="s">
        <v>170</v>
      </c>
      <c r="AU181" s="156" t="s">
        <v>175</v>
      </c>
      <c r="AY181" s="19" t="s">
        <v>167</v>
      </c>
      <c r="BE181" s="157">
        <f>IF(N181="základní",J181,0)</f>
        <v>0</v>
      </c>
      <c r="BF181" s="157">
        <f>IF(N181="snížená",J181,0)</f>
        <v>0</v>
      </c>
      <c r="BG181" s="157">
        <f>IF(N181="zákl. přenesená",J181,0)</f>
        <v>0</v>
      </c>
      <c r="BH181" s="157">
        <f>IF(N181="sníž. přenesená",J181,0)</f>
        <v>0</v>
      </c>
      <c r="BI181" s="157">
        <f>IF(N181="nulová",J181,0)</f>
        <v>0</v>
      </c>
      <c r="BJ181" s="19" t="s">
        <v>79</v>
      </c>
      <c r="BK181" s="157">
        <f>ROUND(I181*H181,2)</f>
        <v>0</v>
      </c>
      <c r="BL181" s="19" t="s">
        <v>175</v>
      </c>
      <c r="BM181" s="156" t="s">
        <v>1162</v>
      </c>
    </row>
    <row r="182" spans="2:63" s="16" customFormat="1" ht="20.85" customHeight="1">
      <c r="B182" s="208"/>
      <c r="D182" s="209" t="s">
        <v>71</v>
      </c>
      <c r="E182" s="209" t="s">
        <v>1163</v>
      </c>
      <c r="F182" s="209" t="s">
        <v>1093</v>
      </c>
      <c r="I182" s="210"/>
      <c r="J182" s="211">
        <f>BK182</f>
        <v>0</v>
      </c>
      <c r="L182" s="208"/>
      <c r="M182" s="212"/>
      <c r="N182" s="213"/>
      <c r="O182" s="213"/>
      <c r="P182" s="214">
        <f>SUM(P183:P188)</f>
        <v>0</v>
      </c>
      <c r="Q182" s="213"/>
      <c r="R182" s="214">
        <f>SUM(R183:R188)</f>
        <v>0</v>
      </c>
      <c r="S182" s="213"/>
      <c r="T182" s="215">
        <f>SUM(T183:T188)</f>
        <v>0</v>
      </c>
      <c r="AR182" s="209" t="s">
        <v>79</v>
      </c>
      <c r="AT182" s="216" t="s">
        <v>71</v>
      </c>
      <c r="AU182" s="216" t="s">
        <v>168</v>
      </c>
      <c r="AY182" s="209" t="s">
        <v>167</v>
      </c>
      <c r="BK182" s="217">
        <f>SUM(BK183:BK188)</f>
        <v>0</v>
      </c>
    </row>
    <row r="183" spans="1:65" s="2" customFormat="1" ht="16.5" customHeight="1">
      <c r="A183" s="34"/>
      <c r="B183" s="144"/>
      <c r="C183" s="145" t="s">
        <v>474</v>
      </c>
      <c r="D183" s="145" t="s">
        <v>170</v>
      </c>
      <c r="E183" s="146" t="s">
        <v>1094</v>
      </c>
      <c r="F183" s="147" t="s">
        <v>1095</v>
      </c>
      <c r="G183" s="148" t="s">
        <v>226</v>
      </c>
      <c r="H183" s="149">
        <v>35</v>
      </c>
      <c r="I183" s="150"/>
      <c r="J183" s="151">
        <f aca="true" t="shared" si="50" ref="J183:J188">ROUND(I183*H183,2)</f>
        <v>0</v>
      </c>
      <c r="K183" s="147" t="s">
        <v>3</v>
      </c>
      <c r="L183" s="35"/>
      <c r="M183" s="152" t="s">
        <v>3</v>
      </c>
      <c r="N183" s="153" t="s">
        <v>43</v>
      </c>
      <c r="O183" s="55"/>
      <c r="P183" s="154">
        <f aca="true" t="shared" si="51" ref="P183:P188">O183*H183</f>
        <v>0</v>
      </c>
      <c r="Q183" s="154">
        <v>0</v>
      </c>
      <c r="R183" s="154">
        <f aca="true" t="shared" si="52" ref="R183:R188">Q183*H183</f>
        <v>0</v>
      </c>
      <c r="S183" s="154">
        <v>0</v>
      </c>
      <c r="T183" s="155">
        <f aca="true" t="shared" si="53" ref="T183:T188"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56" t="s">
        <v>175</v>
      </c>
      <c r="AT183" s="156" t="s">
        <v>170</v>
      </c>
      <c r="AU183" s="156" t="s">
        <v>175</v>
      </c>
      <c r="AY183" s="19" t="s">
        <v>167</v>
      </c>
      <c r="BE183" s="157">
        <f aca="true" t="shared" si="54" ref="BE183:BE188">IF(N183="základní",J183,0)</f>
        <v>0</v>
      </c>
      <c r="BF183" s="157">
        <f aca="true" t="shared" si="55" ref="BF183:BF188">IF(N183="snížená",J183,0)</f>
        <v>0</v>
      </c>
      <c r="BG183" s="157">
        <f aca="true" t="shared" si="56" ref="BG183:BG188">IF(N183="zákl. přenesená",J183,0)</f>
        <v>0</v>
      </c>
      <c r="BH183" s="157">
        <f aca="true" t="shared" si="57" ref="BH183:BH188">IF(N183="sníž. přenesená",J183,0)</f>
        <v>0</v>
      </c>
      <c r="BI183" s="157">
        <f aca="true" t="shared" si="58" ref="BI183:BI188">IF(N183="nulová",J183,0)</f>
        <v>0</v>
      </c>
      <c r="BJ183" s="19" t="s">
        <v>79</v>
      </c>
      <c r="BK183" s="157">
        <f aca="true" t="shared" si="59" ref="BK183:BK188">ROUND(I183*H183,2)</f>
        <v>0</v>
      </c>
      <c r="BL183" s="19" t="s">
        <v>175</v>
      </c>
      <c r="BM183" s="156" t="s">
        <v>1164</v>
      </c>
    </row>
    <row r="184" spans="1:65" s="2" customFormat="1" ht="16.5" customHeight="1">
      <c r="A184" s="34"/>
      <c r="B184" s="144"/>
      <c r="C184" s="145" t="s">
        <v>480</v>
      </c>
      <c r="D184" s="145" t="s">
        <v>170</v>
      </c>
      <c r="E184" s="146" t="s">
        <v>1097</v>
      </c>
      <c r="F184" s="147" t="s">
        <v>1098</v>
      </c>
      <c r="G184" s="148" t="s">
        <v>226</v>
      </c>
      <c r="H184" s="149">
        <v>20</v>
      </c>
      <c r="I184" s="150"/>
      <c r="J184" s="151">
        <f t="shared" si="50"/>
        <v>0</v>
      </c>
      <c r="K184" s="147" t="s">
        <v>3</v>
      </c>
      <c r="L184" s="35"/>
      <c r="M184" s="152" t="s">
        <v>3</v>
      </c>
      <c r="N184" s="153" t="s">
        <v>43</v>
      </c>
      <c r="O184" s="55"/>
      <c r="P184" s="154">
        <f t="shared" si="51"/>
        <v>0</v>
      </c>
      <c r="Q184" s="154">
        <v>0</v>
      </c>
      <c r="R184" s="154">
        <f t="shared" si="52"/>
        <v>0</v>
      </c>
      <c r="S184" s="154">
        <v>0</v>
      </c>
      <c r="T184" s="155">
        <f t="shared" si="5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56" t="s">
        <v>175</v>
      </c>
      <c r="AT184" s="156" t="s">
        <v>170</v>
      </c>
      <c r="AU184" s="156" t="s">
        <v>175</v>
      </c>
      <c r="AY184" s="19" t="s">
        <v>167</v>
      </c>
      <c r="BE184" s="157">
        <f t="shared" si="54"/>
        <v>0</v>
      </c>
      <c r="BF184" s="157">
        <f t="shared" si="55"/>
        <v>0</v>
      </c>
      <c r="BG184" s="157">
        <f t="shared" si="56"/>
        <v>0</v>
      </c>
      <c r="BH184" s="157">
        <f t="shared" si="57"/>
        <v>0</v>
      </c>
      <c r="BI184" s="157">
        <f t="shared" si="58"/>
        <v>0</v>
      </c>
      <c r="BJ184" s="19" t="s">
        <v>79</v>
      </c>
      <c r="BK184" s="157">
        <f t="shared" si="59"/>
        <v>0</v>
      </c>
      <c r="BL184" s="19" t="s">
        <v>175</v>
      </c>
      <c r="BM184" s="156" t="s">
        <v>1165</v>
      </c>
    </row>
    <row r="185" spans="1:65" s="2" customFormat="1" ht="16.5" customHeight="1">
      <c r="A185" s="34"/>
      <c r="B185" s="144"/>
      <c r="C185" s="145" t="s">
        <v>485</v>
      </c>
      <c r="D185" s="145" t="s">
        <v>170</v>
      </c>
      <c r="E185" s="146" t="s">
        <v>1166</v>
      </c>
      <c r="F185" s="147" t="s">
        <v>1167</v>
      </c>
      <c r="G185" s="148" t="s">
        <v>847</v>
      </c>
      <c r="H185" s="149">
        <v>30</v>
      </c>
      <c r="I185" s="150"/>
      <c r="J185" s="151">
        <f t="shared" si="50"/>
        <v>0</v>
      </c>
      <c r="K185" s="147" t="s">
        <v>3</v>
      </c>
      <c r="L185" s="35"/>
      <c r="M185" s="152" t="s">
        <v>3</v>
      </c>
      <c r="N185" s="153" t="s">
        <v>43</v>
      </c>
      <c r="O185" s="55"/>
      <c r="P185" s="154">
        <f t="shared" si="51"/>
        <v>0</v>
      </c>
      <c r="Q185" s="154">
        <v>0</v>
      </c>
      <c r="R185" s="154">
        <f t="shared" si="52"/>
        <v>0</v>
      </c>
      <c r="S185" s="154">
        <v>0</v>
      </c>
      <c r="T185" s="155">
        <f t="shared" si="5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56" t="s">
        <v>175</v>
      </c>
      <c r="AT185" s="156" t="s">
        <v>170</v>
      </c>
      <c r="AU185" s="156" t="s">
        <v>175</v>
      </c>
      <c r="AY185" s="19" t="s">
        <v>167</v>
      </c>
      <c r="BE185" s="157">
        <f t="shared" si="54"/>
        <v>0</v>
      </c>
      <c r="BF185" s="157">
        <f t="shared" si="55"/>
        <v>0</v>
      </c>
      <c r="BG185" s="157">
        <f t="shared" si="56"/>
        <v>0</v>
      </c>
      <c r="BH185" s="157">
        <f t="shared" si="57"/>
        <v>0</v>
      </c>
      <c r="BI185" s="157">
        <f t="shared" si="58"/>
        <v>0</v>
      </c>
      <c r="BJ185" s="19" t="s">
        <v>79</v>
      </c>
      <c r="BK185" s="157">
        <f t="shared" si="59"/>
        <v>0</v>
      </c>
      <c r="BL185" s="19" t="s">
        <v>175</v>
      </c>
      <c r="BM185" s="156" t="s">
        <v>1168</v>
      </c>
    </row>
    <row r="186" spans="1:65" s="2" customFormat="1" ht="16.5" customHeight="1">
      <c r="A186" s="34"/>
      <c r="B186" s="144"/>
      <c r="C186" s="145" t="s">
        <v>491</v>
      </c>
      <c r="D186" s="145" t="s">
        <v>170</v>
      </c>
      <c r="E186" s="146" t="s">
        <v>1169</v>
      </c>
      <c r="F186" s="147" t="s">
        <v>1170</v>
      </c>
      <c r="G186" s="148" t="s">
        <v>226</v>
      </c>
      <c r="H186" s="149">
        <v>10</v>
      </c>
      <c r="I186" s="150"/>
      <c r="J186" s="151">
        <f t="shared" si="50"/>
        <v>0</v>
      </c>
      <c r="K186" s="147" t="s">
        <v>3</v>
      </c>
      <c r="L186" s="35"/>
      <c r="M186" s="152" t="s">
        <v>3</v>
      </c>
      <c r="N186" s="153" t="s">
        <v>43</v>
      </c>
      <c r="O186" s="55"/>
      <c r="P186" s="154">
        <f t="shared" si="51"/>
        <v>0</v>
      </c>
      <c r="Q186" s="154">
        <v>0</v>
      </c>
      <c r="R186" s="154">
        <f t="shared" si="52"/>
        <v>0</v>
      </c>
      <c r="S186" s="154">
        <v>0</v>
      </c>
      <c r="T186" s="155">
        <f t="shared" si="5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56" t="s">
        <v>175</v>
      </c>
      <c r="AT186" s="156" t="s">
        <v>170</v>
      </c>
      <c r="AU186" s="156" t="s">
        <v>175</v>
      </c>
      <c r="AY186" s="19" t="s">
        <v>167</v>
      </c>
      <c r="BE186" s="157">
        <f t="shared" si="54"/>
        <v>0</v>
      </c>
      <c r="BF186" s="157">
        <f t="shared" si="55"/>
        <v>0</v>
      </c>
      <c r="BG186" s="157">
        <f t="shared" si="56"/>
        <v>0</v>
      </c>
      <c r="BH186" s="157">
        <f t="shared" si="57"/>
        <v>0</v>
      </c>
      <c r="BI186" s="157">
        <f t="shared" si="58"/>
        <v>0</v>
      </c>
      <c r="BJ186" s="19" t="s">
        <v>79</v>
      </c>
      <c r="BK186" s="157">
        <f t="shared" si="59"/>
        <v>0</v>
      </c>
      <c r="BL186" s="19" t="s">
        <v>175</v>
      </c>
      <c r="BM186" s="156" t="s">
        <v>1171</v>
      </c>
    </row>
    <row r="187" spans="1:65" s="2" customFormat="1" ht="16.5" customHeight="1">
      <c r="A187" s="34"/>
      <c r="B187" s="144"/>
      <c r="C187" s="145" t="s">
        <v>497</v>
      </c>
      <c r="D187" s="145" t="s">
        <v>170</v>
      </c>
      <c r="E187" s="146" t="s">
        <v>1172</v>
      </c>
      <c r="F187" s="147" t="s">
        <v>1173</v>
      </c>
      <c r="G187" s="148" t="s">
        <v>847</v>
      </c>
      <c r="H187" s="149">
        <v>2</v>
      </c>
      <c r="I187" s="150"/>
      <c r="J187" s="151">
        <f t="shared" si="50"/>
        <v>0</v>
      </c>
      <c r="K187" s="147" t="s">
        <v>3</v>
      </c>
      <c r="L187" s="35"/>
      <c r="M187" s="152" t="s">
        <v>3</v>
      </c>
      <c r="N187" s="153" t="s">
        <v>43</v>
      </c>
      <c r="O187" s="55"/>
      <c r="P187" s="154">
        <f t="shared" si="51"/>
        <v>0</v>
      </c>
      <c r="Q187" s="154">
        <v>0</v>
      </c>
      <c r="R187" s="154">
        <f t="shared" si="52"/>
        <v>0</v>
      </c>
      <c r="S187" s="154">
        <v>0</v>
      </c>
      <c r="T187" s="155">
        <f t="shared" si="5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56" t="s">
        <v>175</v>
      </c>
      <c r="AT187" s="156" t="s">
        <v>170</v>
      </c>
      <c r="AU187" s="156" t="s">
        <v>175</v>
      </c>
      <c r="AY187" s="19" t="s">
        <v>167</v>
      </c>
      <c r="BE187" s="157">
        <f t="shared" si="54"/>
        <v>0</v>
      </c>
      <c r="BF187" s="157">
        <f t="shared" si="55"/>
        <v>0</v>
      </c>
      <c r="BG187" s="157">
        <f t="shared" si="56"/>
        <v>0</v>
      </c>
      <c r="BH187" s="157">
        <f t="shared" si="57"/>
        <v>0</v>
      </c>
      <c r="BI187" s="157">
        <f t="shared" si="58"/>
        <v>0</v>
      </c>
      <c r="BJ187" s="19" t="s">
        <v>79</v>
      </c>
      <c r="BK187" s="157">
        <f t="shared" si="59"/>
        <v>0</v>
      </c>
      <c r="BL187" s="19" t="s">
        <v>175</v>
      </c>
      <c r="BM187" s="156" t="s">
        <v>1174</v>
      </c>
    </row>
    <row r="188" spans="1:65" s="2" customFormat="1" ht="16.5" customHeight="1">
      <c r="A188" s="34"/>
      <c r="B188" s="144"/>
      <c r="C188" s="145" t="s">
        <v>502</v>
      </c>
      <c r="D188" s="145" t="s">
        <v>170</v>
      </c>
      <c r="E188" s="146" t="s">
        <v>1106</v>
      </c>
      <c r="F188" s="147" t="s">
        <v>1107</v>
      </c>
      <c r="G188" s="148" t="s">
        <v>847</v>
      </c>
      <c r="H188" s="149">
        <v>2</v>
      </c>
      <c r="I188" s="150"/>
      <c r="J188" s="151">
        <f t="shared" si="50"/>
        <v>0</v>
      </c>
      <c r="K188" s="147" t="s">
        <v>3</v>
      </c>
      <c r="L188" s="35"/>
      <c r="M188" s="152" t="s">
        <v>3</v>
      </c>
      <c r="N188" s="153" t="s">
        <v>43</v>
      </c>
      <c r="O188" s="55"/>
      <c r="P188" s="154">
        <f t="shared" si="51"/>
        <v>0</v>
      </c>
      <c r="Q188" s="154">
        <v>0</v>
      </c>
      <c r="R188" s="154">
        <f t="shared" si="52"/>
        <v>0</v>
      </c>
      <c r="S188" s="154">
        <v>0</v>
      </c>
      <c r="T188" s="155">
        <f t="shared" si="5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56" t="s">
        <v>175</v>
      </c>
      <c r="AT188" s="156" t="s">
        <v>170</v>
      </c>
      <c r="AU188" s="156" t="s">
        <v>175</v>
      </c>
      <c r="AY188" s="19" t="s">
        <v>167</v>
      </c>
      <c r="BE188" s="157">
        <f t="shared" si="54"/>
        <v>0</v>
      </c>
      <c r="BF188" s="157">
        <f t="shared" si="55"/>
        <v>0</v>
      </c>
      <c r="BG188" s="157">
        <f t="shared" si="56"/>
        <v>0</v>
      </c>
      <c r="BH188" s="157">
        <f t="shared" si="57"/>
        <v>0</v>
      </c>
      <c r="BI188" s="157">
        <f t="shared" si="58"/>
        <v>0</v>
      </c>
      <c r="BJ188" s="19" t="s">
        <v>79</v>
      </c>
      <c r="BK188" s="157">
        <f t="shared" si="59"/>
        <v>0</v>
      </c>
      <c r="BL188" s="19" t="s">
        <v>175</v>
      </c>
      <c r="BM188" s="156" t="s">
        <v>1175</v>
      </c>
    </row>
    <row r="189" spans="2:63" s="16" customFormat="1" ht="20.85" customHeight="1">
      <c r="B189" s="208"/>
      <c r="D189" s="209" t="s">
        <v>71</v>
      </c>
      <c r="E189" s="209" t="s">
        <v>1176</v>
      </c>
      <c r="F189" s="209" t="s">
        <v>1177</v>
      </c>
      <c r="I189" s="210"/>
      <c r="J189" s="211">
        <f>BK189</f>
        <v>0</v>
      </c>
      <c r="L189" s="208"/>
      <c r="M189" s="212"/>
      <c r="N189" s="213"/>
      <c r="O189" s="213"/>
      <c r="P189" s="214">
        <f>P190</f>
        <v>0</v>
      </c>
      <c r="Q189" s="213"/>
      <c r="R189" s="214">
        <f>R190</f>
        <v>0</v>
      </c>
      <c r="S189" s="213"/>
      <c r="T189" s="215">
        <f>T190</f>
        <v>0</v>
      </c>
      <c r="AR189" s="209" t="s">
        <v>79</v>
      </c>
      <c r="AT189" s="216" t="s">
        <v>71</v>
      </c>
      <c r="AU189" s="216" t="s">
        <v>168</v>
      </c>
      <c r="AY189" s="209" t="s">
        <v>167</v>
      </c>
      <c r="BK189" s="217">
        <f>BK190</f>
        <v>0</v>
      </c>
    </row>
    <row r="190" spans="1:65" s="2" customFormat="1" ht="16.5" customHeight="1">
      <c r="A190" s="34"/>
      <c r="B190" s="144"/>
      <c r="C190" s="145" t="s">
        <v>508</v>
      </c>
      <c r="D190" s="145" t="s">
        <v>170</v>
      </c>
      <c r="E190" s="146" t="s">
        <v>1178</v>
      </c>
      <c r="F190" s="147" t="s">
        <v>1179</v>
      </c>
      <c r="G190" s="148" t="s">
        <v>226</v>
      </c>
      <c r="H190" s="149">
        <v>50</v>
      </c>
      <c r="I190" s="150"/>
      <c r="J190" s="151">
        <f>ROUND(I190*H190,2)</f>
        <v>0</v>
      </c>
      <c r="K190" s="147" t="s">
        <v>3</v>
      </c>
      <c r="L190" s="35"/>
      <c r="M190" s="152" t="s">
        <v>3</v>
      </c>
      <c r="N190" s="153" t="s">
        <v>43</v>
      </c>
      <c r="O190" s="55"/>
      <c r="P190" s="154">
        <f>O190*H190</f>
        <v>0</v>
      </c>
      <c r="Q190" s="154">
        <v>0</v>
      </c>
      <c r="R190" s="154">
        <f>Q190*H190</f>
        <v>0</v>
      </c>
      <c r="S190" s="154">
        <v>0</v>
      </c>
      <c r="T190" s="155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56" t="s">
        <v>175</v>
      </c>
      <c r="AT190" s="156" t="s">
        <v>170</v>
      </c>
      <c r="AU190" s="156" t="s">
        <v>175</v>
      </c>
      <c r="AY190" s="19" t="s">
        <v>167</v>
      </c>
      <c r="BE190" s="157">
        <f>IF(N190="základní",J190,0)</f>
        <v>0</v>
      </c>
      <c r="BF190" s="157">
        <f>IF(N190="snížená",J190,0)</f>
        <v>0</v>
      </c>
      <c r="BG190" s="157">
        <f>IF(N190="zákl. přenesená",J190,0)</f>
        <v>0</v>
      </c>
      <c r="BH190" s="157">
        <f>IF(N190="sníž. přenesená",J190,0)</f>
        <v>0</v>
      </c>
      <c r="BI190" s="157">
        <f>IF(N190="nulová",J190,0)</f>
        <v>0</v>
      </c>
      <c r="BJ190" s="19" t="s">
        <v>79</v>
      </c>
      <c r="BK190" s="157">
        <f>ROUND(I190*H190,2)</f>
        <v>0</v>
      </c>
      <c r="BL190" s="19" t="s">
        <v>175</v>
      </c>
      <c r="BM190" s="156" t="s">
        <v>1180</v>
      </c>
    </row>
    <row r="191" spans="2:63" s="16" customFormat="1" ht="20.85" customHeight="1">
      <c r="B191" s="208"/>
      <c r="D191" s="209" t="s">
        <v>71</v>
      </c>
      <c r="E191" s="209" t="s">
        <v>1181</v>
      </c>
      <c r="F191" s="209" t="s">
        <v>1182</v>
      </c>
      <c r="I191" s="210"/>
      <c r="J191" s="211">
        <f>BK191</f>
        <v>0</v>
      </c>
      <c r="L191" s="208"/>
      <c r="M191" s="212"/>
      <c r="N191" s="213"/>
      <c r="O191" s="213"/>
      <c r="P191" s="214">
        <f>P192</f>
        <v>0</v>
      </c>
      <c r="Q191" s="213"/>
      <c r="R191" s="214">
        <f>R192</f>
        <v>0</v>
      </c>
      <c r="S191" s="213"/>
      <c r="T191" s="215">
        <f>T192</f>
        <v>0</v>
      </c>
      <c r="AR191" s="209" t="s">
        <v>79</v>
      </c>
      <c r="AT191" s="216" t="s">
        <v>71</v>
      </c>
      <c r="AU191" s="216" t="s">
        <v>168</v>
      </c>
      <c r="AY191" s="209" t="s">
        <v>167</v>
      </c>
      <c r="BK191" s="217">
        <f>BK192</f>
        <v>0</v>
      </c>
    </row>
    <row r="192" spans="1:65" s="2" customFormat="1" ht="16.5" customHeight="1">
      <c r="A192" s="34"/>
      <c r="B192" s="144"/>
      <c r="C192" s="145" t="s">
        <v>513</v>
      </c>
      <c r="D192" s="145" t="s">
        <v>170</v>
      </c>
      <c r="E192" s="146" t="s">
        <v>1183</v>
      </c>
      <c r="F192" s="147" t="s">
        <v>1184</v>
      </c>
      <c r="G192" s="148" t="s">
        <v>226</v>
      </c>
      <c r="H192" s="149">
        <v>50</v>
      </c>
      <c r="I192" s="150"/>
      <c r="J192" s="151">
        <f>ROUND(I192*H192,2)</f>
        <v>0</v>
      </c>
      <c r="K192" s="147" t="s">
        <v>3</v>
      </c>
      <c r="L192" s="35"/>
      <c r="M192" s="152" t="s">
        <v>3</v>
      </c>
      <c r="N192" s="153" t="s">
        <v>43</v>
      </c>
      <c r="O192" s="55"/>
      <c r="P192" s="154">
        <f>O192*H192</f>
        <v>0</v>
      </c>
      <c r="Q192" s="154">
        <v>0</v>
      </c>
      <c r="R192" s="154">
        <f>Q192*H192</f>
        <v>0</v>
      </c>
      <c r="S192" s="154">
        <v>0</v>
      </c>
      <c r="T192" s="155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56" t="s">
        <v>175</v>
      </c>
      <c r="AT192" s="156" t="s">
        <v>170</v>
      </c>
      <c r="AU192" s="156" t="s">
        <v>175</v>
      </c>
      <c r="AY192" s="19" t="s">
        <v>167</v>
      </c>
      <c r="BE192" s="157">
        <f>IF(N192="základní",J192,0)</f>
        <v>0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9" t="s">
        <v>79</v>
      </c>
      <c r="BK192" s="157">
        <f>ROUND(I192*H192,2)</f>
        <v>0</v>
      </c>
      <c r="BL192" s="19" t="s">
        <v>175</v>
      </c>
      <c r="BM192" s="156" t="s">
        <v>1185</v>
      </c>
    </row>
    <row r="193" spans="2:63" s="16" customFormat="1" ht="20.85" customHeight="1">
      <c r="B193" s="208"/>
      <c r="D193" s="209" t="s">
        <v>71</v>
      </c>
      <c r="E193" s="209" t="s">
        <v>1186</v>
      </c>
      <c r="F193" s="209" t="s">
        <v>1112</v>
      </c>
      <c r="I193" s="210"/>
      <c r="J193" s="211">
        <f>BK193</f>
        <v>0</v>
      </c>
      <c r="L193" s="208"/>
      <c r="M193" s="212"/>
      <c r="N193" s="213"/>
      <c r="O193" s="213"/>
      <c r="P193" s="214">
        <f>SUM(P194:P198)</f>
        <v>0</v>
      </c>
      <c r="Q193" s="213"/>
      <c r="R193" s="214">
        <f>SUM(R194:R198)</f>
        <v>0</v>
      </c>
      <c r="S193" s="213"/>
      <c r="T193" s="215">
        <f>SUM(T194:T198)</f>
        <v>0</v>
      </c>
      <c r="AR193" s="209" t="s">
        <v>79</v>
      </c>
      <c r="AT193" s="216" t="s">
        <v>71</v>
      </c>
      <c r="AU193" s="216" t="s">
        <v>168</v>
      </c>
      <c r="AY193" s="209" t="s">
        <v>167</v>
      </c>
      <c r="BK193" s="217">
        <f>SUM(BK194:BK198)</f>
        <v>0</v>
      </c>
    </row>
    <row r="194" spans="1:65" s="2" customFormat="1" ht="16.5" customHeight="1">
      <c r="A194" s="34"/>
      <c r="B194" s="144"/>
      <c r="C194" s="145" t="s">
        <v>518</v>
      </c>
      <c r="D194" s="145" t="s">
        <v>170</v>
      </c>
      <c r="E194" s="146" t="s">
        <v>1187</v>
      </c>
      <c r="F194" s="147" t="s">
        <v>1188</v>
      </c>
      <c r="G194" s="148" t="s">
        <v>847</v>
      </c>
      <c r="H194" s="149">
        <v>1</v>
      </c>
      <c r="I194" s="150"/>
      <c r="J194" s="151">
        <f>ROUND(I194*H194,2)</f>
        <v>0</v>
      </c>
      <c r="K194" s="147" t="s">
        <v>3</v>
      </c>
      <c r="L194" s="35"/>
      <c r="M194" s="152" t="s">
        <v>3</v>
      </c>
      <c r="N194" s="153" t="s">
        <v>43</v>
      </c>
      <c r="O194" s="55"/>
      <c r="P194" s="154">
        <f>O194*H194</f>
        <v>0</v>
      </c>
      <c r="Q194" s="154">
        <v>0</v>
      </c>
      <c r="R194" s="154">
        <f>Q194*H194</f>
        <v>0</v>
      </c>
      <c r="S194" s="154">
        <v>0</v>
      </c>
      <c r="T194" s="155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56" t="s">
        <v>175</v>
      </c>
      <c r="AT194" s="156" t="s">
        <v>170</v>
      </c>
      <c r="AU194" s="156" t="s">
        <v>175</v>
      </c>
      <c r="AY194" s="19" t="s">
        <v>167</v>
      </c>
      <c r="BE194" s="157">
        <f>IF(N194="základní",J194,0)</f>
        <v>0</v>
      </c>
      <c r="BF194" s="157">
        <f>IF(N194="snížená",J194,0)</f>
        <v>0</v>
      </c>
      <c r="BG194" s="157">
        <f>IF(N194="zákl. přenesená",J194,0)</f>
        <v>0</v>
      </c>
      <c r="BH194" s="157">
        <f>IF(N194="sníž. přenesená",J194,0)</f>
        <v>0</v>
      </c>
      <c r="BI194" s="157">
        <f>IF(N194="nulová",J194,0)</f>
        <v>0</v>
      </c>
      <c r="BJ194" s="19" t="s">
        <v>79</v>
      </c>
      <c r="BK194" s="157">
        <f>ROUND(I194*H194,2)</f>
        <v>0</v>
      </c>
      <c r="BL194" s="19" t="s">
        <v>175</v>
      </c>
      <c r="BM194" s="156" t="s">
        <v>1189</v>
      </c>
    </row>
    <row r="195" spans="1:65" s="2" customFormat="1" ht="24.2" customHeight="1">
      <c r="A195" s="34"/>
      <c r="B195" s="144"/>
      <c r="C195" s="145" t="s">
        <v>525</v>
      </c>
      <c r="D195" s="145" t="s">
        <v>170</v>
      </c>
      <c r="E195" s="146" t="s">
        <v>1190</v>
      </c>
      <c r="F195" s="147" t="s">
        <v>1117</v>
      </c>
      <c r="G195" s="148" t="s">
        <v>1040</v>
      </c>
      <c r="H195" s="149">
        <v>1</v>
      </c>
      <c r="I195" s="150"/>
      <c r="J195" s="151">
        <f>ROUND(I195*H195,2)</f>
        <v>0</v>
      </c>
      <c r="K195" s="147" t="s">
        <v>3</v>
      </c>
      <c r="L195" s="35"/>
      <c r="M195" s="152" t="s">
        <v>3</v>
      </c>
      <c r="N195" s="153" t="s">
        <v>43</v>
      </c>
      <c r="O195" s="55"/>
      <c r="P195" s="154">
        <f>O195*H195</f>
        <v>0</v>
      </c>
      <c r="Q195" s="154">
        <v>0</v>
      </c>
      <c r="R195" s="154">
        <f>Q195*H195</f>
        <v>0</v>
      </c>
      <c r="S195" s="154">
        <v>0</v>
      </c>
      <c r="T195" s="155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56" t="s">
        <v>175</v>
      </c>
      <c r="AT195" s="156" t="s">
        <v>170</v>
      </c>
      <c r="AU195" s="156" t="s">
        <v>175</v>
      </c>
      <c r="AY195" s="19" t="s">
        <v>167</v>
      </c>
      <c r="BE195" s="157">
        <f>IF(N195="základní",J195,0)</f>
        <v>0</v>
      </c>
      <c r="BF195" s="157">
        <f>IF(N195="snížená",J195,0)</f>
        <v>0</v>
      </c>
      <c r="BG195" s="157">
        <f>IF(N195="zákl. přenesená",J195,0)</f>
        <v>0</v>
      </c>
      <c r="BH195" s="157">
        <f>IF(N195="sníž. přenesená",J195,0)</f>
        <v>0</v>
      </c>
      <c r="BI195" s="157">
        <f>IF(N195="nulová",J195,0)</f>
        <v>0</v>
      </c>
      <c r="BJ195" s="19" t="s">
        <v>79</v>
      </c>
      <c r="BK195" s="157">
        <f>ROUND(I195*H195,2)</f>
        <v>0</v>
      </c>
      <c r="BL195" s="19" t="s">
        <v>175</v>
      </c>
      <c r="BM195" s="156" t="s">
        <v>1191</v>
      </c>
    </row>
    <row r="196" spans="1:65" s="2" customFormat="1" ht="16.5" customHeight="1">
      <c r="A196" s="34"/>
      <c r="B196" s="144"/>
      <c r="C196" s="145" t="s">
        <v>530</v>
      </c>
      <c r="D196" s="145" t="s">
        <v>170</v>
      </c>
      <c r="E196" s="146" t="s">
        <v>1192</v>
      </c>
      <c r="F196" s="147" t="s">
        <v>1193</v>
      </c>
      <c r="G196" s="148" t="s">
        <v>847</v>
      </c>
      <c r="H196" s="149">
        <v>1</v>
      </c>
      <c r="I196" s="150"/>
      <c r="J196" s="151">
        <f>ROUND(I196*H196,2)</f>
        <v>0</v>
      </c>
      <c r="K196" s="147" t="s">
        <v>3</v>
      </c>
      <c r="L196" s="35"/>
      <c r="M196" s="152" t="s">
        <v>3</v>
      </c>
      <c r="N196" s="153" t="s">
        <v>43</v>
      </c>
      <c r="O196" s="55"/>
      <c r="P196" s="154">
        <f>O196*H196</f>
        <v>0</v>
      </c>
      <c r="Q196" s="154">
        <v>0</v>
      </c>
      <c r="R196" s="154">
        <f>Q196*H196</f>
        <v>0</v>
      </c>
      <c r="S196" s="154">
        <v>0</v>
      </c>
      <c r="T196" s="155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56" t="s">
        <v>175</v>
      </c>
      <c r="AT196" s="156" t="s">
        <v>170</v>
      </c>
      <c r="AU196" s="156" t="s">
        <v>175</v>
      </c>
      <c r="AY196" s="19" t="s">
        <v>167</v>
      </c>
      <c r="BE196" s="157">
        <f>IF(N196="základní",J196,0)</f>
        <v>0</v>
      </c>
      <c r="BF196" s="157">
        <f>IF(N196="snížená",J196,0)</f>
        <v>0</v>
      </c>
      <c r="BG196" s="157">
        <f>IF(N196="zákl. přenesená",J196,0)</f>
        <v>0</v>
      </c>
      <c r="BH196" s="157">
        <f>IF(N196="sníž. přenesená",J196,0)</f>
        <v>0</v>
      </c>
      <c r="BI196" s="157">
        <f>IF(N196="nulová",J196,0)</f>
        <v>0</v>
      </c>
      <c r="BJ196" s="19" t="s">
        <v>79</v>
      </c>
      <c r="BK196" s="157">
        <f>ROUND(I196*H196,2)</f>
        <v>0</v>
      </c>
      <c r="BL196" s="19" t="s">
        <v>175</v>
      </c>
      <c r="BM196" s="156" t="s">
        <v>1194</v>
      </c>
    </row>
    <row r="197" spans="1:65" s="2" customFormat="1" ht="16.5" customHeight="1">
      <c r="A197" s="34"/>
      <c r="B197" s="144"/>
      <c r="C197" s="145" t="s">
        <v>534</v>
      </c>
      <c r="D197" s="145" t="s">
        <v>170</v>
      </c>
      <c r="E197" s="146" t="s">
        <v>1195</v>
      </c>
      <c r="F197" s="147" t="s">
        <v>1123</v>
      </c>
      <c r="G197" s="148" t="s">
        <v>791</v>
      </c>
      <c r="H197" s="149">
        <v>3</v>
      </c>
      <c r="I197" s="150"/>
      <c r="J197" s="151">
        <f>ROUND(I197*H197,2)</f>
        <v>0</v>
      </c>
      <c r="K197" s="147" t="s">
        <v>3</v>
      </c>
      <c r="L197" s="35"/>
      <c r="M197" s="152" t="s">
        <v>3</v>
      </c>
      <c r="N197" s="153" t="s">
        <v>43</v>
      </c>
      <c r="O197" s="55"/>
      <c r="P197" s="154">
        <f>O197*H197</f>
        <v>0</v>
      </c>
      <c r="Q197" s="154">
        <v>0</v>
      </c>
      <c r="R197" s="154">
        <f>Q197*H197</f>
        <v>0</v>
      </c>
      <c r="S197" s="154">
        <v>0</v>
      </c>
      <c r="T197" s="155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56" t="s">
        <v>175</v>
      </c>
      <c r="AT197" s="156" t="s">
        <v>170</v>
      </c>
      <c r="AU197" s="156" t="s">
        <v>175</v>
      </c>
      <c r="AY197" s="19" t="s">
        <v>167</v>
      </c>
      <c r="BE197" s="157">
        <f>IF(N197="základní",J197,0)</f>
        <v>0</v>
      </c>
      <c r="BF197" s="157">
        <f>IF(N197="snížená",J197,0)</f>
        <v>0</v>
      </c>
      <c r="BG197" s="157">
        <f>IF(N197="zákl. přenesená",J197,0)</f>
        <v>0</v>
      </c>
      <c r="BH197" s="157">
        <f>IF(N197="sníž. přenesená",J197,0)</f>
        <v>0</v>
      </c>
      <c r="BI197" s="157">
        <f>IF(N197="nulová",J197,0)</f>
        <v>0</v>
      </c>
      <c r="BJ197" s="19" t="s">
        <v>79</v>
      </c>
      <c r="BK197" s="157">
        <f>ROUND(I197*H197,2)</f>
        <v>0</v>
      </c>
      <c r="BL197" s="19" t="s">
        <v>175</v>
      </c>
      <c r="BM197" s="156" t="s">
        <v>1196</v>
      </c>
    </row>
    <row r="198" spans="1:65" s="2" customFormat="1" ht="16.5" customHeight="1">
      <c r="A198" s="34"/>
      <c r="B198" s="144"/>
      <c r="C198" s="145" t="s">
        <v>539</v>
      </c>
      <c r="D198" s="145" t="s">
        <v>170</v>
      </c>
      <c r="E198" s="146" t="s">
        <v>1197</v>
      </c>
      <c r="F198" s="147" t="s">
        <v>1198</v>
      </c>
      <c r="G198" s="148" t="s">
        <v>1199</v>
      </c>
      <c r="H198" s="149">
        <v>1</v>
      </c>
      <c r="I198" s="150"/>
      <c r="J198" s="151">
        <f>ROUND(I198*H198,2)</f>
        <v>0</v>
      </c>
      <c r="K198" s="147" t="s">
        <v>3</v>
      </c>
      <c r="L198" s="35"/>
      <c r="M198" s="152" t="s">
        <v>3</v>
      </c>
      <c r="N198" s="153" t="s">
        <v>43</v>
      </c>
      <c r="O198" s="55"/>
      <c r="P198" s="154">
        <f>O198*H198</f>
        <v>0</v>
      </c>
      <c r="Q198" s="154">
        <v>0</v>
      </c>
      <c r="R198" s="154">
        <f>Q198*H198</f>
        <v>0</v>
      </c>
      <c r="S198" s="154">
        <v>0</v>
      </c>
      <c r="T198" s="155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56" t="s">
        <v>175</v>
      </c>
      <c r="AT198" s="156" t="s">
        <v>170</v>
      </c>
      <c r="AU198" s="156" t="s">
        <v>175</v>
      </c>
      <c r="AY198" s="19" t="s">
        <v>167</v>
      </c>
      <c r="BE198" s="157">
        <f>IF(N198="základní",J198,0)</f>
        <v>0</v>
      </c>
      <c r="BF198" s="157">
        <f>IF(N198="snížená",J198,0)</f>
        <v>0</v>
      </c>
      <c r="BG198" s="157">
        <f>IF(N198="zákl. přenesená",J198,0)</f>
        <v>0</v>
      </c>
      <c r="BH198" s="157">
        <f>IF(N198="sníž. přenesená",J198,0)</f>
        <v>0</v>
      </c>
      <c r="BI198" s="157">
        <f>IF(N198="nulová",J198,0)</f>
        <v>0</v>
      </c>
      <c r="BJ198" s="19" t="s">
        <v>79</v>
      </c>
      <c r="BK198" s="157">
        <f>ROUND(I198*H198,2)</f>
        <v>0</v>
      </c>
      <c r="BL198" s="19" t="s">
        <v>175</v>
      </c>
      <c r="BM198" s="156" t="s">
        <v>1200</v>
      </c>
    </row>
    <row r="199" spans="2:63" s="12" customFormat="1" ht="20.85" customHeight="1">
      <c r="B199" s="131"/>
      <c r="D199" s="132" t="s">
        <v>71</v>
      </c>
      <c r="E199" s="142" t="s">
        <v>1201</v>
      </c>
      <c r="F199" s="142" t="s">
        <v>1202</v>
      </c>
      <c r="I199" s="134"/>
      <c r="J199" s="143">
        <f>BK199</f>
        <v>0</v>
      </c>
      <c r="L199" s="131"/>
      <c r="M199" s="136"/>
      <c r="N199" s="137"/>
      <c r="O199" s="137"/>
      <c r="P199" s="138">
        <f>P200+P226+P237+P239+P251+P260+P262</f>
        <v>0</v>
      </c>
      <c r="Q199" s="137"/>
      <c r="R199" s="138">
        <f>R200+R226+R237+R239+R251+R260+R262</f>
        <v>0</v>
      </c>
      <c r="S199" s="137"/>
      <c r="T199" s="139">
        <f>T200+T226+T237+T239+T251+T260+T262</f>
        <v>0</v>
      </c>
      <c r="AR199" s="132" t="s">
        <v>79</v>
      </c>
      <c r="AT199" s="140" t="s">
        <v>71</v>
      </c>
      <c r="AU199" s="140" t="s">
        <v>81</v>
      </c>
      <c r="AY199" s="132" t="s">
        <v>167</v>
      </c>
      <c r="BK199" s="141">
        <f>BK200+BK226+BK237+BK239+BK251+BK260+BK262</f>
        <v>0</v>
      </c>
    </row>
    <row r="200" spans="2:63" s="16" customFormat="1" ht="20.85" customHeight="1">
      <c r="B200" s="208"/>
      <c r="D200" s="209" t="s">
        <v>71</v>
      </c>
      <c r="E200" s="209" t="s">
        <v>1203</v>
      </c>
      <c r="F200" s="209" t="s">
        <v>1204</v>
      </c>
      <c r="I200" s="210"/>
      <c r="J200" s="211">
        <f>BK200</f>
        <v>0</v>
      </c>
      <c r="L200" s="208"/>
      <c r="M200" s="212"/>
      <c r="N200" s="213"/>
      <c r="O200" s="213"/>
      <c r="P200" s="214">
        <f>SUM(P201:P225)</f>
        <v>0</v>
      </c>
      <c r="Q200" s="213"/>
      <c r="R200" s="214">
        <f>SUM(R201:R225)</f>
        <v>0</v>
      </c>
      <c r="S200" s="213"/>
      <c r="T200" s="215">
        <f>SUM(T201:T225)</f>
        <v>0</v>
      </c>
      <c r="AR200" s="209" t="s">
        <v>79</v>
      </c>
      <c r="AT200" s="216" t="s">
        <v>71</v>
      </c>
      <c r="AU200" s="216" t="s">
        <v>168</v>
      </c>
      <c r="AY200" s="209" t="s">
        <v>167</v>
      </c>
      <c r="BK200" s="217">
        <f>SUM(BK201:BK225)</f>
        <v>0</v>
      </c>
    </row>
    <row r="201" spans="1:65" s="2" customFormat="1" ht="24.2" customHeight="1">
      <c r="A201" s="34"/>
      <c r="B201" s="144"/>
      <c r="C201" s="145" t="s">
        <v>543</v>
      </c>
      <c r="D201" s="145" t="s">
        <v>170</v>
      </c>
      <c r="E201" s="146" t="s">
        <v>1205</v>
      </c>
      <c r="F201" s="147" t="s">
        <v>1206</v>
      </c>
      <c r="G201" s="148" t="s">
        <v>847</v>
      </c>
      <c r="H201" s="149">
        <v>1</v>
      </c>
      <c r="I201" s="150"/>
      <c r="J201" s="151">
        <f aca="true" t="shared" si="60" ref="J201:J225">ROUND(I201*H201,2)</f>
        <v>0</v>
      </c>
      <c r="K201" s="147" t="s">
        <v>3</v>
      </c>
      <c r="L201" s="35"/>
      <c r="M201" s="152" t="s">
        <v>3</v>
      </c>
      <c r="N201" s="153" t="s">
        <v>43</v>
      </c>
      <c r="O201" s="55"/>
      <c r="P201" s="154">
        <f aca="true" t="shared" si="61" ref="P201:P225">O201*H201</f>
        <v>0</v>
      </c>
      <c r="Q201" s="154">
        <v>0</v>
      </c>
      <c r="R201" s="154">
        <f aca="true" t="shared" si="62" ref="R201:R225">Q201*H201</f>
        <v>0</v>
      </c>
      <c r="S201" s="154">
        <v>0</v>
      </c>
      <c r="T201" s="155">
        <f aca="true" t="shared" si="63" ref="T201:T225"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56" t="s">
        <v>175</v>
      </c>
      <c r="AT201" s="156" t="s">
        <v>170</v>
      </c>
      <c r="AU201" s="156" t="s">
        <v>175</v>
      </c>
      <c r="AY201" s="19" t="s">
        <v>167</v>
      </c>
      <c r="BE201" s="157">
        <f aca="true" t="shared" si="64" ref="BE201:BE225">IF(N201="základní",J201,0)</f>
        <v>0</v>
      </c>
      <c r="BF201" s="157">
        <f aca="true" t="shared" si="65" ref="BF201:BF225">IF(N201="snížená",J201,0)</f>
        <v>0</v>
      </c>
      <c r="BG201" s="157">
        <f aca="true" t="shared" si="66" ref="BG201:BG225">IF(N201="zákl. přenesená",J201,0)</f>
        <v>0</v>
      </c>
      <c r="BH201" s="157">
        <f aca="true" t="shared" si="67" ref="BH201:BH225">IF(N201="sníž. přenesená",J201,0)</f>
        <v>0</v>
      </c>
      <c r="BI201" s="157">
        <f aca="true" t="shared" si="68" ref="BI201:BI225">IF(N201="nulová",J201,0)</f>
        <v>0</v>
      </c>
      <c r="BJ201" s="19" t="s">
        <v>79</v>
      </c>
      <c r="BK201" s="157">
        <f aca="true" t="shared" si="69" ref="BK201:BK225">ROUND(I201*H201,2)</f>
        <v>0</v>
      </c>
      <c r="BL201" s="19" t="s">
        <v>175</v>
      </c>
      <c r="BM201" s="156" t="s">
        <v>1207</v>
      </c>
    </row>
    <row r="202" spans="1:65" s="2" customFormat="1" ht="16.5" customHeight="1">
      <c r="A202" s="34"/>
      <c r="B202" s="144"/>
      <c r="C202" s="145" t="s">
        <v>547</v>
      </c>
      <c r="D202" s="145" t="s">
        <v>170</v>
      </c>
      <c r="E202" s="146" t="s">
        <v>1208</v>
      </c>
      <c r="F202" s="147" t="s">
        <v>1209</v>
      </c>
      <c r="G202" s="148" t="s">
        <v>847</v>
      </c>
      <c r="H202" s="149">
        <v>1</v>
      </c>
      <c r="I202" s="150"/>
      <c r="J202" s="151">
        <f t="shared" si="60"/>
        <v>0</v>
      </c>
      <c r="K202" s="147" t="s">
        <v>3</v>
      </c>
      <c r="L202" s="35"/>
      <c r="M202" s="152" t="s">
        <v>3</v>
      </c>
      <c r="N202" s="153" t="s">
        <v>43</v>
      </c>
      <c r="O202" s="55"/>
      <c r="P202" s="154">
        <f t="shared" si="61"/>
        <v>0</v>
      </c>
      <c r="Q202" s="154">
        <v>0</v>
      </c>
      <c r="R202" s="154">
        <f t="shared" si="62"/>
        <v>0</v>
      </c>
      <c r="S202" s="154">
        <v>0</v>
      </c>
      <c r="T202" s="155">
        <f t="shared" si="6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56" t="s">
        <v>175</v>
      </c>
      <c r="AT202" s="156" t="s">
        <v>170</v>
      </c>
      <c r="AU202" s="156" t="s">
        <v>175</v>
      </c>
      <c r="AY202" s="19" t="s">
        <v>167</v>
      </c>
      <c r="BE202" s="157">
        <f t="shared" si="64"/>
        <v>0</v>
      </c>
      <c r="BF202" s="157">
        <f t="shared" si="65"/>
        <v>0</v>
      </c>
      <c r="BG202" s="157">
        <f t="shared" si="66"/>
        <v>0</v>
      </c>
      <c r="BH202" s="157">
        <f t="shared" si="67"/>
        <v>0</v>
      </c>
      <c r="BI202" s="157">
        <f t="shared" si="68"/>
        <v>0</v>
      </c>
      <c r="BJ202" s="19" t="s">
        <v>79</v>
      </c>
      <c r="BK202" s="157">
        <f t="shared" si="69"/>
        <v>0</v>
      </c>
      <c r="BL202" s="19" t="s">
        <v>175</v>
      </c>
      <c r="BM202" s="156" t="s">
        <v>1210</v>
      </c>
    </row>
    <row r="203" spans="1:65" s="2" customFormat="1" ht="16.5" customHeight="1">
      <c r="A203" s="34"/>
      <c r="B203" s="144"/>
      <c r="C203" s="145" t="s">
        <v>551</v>
      </c>
      <c r="D203" s="145" t="s">
        <v>170</v>
      </c>
      <c r="E203" s="146" t="s">
        <v>1211</v>
      </c>
      <c r="F203" s="147" t="s">
        <v>1212</v>
      </c>
      <c r="G203" s="148" t="s">
        <v>847</v>
      </c>
      <c r="H203" s="149">
        <v>2</v>
      </c>
      <c r="I203" s="150"/>
      <c r="J203" s="151">
        <f t="shared" si="60"/>
        <v>0</v>
      </c>
      <c r="K203" s="147" t="s">
        <v>3</v>
      </c>
      <c r="L203" s="35"/>
      <c r="M203" s="152" t="s">
        <v>3</v>
      </c>
      <c r="N203" s="153" t="s">
        <v>43</v>
      </c>
      <c r="O203" s="55"/>
      <c r="P203" s="154">
        <f t="shared" si="61"/>
        <v>0</v>
      </c>
      <c r="Q203" s="154">
        <v>0</v>
      </c>
      <c r="R203" s="154">
        <f t="shared" si="62"/>
        <v>0</v>
      </c>
      <c r="S203" s="154">
        <v>0</v>
      </c>
      <c r="T203" s="155">
        <f t="shared" si="6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56" t="s">
        <v>175</v>
      </c>
      <c r="AT203" s="156" t="s">
        <v>170</v>
      </c>
      <c r="AU203" s="156" t="s">
        <v>175</v>
      </c>
      <c r="AY203" s="19" t="s">
        <v>167</v>
      </c>
      <c r="BE203" s="157">
        <f t="shared" si="64"/>
        <v>0</v>
      </c>
      <c r="BF203" s="157">
        <f t="shared" si="65"/>
        <v>0</v>
      </c>
      <c r="BG203" s="157">
        <f t="shared" si="66"/>
        <v>0</v>
      </c>
      <c r="BH203" s="157">
        <f t="shared" si="67"/>
        <v>0</v>
      </c>
      <c r="BI203" s="157">
        <f t="shared" si="68"/>
        <v>0</v>
      </c>
      <c r="BJ203" s="19" t="s">
        <v>79</v>
      </c>
      <c r="BK203" s="157">
        <f t="shared" si="69"/>
        <v>0</v>
      </c>
      <c r="BL203" s="19" t="s">
        <v>175</v>
      </c>
      <c r="BM203" s="156" t="s">
        <v>1213</v>
      </c>
    </row>
    <row r="204" spans="1:65" s="2" customFormat="1" ht="16.5" customHeight="1">
      <c r="A204" s="34"/>
      <c r="B204" s="144"/>
      <c r="C204" s="145" t="s">
        <v>555</v>
      </c>
      <c r="D204" s="145" t="s">
        <v>170</v>
      </c>
      <c r="E204" s="146" t="s">
        <v>1214</v>
      </c>
      <c r="F204" s="147" t="s">
        <v>1215</v>
      </c>
      <c r="G204" s="148" t="s">
        <v>847</v>
      </c>
      <c r="H204" s="149">
        <v>3</v>
      </c>
      <c r="I204" s="150"/>
      <c r="J204" s="151">
        <f t="shared" si="60"/>
        <v>0</v>
      </c>
      <c r="K204" s="147" t="s">
        <v>3</v>
      </c>
      <c r="L204" s="35"/>
      <c r="M204" s="152" t="s">
        <v>3</v>
      </c>
      <c r="N204" s="153" t="s">
        <v>43</v>
      </c>
      <c r="O204" s="55"/>
      <c r="P204" s="154">
        <f t="shared" si="61"/>
        <v>0</v>
      </c>
      <c r="Q204" s="154">
        <v>0</v>
      </c>
      <c r="R204" s="154">
        <f t="shared" si="62"/>
        <v>0</v>
      </c>
      <c r="S204" s="154">
        <v>0</v>
      </c>
      <c r="T204" s="155">
        <f t="shared" si="6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56" t="s">
        <v>175</v>
      </c>
      <c r="AT204" s="156" t="s">
        <v>170</v>
      </c>
      <c r="AU204" s="156" t="s">
        <v>175</v>
      </c>
      <c r="AY204" s="19" t="s">
        <v>167</v>
      </c>
      <c r="BE204" s="157">
        <f t="shared" si="64"/>
        <v>0</v>
      </c>
      <c r="BF204" s="157">
        <f t="shared" si="65"/>
        <v>0</v>
      </c>
      <c r="BG204" s="157">
        <f t="shared" si="66"/>
        <v>0</v>
      </c>
      <c r="BH204" s="157">
        <f t="shared" si="67"/>
        <v>0</v>
      </c>
      <c r="BI204" s="157">
        <f t="shared" si="68"/>
        <v>0</v>
      </c>
      <c r="BJ204" s="19" t="s">
        <v>79</v>
      </c>
      <c r="BK204" s="157">
        <f t="shared" si="69"/>
        <v>0</v>
      </c>
      <c r="BL204" s="19" t="s">
        <v>175</v>
      </c>
      <c r="BM204" s="156" t="s">
        <v>1216</v>
      </c>
    </row>
    <row r="205" spans="1:65" s="2" customFormat="1" ht="16.5" customHeight="1">
      <c r="A205" s="34"/>
      <c r="B205" s="144"/>
      <c r="C205" s="145" t="s">
        <v>559</v>
      </c>
      <c r="D205" s="145" t="s">
        <v>170</v>
      </c>
      <c r="E205" s="146" t="s">
        <v>1217</v>
      </c>
      <c r="F205" s="147" t="s">
        <v>1218</v>
      </c>
      <c r="G205" s="148" t="s">
        <v>847</v>
      </c>
      <c r="H205" s="149">
        <v>3</v>
      </c>
      <c r="I205" s="150"/>
      <c r="J205" s="151">
        <f t="shared" si="60"/>
        <v>0</v>
      </c>
      <c r="K205" s="147" t="s">
        <v>3</v>
      </c>
      <c r="L205" s="35"/>
      <c r="M205" s="152" t="s">
        <v>3</v>
      </c>
      <c r="N205" s="153" t="s">
        <v>43</v>
      </c>
      <c r="O205" s="55"/>
      <c r="P205" s="154">
        <f t="shared" si="61"/>
        <v>0</v>
      </c>
      <c r="Q205" s="154">
        <v>0</v>
      </c>
      <c r="R205" s="154">
        <f t="shared" si="62"/>
        <v>0</v>
      </c>
      <c r="S205" s="154">
        <v>0</v>
      </c>
      <c r="T205" s="155">
        <f t="shared" si="6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56" t="s">
        <v>175</v>
      </c>
      <c r="AT205" s="156" t="s">
        <v>170</v>
      </c>
      <c r="AU205" s="156" t="s">
        <v>175</v>
      </c>
      <c r="AY205" s="19" t="s">
        <v>167</v>
      </c>
      <c r="BE205" s="157">
        <f t="shared" si="64"/>
        <v>0</v>
      </c>
      <c r="BF205" s="157">
        <f t="shared" si="65"/>
        <v>0</v>
      </c>
      <c r="BG205" s="157">
        <f t="shared" si="66"/>
        <v>0</v>
      </c>
      <c r="BH205" s="157">
        <f t="shared" si="67"/>
        <v>0</v>
      </c>
      <c r="BI205" s="157">
        <f t="shared" si="68"/>
        <v>0</v>
      </c>
      <c r="BJ205" s="19" t="s">
        <v>79</v>
      </c>
      <c r="BK205" s="157">
        <f t="shared" si="69"/>
        <v>0</v>
      </c>
      <c r="BL205" s="19" t="s">
        <v>175</v>
      </c>
      <c r="BM205" s="156" t="s">
        <v>1219</v>
      </c>
    </row>
    <row r="206" spans="1:65" s="2" customFormat="1" ht="16.5" customHeight="1">
      <c r="A206" s="34"/>
      <c r="B206" s="144"/>
      <c r="C206" s="145" t="s">
        <v>563</v>
      </c>
      <c r="D206" s="145" t="s">
        <v>170</v>
      </c>
      <c r="E206" s="146" t="s">
        <v>1220</v>
      </c>
      <c r="F206" s="147" t="s">
        <v>1221</v>
      </c>
      <c r="G206" s="148" t="s">
        <v>847</v>
      </c>
      <c r="H206" s="149">
        <v>3</v>
      </c>
      <c r="I206" s="150"/>
      <c r="J206" s="151">
        <f t="shared" si="60"/>
        <v>0</v>
      </c>
      <c r="K206" s="147" t="s">
        <v>3</v>
      </c>
      <c r="L206" s="35"/>
      <c r="M206" s="152" t="s">
        <v>3</v>
      </c>
      <c r="N206" s="153" t="s">
        <v>43</v>
      </c>
      <c r="O206" s="55"/>
      <c r="P206" s="154">
        <f t="shared" si="61"/>
        <v>0</v>
      </c>
      <c r="Q206" s="154">
        <v>0</v>
      </c>
      <c r="R206" s="154">
        <f t="shared" si="62"/>
        <v>0</v>
      </c>
      <c r="S206" s="154">
        <v>0</v>
      </c>
      <c r="T206" s="155">
        <f t="shared" si="6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56" t="s">
        <v>175</v>
      </c>
      <c r="AT206" s="156" t="s">
        <v>170</v>
      </c>
      <c r="AU206" s="156" t="s">
        <v>175</v>
      </c>
      <c r="AY206" s="19" t="s">
        <v>167</v>
      </c>
      <c r="BE206" s="157">
        <f t="shared" si="64"/>
        <v>0</v>
      </c>
      <c r="BF206" s="157">
        <f t="shared" si="65"/>
        <v>0</v>
      </c>
      <c r="BG206" s="157">
        <f t="shared" si="66"/>
        <v>0</v>
      </c>
      <c r="BH206" s="157">
        <f t="shared" si="67"/>
        <v>0</v>
      </c>
      <c r="BI206" s="157">
        <f t="shared" si="68"/>
        <v>0</v>
      </c>
      <c r="BJ206" s="19" t="s">
        <v>79</v>
      </c>
      <c r="BK206" s="157">
        <f t="shared" si="69"/>
        <v>0</v>
      </c>
      <c r="BL206" s="19" t="s">
        <v>175</v>
      </c>
      <c r="BM206" s="156" t="s">
        <v>1222</v>
      </c>
    </row>
    <row r="207" spans="1:65" s="2" customFormat="1" ht="21.75" customHeight="1">
      <c r="A207" s="34"/>
      <c r="B207" s="144"/>
      <c r="C207" s="145" t="s">
        <v>567</v>
      </c>
      <c r="D207" s="145" t="s">
        <v>170</v>
      </c>
      <c r="E207" s="146" t="s">
        <v>1223</v>
      </c>
      <c r="F207" s="147" t="s">
        <v>1224</v>
      </c>
      <c r="G207" s="148" t="s">
        <v>847</v>
      </c>
      <c r="H207" s="149">
        <v>1</v>
      </c>
      <c r="I207" s="150"/>
      <c r="J207" s="151">
        <f t="shared" si="60"/>
        <v>0</v>
      </c>
      <c r="K207" s="147" t="s">
        <v>3</v>
      </c>
      <c r="L207" s="35"/>
      <c r="M207" s="152" t="s">
        <v>3</v>
      </c>
      <c r="N207" s="153" t="s">
        <v>43</v>
      </c>
      <c r="O207" s="55"/>
      <c r="P207" s="154">
        <f t="shared" si="61"/>
        <v>0</v>
      </c>
      <c r="Q207" s="154">
        <v>0</v>
      </c>
      <c r="R207" s="154">
        <f t="shared" si="62"/>
        <v>0</v>
      </c>
      <c r="S207" s="154">
        <v>0</v>
      </c>
      <c r="T207" s="155">
        <f t="shared" si="6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56" t="s">
        <v>175</v>
      </c>
      <c r="AT207" s="156" t="s">
        <v>170</v>
      </c>
      <c r="AU207" s="156" t="s">
        <v>175</v>
      </c>
      <c r="AY207" s="19" t="s">
        <v>167</v>
      </c>
      <c r="BE207" s="157">
        <f t="shared" si="64"/>
        <v>0</v>
      </c>
      <c r="BF207" s="157">
        <f t="shared" si="65"/>
        <v>0</v>
      </c>
      <c r="BG207" s="157">
        <f t="shared" si="66"/>
        <v>0</v>
      </c>
      <c r="BH207" s="157">
        <f t="shared" si="67"/>
        <v>0</v>
      </c>
      <c r="BI207" s="157">
        <f t="shared" si="68"/>
        <v>0</v>
      </c>
      <c r="BJ207" s="19" t="s">
        <v>79</v>
      </c>
      <c r="BK207" s="157">
        <f t="shared" si="69"/>
        <v>0</v>
      </c>
      <c r="BL207" s="19" t="s">
        <v>175</v>
      </c>
      <c r="BM207" s="156" t="s">
        <v>1225</v>
      </c>
    </row>
    <row r="208" spans="1:65" s="2" customFormat="1" ht="24.2" customHeight="1">
      <c r="A208" s="34"/>
      <c r="B208" s="144"/>
      <c r="C208" s="145" t="s">
        <v>571</v>
      </c>
      <c r="D208" s="145" t="s">
        <v>170</v>
      </c>
      <c r="E208" s="146" t="s">
        <v>1226</v>
      </c>
      <c r="F208" s="147" t="s">
        <v>1227</v>
      </c>
      <c r="G208" s="148" t="s">
        <v>847</v>
      </c>
      <c r="H208" s="149">
        <v>4</v>
      </c>
      <c r="I208" s="150"/>
      <c r="J208" s="151">
        <f t="shared" si="60"/>
        <v>0</v>
      </c>
      <c r="K208" s="147" t="s">
        <v>3</v>
      </c>
      <c r="L208" s="35"/>
      <c r="M208" s="152" t="s">
        <v>3</v>
      </c>
      <c r="N208" s="153" t="s">
        <v>43</v>
      </c>
      <c r="O208" s="55"/>
      <c r="P208" s="154">
        <f t="shared" si="61"/>
        <v>0</v>
      </c>
      <c r="Q208" s="154">
        <v>0</v>
      </c>
      <c r="R208" s="154">
        <f t="shared" si="62"/>
        <v>0</v>
      </c>
      <c r="S208" s="154">
        <v>0</v>
      </c>
      <c r="T208" s="155">
        <f t="shared" si="6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56" t="s">
        <v>175</v>
      </c>
      <c r="AT208" s="156" t="s">
        <v>170</v>
      </c>
      <c r="AU208" s="156" t="s">
        <v>175</v>
      </c>
      <c r="AY208" s="19" t="s">
        <v>167</v>
      </c>
      <c r="BE208" s="157">
        <f t="shared" si="64"/>
        <v>0</v>
      </c>
      <c r="BF208" s="157">
        <f t="shared" si="65"/>
        <v>0</v>
      </c>
      <c r="BG208" s="157">
        <f t="shared" si="66"/>
        <v>0</v>
      </c>
      <c r="BH208" s="157">
        <f t="shared" si="67"/>
        <v>0</v>
      </c>
      <c r="BI208" s="157">
        <f t="shared" si="68"/>
        <v>0</v>
      </c>
      <c r="BJ208" s="19" t="s">
        <v>79</v>
      </c>
      <c r="BK208" s="157">
        <f t="shared" si="69"/>
        <v>0</v>
      </c>
      <c r="BL208" s="19" t="s">
        <v>175</v>
      </c>
      <c r="BM208" s="156" t="s">
        <v>1228</v>
      </c>
    </row>
    <row r="209" spans="1:65" s="2" customFormat="1" ht="16.5" customHeight="1">
      <c r="A209" s="34"/>
      <c r="B209" s="144"/>
      <c r="C209" s="181" t="s">
        <v>575</v>
      </c>
      <c r="D209" s="181" t="s">
        <v>452</v>
      </c>
      <c r="E209" s="182" t="s">
        <v>1229</v>
      </c>
      <c r="F209" s="183" t="s">
        <v>1230</v>
      </c>
      <c r="G209" s="184" t="s">
        <v>847</v>
      </c>
      <c r="H209" s="185">
        <v>2</v>
      </c>
      <c r="I209" s="186"/>
      <c r="J209" s="187">
        <f t="shared" si="60"/>
        <v>0</v>
      </c>
      <c r="K209" s="183" t="s">
        <v>3</v>
      </c>
      <c r="L209" s="188"/>
      <c r="M209" s="189" t="s">
        <v>3</v>
      </c>
      <c r="N209" s="190" t="s">
        <v>43</v>
      </c>
      <c r="O209" s="55"/>
      <c r="P209" s="154">
        <f t="shared" si="61"/>
        <v>0</v>
      </c>
      <c r="Q209" s="154">
        <v>0</v>
      </c>
      <c r="R209" s="154">
        <f t="shared" si="62"/>
        <v>0</v>
      </c>
      <c r="S209" s="154">
        <v>0</v>
      </c>
      <c r="T209" s="155">
        <f t="shared" si="6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56" t="s">
        <v>218</v>
      </c>
      <c r="AT209" s="156" t="s">
        <v>452</v>
      </c>
      <c r="AU209" s="156" t="s">
        <v>175</v>
      </c>
      <c r="AY209" s="19" t="s">
        <v>167</v>
      </c>
      <c r="BE209" s="157">
        <f t="shared" si="64"/>
        <v>0</v>
      </c>
      <c r="BF209" s="157">
        <f t="shared" si="65"/>
        <v>0</v>
      </c>
      <c r="BG209" s="157">
        <f t="shared" si="66"/>
        <v>0</v>
      </c>
      <c r="BH209" s="157">
        <f t="shared" si="67"/>
        <v>0</v>
      </c>
      <c r="BI209" s="157">
        <f t="shared" si="68"/>
        <v>0</v>
      </c>
      <c r="BJ209" s="19" t="s">
        <v>79</v>
      </c>
      <c r="BK209" s="157">
        <f t="shared" si="69"/>
        <v>0</v>
      </c>
      <c r="BL209" s="19" t="s">
        <v>175</v>
      </c>
      <c r="BM209" s="156" t="s">
        <v>1231</v>
      </c>
    </row>
    <row r="210" spans="1:65" s="2" customFormat="1" ht="16.5" customHeight="1">
      <c r="A210" s="34"/>
      <c r="B210" s="144"/>
      <c r="C210" s="145" t="s">
        <v>579</v>
      </c>
      <c r="D210" s="145" t="s">
        <v>170</v>
      </c>
      <c r="E210" s="146" t="s">
        <v>1232</v>
      </c>
      <c r="F210" s="147" t="s">
        <v>1233</v>
      </c>
      <c r="G210" s="148" t="s">
        <v>847</v>
      </c>
      <c r="H210" s="149">
        <v>30</v>
      </c>
      <c r="I210" s="150"/>
      <c r="J210" s="151">
        <f t="shared" si="60"/>
        <v>0</v>
      </c>
      <c r="K210" s="147" t="s">
        <v>3</v>
      </c>
      <c r="L210" s="35"/>
      <c r="M210" s="152" t="s">
        <v>3</v>
      </c>
      <c r="N210" s="153" t="s">
        <v>43</v>
      </c>
      <c r="O210" s="55"/>
      <c r="P210" s="154">
        <f t="shared" si="61"/>
        <v>0</v>
      </c>
      <c r="Q210" s="154">
        <v>0</v>
      </c>
      <c r="R210" s="154">
        <f t="shared" si="62"/>
        <v>0</v>
      </c>
      <c r="S210" s="154">
        <v>0</v>
      </c>
      <c r="T210" s="155">
        <f t="shared" si="6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56" t="s">
        <v>175</v>
      </c>
      <c r="AT210" s="156" t="s">
        <v>170</v>
      </c>
      <c r="AU210" s="156" t="s">
        <v>175</v>
      </c>
      <c r="AY210" s="19" t="s">
        <v>167</v>
      </c>
      <c r="BE210" s="157">
        <f t="shared" si="64"/>
        <v>0</v>
      </c>
      <c r="BF210" s="157">
        <f t="shared" si="65"/>
        <v>0</v>
      </c>
      <c r="BG210" s="157">
        <f t="shared" si="66"/>
        <v>0</v>
      </c>
      <c r="BH210" s="157">
        <f t="shared" si="67"/>
        <v>0</v>
      </c>
      <c r="BI210" s="157">
        <f t="shared" si="68"/>
        <v>0</v>
      </c>
      <c r="BJ210" s="19" t="s">
        <v>79</v>
      </c>
      <c r="BK210" s="157">
        <f t="shared" si="69"/>
        <v>0</v>
      </c>
      <c r="BL210" s="19" t="s">
        <v>175</v>
      </c>
      <c r="BM210" s="156" t="s">
        <v>1234</v>
      </c>
    </row>
    <row r="211" spans="1:65" s="2" customFormat="1" ht="16.5" customHeight="1">
      <c r="A211" s="34"/>
      <c r="B211" s="144"/>
      <c r="C211" s="145" t="s">
        <v>583</v>
      </c>
      <c r="D211" s="145" t="s">
        <v>170</v>
      </c>
      <c r="E211" s="146" t="s">
        <v>1235</v>
      </c>
      <c r="F211" s="147" t="s">
        <v>1236</v>
      </c>
      <c r="G211" s="148" t="s">
        <v>847</v>
      </c>
      <c r="H211" s="149">
        <v>3</v>
      </c>
      <c r="I211" s="150"/>
      <c r="J211" s="151">
        <f t="shared" si="60"/>
        <v>0</v>
      </c>
      <c r="K211" s="147" t="s">
        <v>3</v>
      </c>
      <c r="L211" s="35"/>
      <c r="M211" s="152" t="s">
        <v>3</v>
      </c>
      <c r="N211" s="153" t="s">
        <v>43</v>
      </c>
      <c r="O211" s="55"/>
      <c r="P211" s="154">
        <f t="shared" si="61"/>
        <v>0</v>
      </c>
      <c r="Q211" s="154">
        <v>0</v>
      </c>
      <c r="R211" s="154">
        <f t="shared" si="62"/>
        <v>0</v>
      </c>
      <c r="S211" s="154">
        <v>0</v>
      </c>
      <c r="T211" s="155">
        <f t="shared" si="6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56" t="s">
        <v>175</v>
      </c>
      <c r="AT211" s="156" t="s">
        <v>170</v>
      </c>
      <c r="AU211" s="156" t="s">
        <v>175</v>
      </c>
      <c r="AY211" s="19" t="s">
        <v>167</v>
      </c>
      <c r="BE211" s="157">
        <f t="shared" si="64"/>
        <v>0</v>
      </c>
      <c r="BF211" s="157">
        <f t="shared" si="65"/>
        <v>0</v>
      </c>
      <c r="BG211" s="157">
        <f t="shared" si="66"/>
        <v>0</v>
      </c>
      <c r="BH211" s="157">
        <f t="shared" si="67"/>
        <v>0</v>
      </c>
      <c r="BI211" s="157">
        <f t="shared" si="68"/>
        <v>0</v>
      </c>
      <c r="BJ211" s="19" t="s">
        <v>79</v>
      </c>
      <c r="BK211" s="157">
        <f t="shared" si="69"/>
        <v>0</v>
      </c>
      <c r="BL211" s="19" t="s">
        <v>175</v>
      </c>
      <c r="BM211" s="156" t="s">
        <v>1237</v>
      </c>
    </row>
    <row r="212" spans="1:65" s="2" customFormat="1" ht="16.5" customHeight="1">
      <c r="A212" s="34"/>
      <c r="B212" s="144"/>
      <c r="C212" s="145" t="s">
        <v>587</v>
      </c>
      <c r="D212" s="145" t="s">
        <v>170</v>
      </c>
      <c r="E212" s="146" t="s">
        <v>1238</v>
      </c>
      <c r="F212" s="147" t="s">
        <v>1239</v>
      </c>
      <c r="G212" s="148" t="s">
        <v>847</v>
      </c>
      <c r="H212" s="149">
        <v>35</v>
      </c>
      <c r="I212" s="150"/>
      <c r="J212" s="151">
        <f t="shared" si="60"/>
        <v>0</v>
      </c>
      <c r="K212" s="147" t="s">
        <v>3</v>
      </c>
      <c r="L212" s="35"/>
      <c r="M212" s="152" t="s">
        <v>3</v>
      </c>
      <c r="N212" s="153" t="s">
        <v>43</v>
      </c>
      <c r="O212" s="55"/>
      <c r="P212" s="154">
        <f t="shared" si="61"/>
        <v>0</v>
      </c>
      <c r="Q212" s="154">
        <v>0</v>
      </c>
      <c r="R212" s="154">
        <f t="shared" si="62"/>
        <v>0</v>
      </c>
      <c r="S212" s="154">
        <v>0</v>
      </c>
      <c r="T212" s="155">
        <f t="shared" si="6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56" t="s">
        <v>175</v>
      </c>
      <c r="AT212" s="156" t="s">
        <v>170</v>
      </c>
      <c r="AU212" s="156" t="s">
        <v>175</v>
      </c>
      <c r="AY212" s="19" t="s">
        <v>167</v>
      </c>
      <c r="BE212" s="157">
        <f t="shared" si="64"/>
        <v>0</v>
      </c>
      <c r="BF212" s="157">
        <f t="shared" si="65"/>
        <v>0</v>
      </c>
      <c r="BG212" s="157">
        <f t="shared" si="66"/>
        <v>0</v>
      </c>
      <c r="BH212" s="157">
        <f t="shared" si="67"/>
        <v>0</v>
      </c>
      <c r="BI212" s="157">
        <f t="shared" si="68"/>
        <v>0</v>
      </c>
      <c r="BJ212" s="19" t="s">
        <v>79</v>
      </c>
      <c r="BK212" s="157">
        <f t="shared" si="69"/>
        <v>0</v>
      </c>
      <c r="BL212" s="19" t="s">
        <v>175</v>
      </c>
      <c r="BM212" s="156" t="s">
        <v>1240</v>
      </c>
    </row>
    <row r="213" spans="1:65" s="2" customFormat="1" ht="16.5" customHeight="1">
      <c r="A213" s="34"/>
      <c r="B213" s="144"/>
      <c r="C213" s="145" t="s">
        <v>591</v>
      </c>
      <c r="D213" s="145" t="s">
        <v>170</v>
      </c>
      <c r="E213" s="146" t="s">
        <v>1241</v>
      </c>
      <c r="F213" s="147" t="s">
        <v>1242</v>
      </c>
      <c r="G213" s="148" t="s">
        <v>847</v>
      </c>
      <c r="H213" s="149">
        <v>35</v>
      </c>
      <c r="I213" s="150"/>
      <c r="J213" s="151">
        <f t="shared" si="60"/>
        <v>0</v>
      </c>
      <c r="K213" s="147" t="s">
        <v>3</v>
      </c>
      <c r="L213" s="35"/>
      <c r="M213" s="152" t="s">
        <v>3</v>
      </c>
      <c r="N213" s="153" t="s">
        <v>43</v>
      </c>
      <c r="O213" s="55"/>
      <c r="P213" s="154">
        <f t="shared" si="61"/>
        <v>0</v>
      </c>
      <c r="Q213" s="154">
        <v>0</v>
      </c>
      <c r="R213" s="154">
        <f t="shared" si="62"/>
        <v>0</v>
      </c>
      <c r="S213" s="154">
        <v>0</v>
      </c>
      <c r="T213" s="155">
        <f t="shared" si="6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6" t="s">
        <v>175</v>
      </c>
      <c r="AT213" s="156" t="s">
        <v>170</v>
      </c>
      <c r="AU213" s="156" t="s">
        <v>175</v>
      </c>
      <c r="AY213" s="19" t="s">
        <v>167</v>
      </c>
      <c r="BE213" s="157">
        <f t="shared" si="64"/>
        <v>0</v>
      </c>
      <c r="BF213" s="157">
        <f t="shared" si="65"/>
        <v>0</v>
      </c>
      <c r="BG213" s="157">
        <f t="shared" si="66"/>
        <v>0</v>
      </c>
      <c r="BH213" s="157">
        <f t="shared" si="67"/>
        <v>0</v>
      </c>
      <c r="BI213" s="157">
        <f t="shared" si="68"/>
        <v>0</v>
      </c>
      <c r="BJ213" s="19" t="s">
        <v>79</v>
      </c>
      <c r="BK213" s="157">
        <f t="shared" si="69"/>
        <v>0</v>
      </c>
      <c r="BL213" s="19" t="s">
        <v>175</v>
      </c>
      <c r="BM213" s="156" t="s">
        <v>1243</v>
      </c>
    </row>
    <row r="214" spans="1:65" s="2" customFormat="1" ht="16.5" customHeight="1">
      <c r="A214" s="34"/>
      <c r="B214" s="144"/>
      <c r="C214" s="145" t="s">
        <v>596</v>
      </c>
      <c r="D214" s="145" t="s">
        <v>170</v>
      </c>
      <c r="E214" s="146" t="s">
        <v>1244</v>
      </c>
      <c r="F214" s="147" t="s">
        <v>1245</v>
      </c>
      <c r="G214" s="148" t="s">
        <v>847</v>
      </c>
      <c r="H214" s="149">
        <v>5</v>
      </c>
      <c r="I214" s="150"/>
      <c r="J214" s="151">
        <f t="shared" si="60"/>
        <v>0</v>
      </c>
      <c r="K214" s="147" t="s">
        <v>3</v>
      </c>
      <c r="L214" s="35"/>
      <c r="M214" s="152" t="s">
        <v>3</v>
      </c>
      <c r="N214" s="153" t="s">
        <v>43</v>
      </c>
      <c r="O214" s="55"/>
      <c r="P214" s="154">
        <f t="shared" si="61"/>
        <v>0</v>
      </c>
      <c r="Q214" s="154">
        <v>0</v>
      </c>
      <c r="R214" s="154">
        <f t="shared" si="62"/>
        <v>0</v>
      </c>
      <c r="S214" s="154">
        <v>0</v>
      </c>
      <c r="T214" s="155">
        <f t="shared" si="6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56" t="s">
        <v>175</v>
      </c>
      <c r="AT214" s="156" t="s">
        <v>170</v>
      </c>
      <c r="AU214" s="156" t="s">
        <v>175</v>
      </c>
      <c r="AY214" s="19" t="s">
        <v>167</v>
      </c>
      <c r="BE214" s="157">
        <f t="shared" si="64"/>
        <v>0</v>
      </c>
      <c r="BF214" s="157">
        <f t="shared" si="65"/>
        <v>0</v>
      </c>
      <c r="BG214" s="157">
        <f t="shared" si="66"/>
        <v>0</v>
      </c>
      <c r="BH214" s="157">
        <f t="shared" si="67"/>
        <v>0</v>
      </c>
      <c r="BI214" s="157">
        <f t="shared" si="68"/>
        <v>0</v>
      </c>
      <c r="BJ214" s="19" t="s">
        <v>79</v>
      </c>
      <c r="BK214" s="157">
        <f t="shared" si="69"/>
        <v>0</v>
      </c>
      <c r="BL214" s="19" t="s">
        <v>175</v>
      </c>
      <c r="BM214" s="156" t="s">
        <v>1246</v>
      </c>
    </row>
    <row r="215" spans="1:65" s="2" customFormat="1" ht="16.5" customHeight="1">
      <c r="A215" s="34"/>
      <c r="B215" s="144"/>
      <c r="C215" s="145" t="s">
        <v>601</v>
      </c>
      <c r="D215" s="145" t="s">
        <v>170</v>
      </c>
      <c r="E215" s="146" t="s">
        <v>1247</v>
      </c>
      <c r="F215" s="147" t="s">
        <v>1248</v>
      </c>
      <c r="G215" s="148" t="s">
        <v>847</v>
      </c>
      <c r="H215" s="149">
        <v>5</v>
      </c>
      <c r="I215" s="150"/>
      <c r="J215" s="151">
        <f t="shared" si="60"/>
        <v>0</v>
      </c>
      <c r="K215" s="147" t="s">
        <v>3</v>
      </c>
      <c r="L215" s="35"/>
      <c r="M215" s="152" t="s">
        <v>3</v>
      </c>
      <c r="N215" s="153" t="s">
        <v>43</v>
      </c>
      <c r="O215" s="55"/>
      <c r="P215" s="154">
        <f t="shared" si="61"/>
        <v>0</v>
      </c>
      <c r="Q215" s="154">
        <v>0</v>
      </c>
      <c r="R215" s="154">
        <f t="shared" si="62"/>
        <v>0</v>
      </c>
      <c r="S215" s="154">
        <v>0</v>
      </c>
      <c r="T215" s="155">
        <f t="shared" si="6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56" t="s">
        <v>175</v>
      </c>
      <c r="AT215" s="156" t="s">
        <v>170</v>
      </c>
      <c r="AU215" s="156" t="s">
        <v>175</v>
      </c>
      <c r="AY215" s="19" t="s">
        <v>167</v>
      </c>
      <c r="BE215" s="157">
        <f t="shared" si="64"/>
        <v>0</v>
      </c>
      <c r="BF215" s="157">
        <f t="shared" si="65"/>
        <v>0</v>
      </c>
      <c r="BG215" s="157">
        <f t="shared" si="66"/>
        <v>0</v>
      </c>
      <c r="BH215" s="157">
        <f t="shared" si="67"/>
        <v>0</v>
      </c>
      <c r="BI215" s="157">
        <f t="shared" si="68"/>
        <v>0</v>
      </c>
      <c r="BJ215" s="19" t="s">
        <v>79</v>
      </c>
      <c r="BK215" s="157">
        <f t="shared" si="69"/>
        <v>0</v>
      </c>
      <c r="BL215" s="19" t="s">
        <v>175</v>
      </c>
      <c r="BM215" s="156" t="s">
        <v>1249</v>
      </c>
    </row>
    <row r="216" spans="1:65" s="2" customFormat="1" ht="16.5" customHeight="1">
      <c r="A216" s="34"/>
      <c r="B216" s="144"/>
      <c r="C216" s="145" t="s">
        <v>606</v>
      </c>
      <c r="D216" s="145" t="s">
        <v>170</v>
      </c>
      <c r="E216" s="146" t="s">
        <v>1250</v>
      </c>
      <c r="F216" s="147" t="s">
        <v>1251</v>
      </c>
      <c r="G216" s="148" t="s">
        <v>847</v>
      </c>
      <c r="H216" s="149">
        <v>80</v>
      </c>
      <c r="I216" s="150"/>
      <c r="J216" s="151">
        <f t="shared" si="60"/>
        <v>0</v>
      </c>
      <c r="K216" s="147" t="s">
        <v>3</v>
      </c>
      <c r="L216" s="35"/>
      <c r="M216" s="152" t="s">
        <v>3</v>
      </c>
      <c r="N216" s="153" t="s">
        <v>43</v>
      </c>
      <c r="O216" s="55"/>
      <c r="P216" s="154">
        <f t="shared" si="61"/>
        <v>0</v>
      </c>
      <c r="Q216" s="154">
        <v>0</v>
      </c>
      <c r="R216" s="154">
        <f t="shared" si="62"/>
        <v>0</v>
      </c>
      <c r="S216" s="154">
        <v>0</v>
      </c>
      <c r="T216" s="155">
        <f t="shared" si="6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56" t="s">
        <v>175</v>
      </c>
      <c r="AT216" s="156" t="s">
        <v>170</v>
      </c>
      <c r="AU216" s="156" t="s">
        <v>175</v>
      </c>
      <c r="AY216" s="19" t="s">
        <v>167</v>
      </c>
      <c r="BE216" s="157">
        <f t="shared" si="64"/>
        <v>0</v>
      </c>
      <c r="BF216" s="157">
        <f t="shared" si="65"/>
        <v>0</v>
      </c>
      <c r="BG216" s="157">
        <f t="shared" si="66"/>
        <v>0</v>
      </c>
      <c r="BH216" s="157">
        <f t="shared" si="67"/>
        <v>0</v>
      </c>
      <c r="BI216" s="157">
        <f t="shared" si="68"/>
        <v>0</v>
      </c>
      <c r="BJ216" s="19" t="s">
        <v>79</v>
      </c>
      <c r="BK216" s="157">
        <f t="shared" si="69"/>
        <v>0</v>
      </c>
      <c r="BL216" s="19" t="s">
        <v>175</v>
      </c>
      <c r="BM216" s="156" t="s">
        <v>1252</v>
      </c>
    </row>
    <row r="217" spans="1:65" s="2" customFormat="1" ht="16.5" customHeight="1">
      <c r="A217" s="34"/>
      <c r="B217" s="144"/>
      <c r="C217" s="145" t="s">
        <v>611</v>
      </c>
      <c r="D217" s="145" t="s">
        <v>170</v>
      </c>
      <c r="E217" s="146" t="s">
        <v>1253</v>
      </c>
      <c r="F217" s="147" t="s">
        <v>1254</v>
      </c>
      <c r="G217" s="148" t="s">
        <v>847</v>
      </c>
      <c r="H217" s="149">
        <v>5</v>
      </c>
      <c r="I217" s="150"/>
      <c r="J217" s="151">
        <f t="shared" si="60"/>
        <v>0</v>
      </c>
      <c r="K217" s="147" t="s">
        <v>3</v>
      </c>
      <c r="L217" s="35"/>
      <c r="M217" s="152" t="s">
        <v>3</v>
      </c>
      <c r="N217" s="153" t="s">
        <v>43</v>
      </c>
      <c r="O217" s="55"/>
      <c r="P217" s="154">
        <f t="shared" si="61"/>
        <v>0</v>
      </c>
      <c r="Q217" s="154">
        <v>0</v>
      </c>
      <c r="R217" s="154">
        <f t="shared" si="62"/>
        <v>0</v>
      </c>
      <c r="S217" s="154">
        <v>0</v>
      </c>
      <c r="T217" s="155">
        <f t="shared" si="6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56" t="s">
        <v>175</v>
      </c>
      <c r="AT217" s="156" t="s">
        <v>170</v>
      </c>
      <c r="AU217" s="156" t="s">
        <v>175</v>
      </c>
      <c r="AY217" s="19" t="s">
        <v>167</v>
      </c>
      <c r="BE217" s="157">
        <f t="shared" si="64"/>
        <v>0</v>
      </c>
      <c r="BF217" s="157">
        <f t="shared" si="65"/>
        <v>0</v>
      </c>
      <c r="BG217" s="157">
        <f t="shared" si="66"/>
        <v>0</v>
      </c>
      <c r="BH217" s="157">
        <f t="shared" si="67"/>
        <v>0</v>
      </c>
      <c r="BI217" s="157">
        <f t="shared" si="68"/>
        <v>0</v>
      </c>
      <c r="BJ217" s="19" t="s">
        <v>79</v>
      </c>
      <c r="BK217" s="157">
        <f t="shared" si="69"/>
        <v>0</v>
      </c>
      <c r="BL217" s="19" t="s">
        <v>175</v>
      </c>
      <c r="BM217" s="156" t="s">
        <v>1255</v>
      </c>
    </row>
    <row r="218" spans="1:65" s="2" customFormat="1" ht="16.5" customHeight="1">
      <c r="A218" s="34"/>
      <c r="B218" s="144"/>
      <c r="C218" s="145" t="s">
        <v>619</v>
      </c>
      <c r="D218" s="145" t="s">
        <v>170</v>
      </c>
      <c r="E218" s="146" t="s">
        <v>1256</v>
      </c>
      <c r="F218" s="147" t="s">
        <v>1257</v>
      </c>
      <c r="G218" s="148" t="s">
        <v>847</v>
      </c>
      <c r="H218" s="149">
        <v>20</v>
      </c>
      <c r="I218" s="150"/>
      <c r="J218" s="151">
        <f t="shared" si="60"/>
        <v>0</v>
      </c>
      <c r="K218" s="147" t="s">
        <v>3</v>
      </c>
      <c r="L218" s="35"/>
      <c r="M218" s="152" t="s">
        <v>3</v>
      </c>
      <c r="N218" s="153" t="s">
        <v>43</v>
      </c>
      <c r="O218" s="55"/>
      <c r="P218" s="154">
        <f t="shared" si="61"/>
        <v>0</v>
      </c>
      <c r="Q218" s="154">
        <v>0</v>
      </c>
      <c r="R218" s="154">
        <f t="shared" si="62"/>
        <v>0</v>
      </c>
      <c r="S218" s="154">
        <v>0</v>
      </c>
      <c r="T218" s="155">
        <f t="shared" si="6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56" t="s">
        <v>175</v>
      </c>
      <c r="AT218" s="156" t="s">
        <v>170</v>
      </c>
      <c r="AU218" s="156" t="s">
        <v>175</v>
      </c>
      <c r="AY218" s="19" t="s">
        <v>167</v>
      </c>
      <c r="BE218" s="157">
        <f t="shared" si="64"/>
        <v>0</v>
      </c>
      <c r="BF218" s="157">
        <f t="shared" si="65"/>
        <v>0</v>
      </c>
      <c r="BG218" s="157">
        <f t="shared" si="66"/>
        <v>0</v>
      </c>
      <c r="BH218" s="157">
        <f t="shared" si="67"/>
        <v>0</v>
      </c>
      <c r="BI218" s="157">
        <f t="shared" si="68"/>
        <v>0</v>
      </c>
      <c r="BJ218" s="19" t="s">
        <v>79</v>
      </c>
      <c r="BK218" s="157">
        <f t="shared" si="69"/>
        <v>0</v>
      </c>
      <c r="BL218" s="19" t="s">
        <v>175</v>
      </c>
      <c r="BM218" s="156" t="s">
        <v>1258</v>
      </c>
    </row>
    <row r="219" spans="1:65" s="2" customFormat="1" ht="16.5" customHeight="1">
      <c r="A219" s="34"/>
      <c r="B219" s="144"/>
      <c r="C219" s="145" t="s">
        <v>623</v>
      </c>
      <c r="D219" s="145" t="s">
        <v>170</v>
      </c>
      <c r="E219" s="146" t="s">
        <v>1259</v>
      </c>
      <c r="F219" s="147" t="s">
        <v>1260</v>
      </c>
      <c r="G219" s="148" t="s">
        <v>847</v>
      </c>
      <c r="H219" s="149">
        <v>1</v>
      </c>
      <c r="I219" s="150"/>
      <c r="J219" s="151">
        <f t="shared" si="60"/>
        <v>0</v>
      </c>
      <c r="K219" s="147" t="s">
        <v>3</v>
      </c>
      <c r="L219" s="35"/>
      <c r="M219" s="152" t="s">
        <v>3</v>
      </c>
      <c r="N219" s="153" t="s">
        <v>43</v>
      </c>
      <c r="O219" s="55"/>
      <c r="P219" s="154">
        <f t="shared" si="61"/>
        <v>0</v>
      </c>
      <c r="Q219" s="154">
        <v>0</v>
      </c>
      <c r="R219" s="154">
        <f t="shared" si="62"/>
        <v>0</v>
      </c>
      <c r="S219" s="154">
        <v>0</v>
      </c>
      <c r="T219" s="155">
        <f t="shared" si="6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56" t="s">
        <v>175</v>
      </c>
      <c r="AT219" s="156" t="s">
        <v>170</v>
      </c>
      <c r="AU219" s="156" t="s">
        <v>175</v>
      </c>
      <c r="AY219" s="19" t="s">
        <v>167</v>
      </c>
      <c r="BE219" s="157">
        <f t="shared" si="64"/>
        <v>0</v>
      </c>
      <c r="BF219" s="157">
        <f t="shared" si="65"/>
        <v>0</v>
      </c>
      <c r="BG219" s="157">
        <f t="shared" si="66"/>
        <v>0</v>
      </c>
      <c r="BH219" s="157">
        <f t="shared" si="67"/>
        <v>0</v>
      </c>
      <c r="BI219" s="157">
        <f t="shared" si="68"/>
        <v>0</v>
      </c>
      <c r="BJ219" s="19" t="s">
        <v>79</v>
      </c>
      <c r="BK219" s="157">
        <f t="shared" si="69"/>
        <v>0</v>
      </c>
      <c r="BL219" s="19" t="s">
        <v>175</v>
      </c>
      <c r="BM219" s="156" t="s">
        <v>1261</v>
      </c>
    </row>
    <row r="220" spans="1:65" s="2" customFormat="1" ht="16.5" customHeight="1">
      <c r="A220" s="34"/>
      <c r="B220" s="144"/>
      <c r="C220" s="181" t="s">
        <v>628</v>
      </c>
      <c r="D220" s="181" t="s">
        <v>452</v>
      </c>
      <c r="E220" s="182" t="s">
        <v>1262</v>
      </c>
      <c r="F220" s="183" t="s">
        <v>1263</v>
      </c>
      <c r="G220" s="184" t="s">
        <v>3</v>
      </c>
      <c r="H220" s="185">
        <v>0</v>
      </c>
      <c r="I220" s="186"/>
      <c r="J220" s="187">
        <f t="shared" si="60"/>
        <v>0</v>
      </c>
      <c r="K220" s="183" t="s">
        <v>3</v>
      </c>
      <c r="L220" s="188"/>
      <c r="M220" s="189" t="s">
        <v>3</v>
      </c>
      <c r="N220" s="190" t="s">
        <v>43</v>
      </c>
      <c r="O220" s="55"/>
      <c r="P220" s="154">
        <f t="shared" si="61"/>
        <v>0</v>
      </c>
      <c r="Q220" s="154">
        <v>0</v>
      </c>
      <c r="R220" s="154">
        <f t="shared" si="62"/>
        <v>0</v>
      </c>
      <c r="S220" s="154">
        <v>0</v>
      </c>
      <c r="T220" s="155">
        <f t="shared" si="6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56" t="s">
        <v>218</v>
      </c>
      <c r="AT220" s="156" t="s">
        <v>452</v>
      </c>
      <c r="AU220" s="156" t="s">
        <v>175</v>
      </c>
      <c r="AY220" s="19" t="s">
        <v>167</v>
      </c>
      <c r="BE220" s="157">
        <f t="shared" si="64"/>
        <v>0</v>
      </c>
      <c r="BF220" s="157">
        <f t="shared" si="65"/>
        <v>0</v>
      </c>
      <c r="BG220" s="157">
        <f t="shared" si="66"/>
        <v>0</v>
      </c>
      <c r="BH220" s="157">
        <f t="shared" si="67"/>
        <v>0</v>
      </c>
      <c r="BI220" s="157">
        <f t="shared" si="68"/>
        <v>0</v>
      </c>
      <c r="BJ220" s="19" t="s">
        <v>79</v>
      </c>
      <c r="BK220" s="157">
        <f t="shared" si="69"/>
        <v>0</v>
      </c>
      <c r="BL220" s="19" t="s">
        <v>175</v>
      </c>
      <c r="BM220" s="156" t="s">
        <v>1264</v>
      </c>
    </row>
    <row r="221" spans="1:65" s="2" customFormat="1" ht="16.5" customHeight="1">
      <c r="A221" s="34"/>
      <c r="B221" s="144"/>
      <c r="C221" s="181" t="s">
        <v>633</v>
      </c>
      <c r="D221" s="181" t="s">
        <v>452</v>
      </c>
      <c r="E221" s="182" t="s">
        <v>1265</v>
      </c>
      <c r="F221" s="183" t="s">
        <v>1266</v>
      </c>
      <c r="G221" s="184" t="s">
        <v>847</v>
      </c>
      <c r="H221" s="185">
        <v>1</v>
      </c>
      <c r="I221" s="186"/>
      <c r="J221" s="187">
        <f t="shared" si="60"/>
        <v>0</v>
      </c>
      <c r="K221" s="183" t="s">
        <v>3</v>
      </c>
      <c r="L221" s="188"/>
      <c r="M221" s="189" t="s">
        <v>3</v>
      </c>
      <c r="N221" s="190" t="s">
        <v>43</v>
      </c>
      <c r="O221" s="55"/>
      <c r="P221" s="154">
        <f t="shared" si="61"/>
        <v>0</v>
      </c>
      <c r="Q221" s="154">
        <v>0</v>
      </c>
      <c r="R221" s="154">
        <f t="shared" si="62"/>
        <v>0</v>
      </c>
      <c r="S221" s="154">
        <v>0</v>
      </c>
      <c r="T221" s="155">
        <f t="shared" si="6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56" t="s">
        <v>218</v>
      </c>
      <c r="AT221" s="156" t="s">
        <v>452</v>
      </c>
      <c r="AU221" s="156" t="s">
        <v>175</v>
      </c>
      <c r="AY221" s="19" t="s">
        <v>167</v>
      </c>
      <c r="BE221" s="157">
        <f t="shared" si="64"/>
        <v>0</v>
      </c>
      <c r="BF221" s="157">
        <f t="shared" si="65"/>
        <v>0</v>
      </c>
      <c r="BG221" s="157">
        <f t="shared" si="66"/>
        <v>0</v>
      </c>
      <c r="BH221" s="157">
        <f t="shared" si="67"/>
        <v>0</v>
      </c>
      <c r="BI221" s="157">
        <f t="shared" si="68"/>
        <v>0</v>
      </c>
      <c r="BJ221" s="19" t="s">
        <v>79</v>
      </c>
      <c r="BK221" s="157">
        <f t="shared" si="69"/>
        <v>0</v>
      </c>
      <c r="BL221" s="19" t="s">
        <v>175</v>
      </c>
      <c r="BM221" s="156" t="s">
        <v>1267</v>
      </c>
    </row>
    <row r="222" spans="1:65" s="2" customFormat="1" ht="16.5" customHeight="1">
      <c r="A222" s="34"/>
      <c r="B222" s="144"/>
      <c r="C222" s="181" t="s">
        <v>638</v>
      </c>
      <c r="D222" s="181" t="s">
        <v>452</v>
      </c>
      <c r="E222" s="182" t="s">
        <v>1268</v>
      </c>
      <c r="F222" s="183" t="s">
        <v>1269</v>
      </c>
      <c r="G222" s="184" t="s">
        <v>847</v>
      </c>
      <c r="H222" s="185">
        <v>1</v>
      </c>
      <c r="I222" s="186"/>
      <c r="J222" s="187">
        <f t="shared" si="60"/>
        <v>0</v>
      </c>
      <c r="K222" s="183" t="s">
        <v>3</v>
      </c>
      <c r="L222" s="188"/>
      <c r="M222" s="189" t="s">
        <v>3</v>
      </c>
      <c r="N222" s="190" t="s">
        <v>43</v>
      </c>
      <c r="O222" s="55"/>
      <c r="P222" s="154">
        <f t="shared" si="61"/>
        <v>0</v>
      </c>
      <c r="Q222" s="154">
        <v>0</v>
      </c>
      <c r="R222" s="154">
        <f t="shared" si="62"/>
        <v>0</v>
      </c>
      <c r="S222" s="154">
        <v>0</v>
      </c>
      <c r="T222" s="155">
        <f t="shared" si="6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56" t="s">
        <v>218</v>
      </c>
      <c r="AT222" s="156" t="s">
        <v>452</v>
      </c>
      <c r="AU222" s="156" t="s">
        <v>175</v>
      </c>
      <c r="AY222" s="19" t="s">
        <v>167</v>
      </c>
      <c r="BE222" s="157">
        <f t="shared" si="64"/>
        <v>0</v>
      </c>
      <c r="BF222" s="157">
        <f t="shared" si="65"/>
        <v>0</v>
      </c>
      <c r="BG222" s="157">
        <f t="shared" si="66"/>
        <v>0</v>
      </c>
      <c r="BH222" s="157">
        <f t="shared" si="67"/>
        <v>0</v>
      </c>
      <c r="BI222" s="157">
        <f t="shared" si="68"/>
        <v>0</v>
      </c>
      <c r="BJ222" s="19" t="s">
        <v>79</v>
      </c>
      <c r="BK222" s="157">
        <f t="shared" si="69"/>
        <v>0</v>
      </c>
      <c r="BL222" s="19" t="s">
        <v>175</v>
      </c>
      <c r="BM222" s="156" t="s">
        <v>1270</v>
      </c>
    </row>
    <row r="223" spans="1:65" s="2" customFormat="1" ht="16.5" customHeight="1">
      <c r="A223" s="34"/>
      <c r="B223" s="144"/>
      <c r="C223" s="181" t="s">
        <v>643</v>
      </c>
      <c r="D223" s="181" t="s">
        <v>452</v>
      </c>
      <c r="E223" s="182" t="s">
        <v>1271</v>
      </c>
      <c r="F223" s="183" t="s">
        <v>1272</v>
      </c>
      <c r="G223" s="184" t="s">
        <v>847</v>
      </c>
      <c r="H223" s="185">
        <v>1</v>
      </c>
      <c r="I223" s="186"/>
      <c r="J223" s="187">
        <f t="shared" si="60"/>
        <v>0</v>
      </c>
      <c r="K223" s="183" t="s">
        <v>3</v>
      </c>
      <c r="L223" s="188"/>
      <c r="M223" s="189" t="s">
        <v>3</v>
      </c>
      <c r="N223" s="190" t="s">
        <v>43</v>
      </c>
      <c r="O223" s="55"/>
      <c r="P223" s="154">
        <f t="shared" si="61"/>
        <v>0</v>
      </c>
      <c r="Q223" s="154">
        <v>0</v>
      </c>
      <c r="R223" s="154">
        <f t="shared" si="62"/>
        <v>0</v>
      </c>
      <c r="S223" s="154">
        <v>0</v>
      </c>
      <c r="T223" s="155">
        <f t="shared" si="6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56" t="s">
        <v>218</v>
      </c>
      <c r="AT223" s="156" t="s">
        <v>452</v>
      </c>
      <c r="AU223" s="156" t="s">
        <v>175</v>
      </c>
      <c r="AY223" s="19" t="s">
        <v>167</v>
      </c>
      <c r="BE223" s="157">
        <f t="shared" si="64"/>
        <v>0</v>
      </c>
      <c r="BF223" s="157">
        <f t="shared" si="65"/>
        <v>0</v>
      </c>
      <c r="BG223" s="157">
        <f t="shared" si="66"/>
        <v>0</v>
      </c>
      <c r="BH223" s="157">
        <f t="shared" si="67"/>
        <v>0</v>
      </c>
      <c r="BI223" s="157">
        <f t="shared" si="68"/>
        <v>0</v>
      </c>
      <c r="BJ223" s="19" t="s">
        <v>79</v>
      </c>
      <c r="BK223" s="157">
        <f t="shared" si="69"/>
        <v>0</v>
      </c>
      <c r="BL223" s="19" t="s">
        <v>175</v>
      </c>
      <c r="BM223" s="156" t="s">
        <v>1273</v>
      </c>
    </row>
    <row r="224" spans="1:65" s="2" customFormat="1" ht="16.5" customHeight="1">
      <c r="A224" s="34"/>
      <c r="B224" s="144"/>
      <c r="C224" s="181" t="s">
        <v>647</v>
      </c>
      <c r="D224" s="181" t="s">
        <v>452</v>
      </c>
      <c r="E224" s="182" t="s">
        <v>1274</v>
      </c>
      <c r="F224" s="183" t="s">
        <v>1275</v>
      </c>
      <c r="G224" s="184" t="s">
        <v>847</v>
      </c>
      <c r="H224" s="185">
        <v>1</v>
      </c>
      <c r="I224" s="186"/>
      <c r="J224" s="187">
        <f t="shared" si="60"/>
        <v>0</v>
      </c>
      <c r="K224" s="183" t="s">
        <v>3</v>
      </c>
      <c r="L224" s="188"/>
      <c r="M224" s="189" t="s">
        <v>3</v>
      </c>
      <c r="N224" s="190" t="s">
        <v>43</v>
      </c>
      <c r="O224" s="55"/>
      <c r="P224" s="154">
        <f t="shared" si="61"/>
        <v>0</v>
      </c>
      <c r="Q224" s="154">
        <v>0</v>
      </c>
      <c r="R224" s="154">
        <f t="shared" si="62"/>
        <v>0</v>
      </c>
      <c r="S224" s="154">
        <v>0</v>
      </c>
      <c r="T224" s="155">
        <f t="shared" si="6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56" t="s">
        <v>218</v>
      </c>
      <c r="AT224" s="156" t="s">
        <v>452</v>
      </c>
      <c r="AU224" s="156" t="s">
        <v>175</v>
      </c>
      <c r="AY224" s="19" t="s">
        <v>167</v>
      </c>
      <c r="BE224" s="157">
        <f t="shared" si="64"/>
        <v>0</v>
      </c>
      <c r="BF224" s="157">
        <f t="shared" si="65"/>
        <v>0</v>
      </c>
      <c r="BG224" s="157">
        <f t="shared" si="66"/>
        <v>0</v>
      </c>
      <c r="BH224" s="157">
        <f t="shared" si="67"/>
        <v>0</v>
      </c>
      <c r="BI224" s="157">
        <f t="shared" si="68"/>
        <v>0</v>
      </c>
      <c r="BJ224" s="19" t="s">
        <v>79</v>
      </c>
      <c r="BK224" s="157">
        <f t="shared" si="69"/>
        <v>0</v>
      </c>
      <c r="BL224" s="19" t="s">
        <v>175</v>
      </c>
      <c r="BM224" s="156" t="s">
        <v>1276</v>
      </c>
    </row>
    <row r="225" spans="1:65" s="2" customFormat="1" ht="21.75" customHeight="1">
      <c r="A225" s="34"/>
      <c r="B225" s="144"/>
      <c r="C225" s="181" t="s">
        <v>654</v>
      </c>
      <c r="D225" s="181" t="s">
        <v>452</v>
      </c>
      <c r="E225" s="182" t="s">
        <v>1277</v>
      </c>
      <c r="F225" s="183" t="s">
        <v>1278</v>
      </c>
      <c r="G225" s="184" t="s">
        <v>1040</v>
      </c>
      <c r="H225" s="185">
        <v>1</v>
      </c>
      <c r="I225" s="186"/>
      <c r="J225" s="187">
        <f t="shared" si="60"/>
        <v>0</v>
      </c>
      <c r="K225" s="183" t="s">
        <v>3</v>
      </c>
      <c r="L225" s="188"/>
      <c r="M225" s="189" t="s">
        <v>3</v>
      </c>
      <c r="N225" s="190" t="s">
        <v>43</v>
      </c>
      <c r="O225" s="55"/>
      <c r="P225" s="154">
        <f t="shared" si="61"/>
        <v>0</v>
      </c>
      <c r="Q225" s="154">
        <v>0</v>
      </c>
      <c r="R225" s="154">
        <f t="shared" si="62"/>
        <v>0</v>
      </c>
      <c r="S225" s="154">
        <v>0</v>
      </c>
      <c r="T225" s="155">
        <f t="shared" si="6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56" t="s">
        <v>218</v>
      </c>
      <c r="AT225" s="156" t="s">
        <v>452</v>
      </c>
      <c r="AU225" s="156" t="s">
        <v>175</v>
      </c>
      <c r="AY225" s="19" t="s">
        <v>167</v>
      </c>
      <c r="BE225" s="157">
        <f t="shared" si="64"/>
        <v>0</v>
      </c>
      <c r="BF225" s="157">
        <f t="shared" si="65"/>
        <v>0</v>
      </c>
      <c r="BG225" s="157">
        <f t="shared" si="66"/>
        <v>0</v>
      </c>
      <c r="BH225" s="157">
        <f t="shared" si="67"/>
        <v>0</v>
      </c>
      <c r="BI225" s="157">
        <f t="shared" si="68"/>
        <v>0</v>
      </c>
      <c r="BJ225" s="19" t="s">
        <v>79</v>
      </c>
      <c r="BK225" s="157">
        <f t="shared" si="69"/>
        <v>0</v>
      </c>
      <c r="BL225" s="19" t="s">
        <v>175</v>
      </c>
      <c r="BM225" s="156" t="s">
        <v>1279</v>
      </c>
    </row>
    <row r="226" spans="2:63" s="16" customFormat="1" ht="20.85" customHeight="1">
      <c r="B226" s="208"/>
      <c r="D226" s="209" t="s">
        <v>71</v>
      </c>
      <c r="E226" s="209" t="s">
        <v>1280</v>
      </c>
      <c r="F226" s="209" t="s">
        <v>1281</v>
      </c>
      <c r="I226" s="210"/>
      <c r="J226" s="211">
        <f>BK226</f>
        <v>0</v>
      </c>
      <c r="L226" s="208"/>
      <c r="M226" s="212"/>
      <c r="N226" s="213"/>
      <c r="O226" s="213"/>
      <c r="P226" s="214">
        <f>SUM(P227:P236)</f>
        <v>0</v>
      </c>
      <c r="Q226" s="213"/>
      <c r="R226" s="214">
        <f>SUM(R227:R236)</f>
        <v>0</v>
      </c>
      <c r="S226" s="213"/>
      <c r="T226" s="215">
        <f>SUM(T227:T236)</f>
        <v>0</v>
      </c>
      <c r="AR226" s="209" t="s">
        <v>79</v>
      </c>
      <c r="AT226" s="216" t="s">
        <v>71</v>
      </c>
      <c r="AU226" s="216" t="s">
        <v>168</v>
      </c>
      <c r="AY226" s="209" t="s">
        <v>167</v>
      </c>
      <c r="BK226" s="217">
        <f>SUM(BK227:BK236)</f>
        <v>0</v>
      </c>
    </row>
    <row r="227" spans="1:65" s="2" customFormat="1" ht="24.2" customHeight="1">
      <c r="A227" s="34"/>
      <c r="B227" s="144"/>
      <c r="C227" s="145" t="s">
        <v>659</v>
      </c>
      <c r="D227" s="145" t="s">
        <v>170</v>
      </c>
      <c r="E227" s="146" t="s">
        <v>1282</v>
      </c>
      <c r="F227" s="147" t="s">
        <v>1283</v>
      </c>
      <c r="G227" s="148" t="s">
        <v>226</v>
      </c>
      <c r="H227" s="149">
        <v>70</v>
      </c>
      <c r="I227" s="150"/>
      <c r="J227" s="151">
        <f aca="true" t="shared" si="70" ref="J227:J236">ROUND(I227*H227,2)</f>
        <v>0</v>
      </c>
      <c r="K227" s="147" t="s">
        <v>3</v>
      </c>
      <c r="L227" s="35"/>
      <c r="M227" s="152" t="s">
        <v>3</v>
      </c>
      <c r="N227" s="153" t="s">
        <v>43</v>
      </c>
      <c r="O227" s="55"/>
      <c r="P227" s="154">
        <f aca="true" t="shared" si="71" ref="P227:P236">O227*H227</f>
        <v>0</v>
      </c>
      <c r="Q227" s="154">
        <v>0</v>
      </c>
      <c r="R227" s="154">
        <f aca="true" t="shared" si="72" ref="R227:R236">Q227*H227</f>
        <v>0</v>
      </c>
      <c r="S227" s="154">
        <v>0</v>
      </c>
      <c r="T227" s="155">
        <f aca="true" t="shared" si="73" ref="T227:T236"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56" t="s">
        <v>175</v>
      </c>
      <c r="AT227" s="156" t="s">
        <v>170</v>
      </c>
      <c r="AU227" s="156" t="s">
        <v>175</v>
      </c>
      <c r="AY227" s="19" t="s">
        <v>167</v>
      </c>
      <c r="BE227" s="157">
        <f aca="true" t="shared" si="74" ref="BE227:BE236">IF(N227="základní",J227,0)</f>
        <v>0</v>
      </c>
      <c r="BF227" s="157">
        <f aca="true" t="shared" si="75" ref="BF227:BF236">IF(N227="snížená",J227,0)</f>
        <v>0</v>
      </c>
      <c r="BG227" s="157">
        <f aca="true" t="shared" si="76" ref="BG227:BG236">IF(N227="zákl. přenesená",J227,0)</f>
        <v>0</v>
      </c>
      <c r="BH227" s="157">
        <f aca="true" t="shared" si="77" ref="BH227:BH236">IF(N227="sníž. přenesená",J227,0)</f>
        <v>0</v>
      </c>
      <c r="BI227" s="157">
        <f aca="true" t="shared" si="78" ref="BI227:BI236">IF(N227="nulová",J227,0)</f>
        <v>0</v>
      </c>
      <c r="BJ227" s="19" t="s">
        <v>79</v>
      </c>
      <c r="BK227" s="157">
        <f aca="true" t="shared" si="79" ref="BK227:BK236">ROUND(I227*H227,2)</f>
        <v>0</v>
      </c>
      <c r="BL227" s="19" t="s">
        <v>175</v>
      </c>
      <c r="BM227" s="156" t="s">
        <v>1284</v>
      </c>
    </row>
    <row r="228" spans="1:65" s="2" customFormat="1" ht="16.5" customHeight="1">
      <c r="A228" s="34"/>
      <c r="B228" s="144"/>
      <c r="C228" s="145" t="s">
        <v>664</v>
      </c>
      <c r="D228" s="145" t="s">
        <v>170</v>
      </c>
      <c r="E228" s="146" t="s">
        <v>1285</v>
      </c>
      <c r="F228" s="147" t="s">
        <v>1286</v>
      </c>
      <c r="G228" s="148" t="s">
        <v>847</v>
      </c>
      <c r="H228" s="149">
        <v>140</v>
      </c>
      <c r="I228" s="150"/>
      <c r="J228" s="151">
        <f t="shared" si="70"/>
        <v>0</v>
      </c>
      <c r="K228" s="147" t="s">
        <v>3</v>
      </c>
      <c r="L228" s="35"/>
      <c r="M228" s="152" t="s">
        <v>3</v>
      </c>
      <c r="N228" s="153" t="s">
        <v>43</v>
      </c>
      <c r="O228" s="55"/>
      <c r="P228" s="154">
        <f t="shared" si="71"/>
        <v>0</v>
      </c>
      <c r="Q228" s="154">
        <v>0</v>
      </c>
      <c r="R228" s="154">
        <f t="shared" si="72"/>
        <v>0</v>
      </c>
      <c r="S228" s="154">
        <v>0</v>
      </c>
      <c r="T228" s="155">
        <f t="shared" si="7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56" t="s">
        <v>175</v>
      </c>
      <c r="AT228" s="156" t="s">
        <v>170</v>
      </c>
      <c r="AU228" s="156" t="s">
        <v>175</v>
      </c>
      <c r="AY228" s="19" t="s">
        <v>167</v>
      </c>
      <c r="BE228" s="157">
        <f t="shared" si="74"/>
        <v>0</v>
      </c>
      <c r="BF228" s="157">
        <f t="shared" si="75"/>
        <v>0</v>
      </c>
      <c r="BG228" s="157">
        <f t="shared" si="76"/>
        <v>0</v>
      </c>
      <c r="BH228" s="157">
        <f t="shared" si="77"/>
        <v>0</v>
      </c>
      <c r="BI228" s="157">
        <f t="shared" si="78"/>
        <v>0</v>
      </c>
      <c r="BJ228" s="19" t="s">
        <v>79</v>
      </c>
      <c r="BK228" s="157">
        <f t="shared" si="79"/>
        <v>0</v>
      </c>
      <c r="BL228" s="19" t="s">
        <v>175</v>
      </c>
      <c r="BM228" s="156" t="s">
        <v>1287</v>
      </c>
    </row>
    <row r="229" spans="1:65" s="2" customFormat="1" ht="16.5" customHeight="1">
      <c r="A229" s="34"/>
      <c r="B229" s="144"/>
      <c r="C229" s="145" t="s">
        <v>669</v>
      </c>
      <c r="D229" s="145" t="s">
        <v>170</v>
      </c>
      <c r="E229" s="146" t="s">
        <v>1288</v>
      </c>
      <c r="F229" s="147" t="s">
        <v>1289</v>
      </c>
      <c r="G229" s="148" t="s">
        <v>847</v>
      </c>
      <c r="H229" s="149">
        <v>140</v>
      </c>
      <c r="I229" s="150"/>
      <c r="J229" s="151">
        <f t="shared" si="70"/>
        <v>0</v>
      </c>
      <c r="K229" s="147" t="s">
        <v>3</v>
      </c>
      <c r="L229" s="35"/>
      <c r="M229" s="152" t="s">
        <v>3</v>
      </c>
      <c r="N229" s="153" t="s">
        <v>43</v>
      </c>
      <c r="O229" s="55"/>
      <c r="P229" s="154">
        <f t="shared" si="71"/>
        <v>0</v>
      </c>
      <c r="Q229" s="154">
        <v>0</v>
      </c>
      <c r="R229" s="154">
        <f t="shared" si="72"/>
        <v>0</v>
      </c>
      <c r="S229" s="154">
        <v>0</v>
      </c>
      <c r="T229" s="155">
        <f t="shared" si="7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56" t="s">
        <v>175</v>
      </c>
      <c r="AT229" s="156" t="s">
        <v>170</v>
      </c>
      <c r="AU229" s="156" t="s">
        <v>175</v>
      </c>
      <c r="AY229" s="19" t="s">
        <v>167</v>
      </c>
      <c r="BE229" s="157">
        <f t="shared" si="74"/>
        <v>0</v>
      </c>
      <c r="BF229" s="157">
        <f t="shared" si="75"/>
        <v>0</v>
      </c>
      <c r="BG229" s="157">
        <f t="shared" si="76"/>
        <v>0</v>
      </c>
      <c r="BH229" s="157">
        <f t="shared" si="77"/>
        <v>0</v>
      </c>
      <c r="BI229" s="157">
        <f t="shared" si="78"/>
        <v>0</v>
      </c>
      <c r="BJ229" s="19" t="s">
        <v>79</v>
      </c>
      <c r="BK229" s="157">
        <f t="shared" si="79"/>
        <v>0</v>
      </c>
      <c r="BL229" s="19" t="s">
        <v>175</v>
      </c>
      <c r="BM229" s="156" t="s">
        <v>1290</v>
      </c>
    </row>
    <row r="230" spans="1:65" s="2" customFormat="1" ht="16.5" customHeight="1">
      <c r="A230" s="34"/>
      <c r="B230" s="144"/>
      <c r="C230" s="145" t="s">
        <v>673</v>
      </c>
      <c r="D230" s="145" t="s">
        <v>170</v>
      </c>
      <c r="E230" s="146" t="s">
        <v>1291</v>
      </c>
      <c r="F230" s="147" t="s">
        <v>1292</v>
      </c>
      <c r="G230" s="148" t="s">
        <v>226</v>
      </c>
      <c r="H230" s="149">
        <v>20</v>
      </c>
      <c r="I230" s="150"/>
      <c r="J230" s="151">
        <f t="shared" si="70"/>
        <v>0</v>
      </c>
      <c r="K230" s="147" t="s">
        <v>3</v>
      </c>
      <c r="L230" s="35"/>
      <c r="M230" s="152" t="s">
        <v>3</v>
      </c>
      <c r="N230" s="153" t="s">
        <v>43</v>
      </c>
      <c r="O230" s="55"/>
      <c r="P230" s="154">
        <f t="shared" si="71"/>
        <v>0</v>
      </c>
      <c r="Q230" s="154">
        <v>0</v>
      </c>
      <c r="R230" s="154">
        <f t="shared" si="72"/>
        <v>0</v>
      </c>
      <c r="S230" s="154">
        <v>0</v>
      </c>
      <c r="T230" s="155">
        <f t="shared" si="7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56" t="s">
        <v>175</v>
      </c>
      <c r="AT230" s="156" t="s">
        <v>170</v>
      </c>
      <c r="AU230" s="156" t="s">
        <v>175</v>
      </c>
      <c r="AY230" s="19" t="s">
        <v>167</v>
      </c>
      <c r="BE230" s="157">
        <f t="shared" si="74"/>
        <v>0</v>
      </c>
      <c r="BF230" s="157">
        <f t="shared" si="75"/>
        <v>0</v>
      </c>
      <c r="BG230" s="157">
        <f t="shared" si="76"/>
        <v>0</v>
      </c>
      <c r="BH230" s="157">
        <f t="shared" si="77"/>
        <v>0</v>
      </c>
      <c r="BI230" s="157">
        <f t="shared" si="78"/>
        <v>0</v>
      </c>
      <c r="BJ230" s="19" t="s">
        <v>79</v>
      </c>
      <c r="BK230" s="157">
        <f t="shared" si="79"/>
        <v>0</v>
      </c>
      <c r="BL230" s="19" t="s">
        <v>175</v>
      </c>
      <c r="BM230" s="156" t="s">
        <v>1293</v>
      </c>
    </row>
    <row r="231" spans="1:65" s="2" customFormat="1" ht="16.5" customHeight="1">
      <c r="A231" s="34"/>
      <c r="B231" s="144"/>
      <c r="C231" s="145" t="s">
        <v>682</v>
      </c>
      <c r="D231" s="145" t="s">
        <v>170</v>
      </c>
      <c r="E231" s="146" t="s">
        <v>1294</v>
      </c>
      <c r="F231" s="147" t="s">
        <v>1295</v>
      </c>
      <c r="G231" s="148" t="s">
        <v>226</v>
      </c>
      <c r="H231" s="149">
        <v>10</v>
      </c>
      <c r="I231" s="150"/>
      <c r="J231" s="151">
        <f t="shared" si="70"/>
        <v>0</v>
      </c>
      <c r="K231" s="147" t="s">
        <v>3</v>
      </c>
      <c r="L231" s="35"/>
      <c r="M231" s="152" t="s">
        <v>3</v>
      </c>
      <c r="N231" s="153" t="s">
        <v>43</v>
      </c>
      <c r="O231" s="55"/>
      <c r="P231" s="154">
        <f t="shared" si="71"/>
        <v>0</v>
      </c>
      <c r="Q231" s="154">
        <v>0</v>
      </c>
      <c r="R231" s="154">
        <f t="shared" si="72"/>
        <v>0</v>
      </c>
      <c r="S231" s="154">
        <v>0</v>
      </c>
      <c r="T231" s="155">
        <f t="shared" si="73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56" t="s">
        <v>175</v>
      </c>
      <c r="AT231" s="156" t="s">
        <v>170</v>
      </c>
      <c r="AU231" s="156" t="s">
        <v>175</v>
      </c>
      <c r="AY231" s="19" t="s">
        <v>167</v>
      </c>
      <c r="BE231" s="157">
        <f t="shared" si="74"/>
        <v>0</v>
      </c>
      <c r="BF231" s="157">
        <f t="shared" si="75"/>
        <v>0</v>
      </c>
      <c r="BG231" s="157">
        <f t="shared" si="76"/>
        <v>0</v>
      </c>
      <c r="BH231" s="157">
        <f t="shared" si="77"/>
        <v>0</v>
      </c>
      <c r="BI231" s="157">
        <f t="shared" si="78"/>
        <v>0</v>
      </c>
      <c r="BJ231" s="19" t="s">
        <v>79</v>
      </c>
      <c r="BK231" s="157">
        <f t="shared" si="79"/>
        <v>0</v>
      </c>
      <c r="BL231" s="19" t="s">
        <v>175</v>
      </c>
      <c r="BM231" s="156" t="s">
        <v>1296</v>
      </c>
    </row>
    <row r="232" spans="1:65" s="2" customFormat="1" ht="16.5" customHeight="1">
      <c r="A232" s="34"/>
      <c r="B232" s="144"/>
      <c r="C232" s="145" t="s">
        <v>687</v>
      </c>
      <c r="D232" s="145" t="s">
        <v>170</v>
      </c>
      <c r="E232" s="146" t="s">
        <v>1297</v>
      </c>
      <c r="F232" s="147" t="s">
        <v>1298</v>
      </c>
      <c r="G232" s="148" t="s">
        <v>226</v>
      </c>
      <c r="H232" s="149">
        <v>30</v>
      </c>
      <c r="I232" s="150"/>
      <c r="J232" s="151">
        <f t="shared" si="70"/>
        <v>0</v>
      </c>
      <c r="K232" s="147" t="s">
        <v>3</v>
      </c>
      <c r="L232" s="35"/>
      <c r="M232" s="152" t="s">
        <v>3</v>
      </c>
      <c r="N232" s="153" t="s">
        <v>43</v>
      </c>
      <c r="O232" s="55"/>
      <c r="P232" s="154">
        <f t="shared" si="71"/>
        <v>0</v>
      </c>
      <c r="Q232" s="154">
        <v>0</v>
      </c>
      <c r="R232" s="154">
        <f t="shared" si="72"/>
        <v>0</v>
      </c>
      <c r="S232" s="154">
        <v>0</v>
      </c>
      <c r="T232" s="155">
        <f t="shared" si="73"/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56" t="s">
        <v>175</v>
      </c>
      <c r="AT232" s="156" t="s">
        <v>170</v>
      </c>
      <c r="AU232" s="156" t="s">
        <v>175</v>
      </c>
      <c r="AY232" s="19" t="s">
        <v>167</v>
      </c>
      <c r="BE232" s="157">
        <f t="shared" si="74"/>
        <v>0</v>
      </c>
      <c r="BF232" s="157">
        <f t="shared" si="75"/>
        <v>0</v>
      </c>
      <c r="BG232" s="157">
        <f t="shared" si="76"/>
        <v>0</v>
      </c>
      <c r="BH232" s="157">
        <f t="shared" si="77"/>
        <v>0</v>
      </c>
      <c r="BI232" s="157">
        <f t="shared" si="78"/>
        <v>0</v>
      </c>
      <c r="BJ232" s="19" t="s">
        <v>79</v>
      </c>
      <c r="BK232" s="157">
        <f t="shared" si="79"/>
        <v>0</v>
      </c>
      <c r="BL232" s="19" t="s">
        <v>175</v>
      </c>
      <c r="BM232" s="156" t="s">
        <v>1299</v>
      </c>
    </row>
    <row r="233" spans="1:65" s="2" customFormat="1" ht="16.5" customHeight="1">
      <c r="A233" s="34"/>
      <c r="B233" s="144"/>
      <c r="C233" s="145" t="s">
        <v>695</v>
      </c>
      <c r="D233" s="145" t="s">
        <v>170</v>
      </c>
      <c r="E233" s="146" t="s">
        <v>1300</v>
      </c>
      <c r="F233" s="147" t="s">
        <v>1301</v>
      </c>
      <c r="G233" s="148" t="s">
        <v>847</v>
      </c>
      <c r="H233" s="149">
        <v>3</v>
      </c>
      <c r="I233" s="150"/>
      <c r="J233" s="151">
        <f t="shared" si="70"/>
        <v>0</v>
      </c>
      <c r="K233" s="147" t="s">
        <v>3</v>
      </c>
      <c r="L233" s="35"/>
      <c r="M233" s="152" t="s">
        <v>3</v>
      </c>
      <c r="N233" s="153" t="s">
        <v>43</v>
      </c>
      <c r="O233" s="55"/>
      <c r="P233" s="154">
        <f t="shared" si="71"/>
        <v>0</v>
      </c>
      <c r="Q233" s="154">
        <v>0</v>
      </c>
      <c r="R233" s="154">
        <f t="shared" si="72"/>
        <v>0</v>
      </c>
      <c r="S233" s="154">
        <v>0</v>
      </c>
      <c r="T233" s="155">
        <f t="shared" si="73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56" t="s">
        <v>175</v>
      </c>
      <c r="AT233" s="156" t="s">
        <v>170</v>
      </c>
      <c r="AU233" s="156" t="s">
        <v>175</v>
      </c>
      <c r="AY233" s="19" t="s">
        <v>167</v>
      </c>
      <c r="BE233" s="157">
        <f t="shared" si="74"/>
        <v>0</v>
      </c>
      <c r="BF233" s="157">
        <f t="shared" si="75"/>
        <v>0</v>
      </c>
      <c r="BG233" s="157">
        <f t="shared" si="76"/>
        <v>0</v>
      </c>
      <c r="BH233" s="157">
        <f t="shared" si="77"/>
        <v>0</v>
      </c>
      <c r="BI233" s="157">
        <f t="shared" si="78"/>
        <v>0</v>
      </c>
      <c r="BJ233" s="19" t="s">
        <v>79</v>
      </c>
      <c r="BK233" s="157">
        <f t="shared" si="79"/>
        <v>0</v>
      </c>
      <c r="BL233" s="19" t="s">
        <v>175</v>
      </c>
      <c r="BM233" s="156" t="s">
        <v>1302</v>
      </c>
    </row>
    <row r="234" spans="1:65" s="2" customFormat="1" ht="16.5" customHeight="1">
      <c r="A234" s="34"/>
      <c r="B234" s="144"/>
      <c r="C234" s="145" t="s">
        <v>700</v>
      </c>
      <c r="D234" s="145" t="s">
        <v>170</v>
      </c>
      <c r="E234" s="146" t="s">
        <v>1303</v>
      </c>
      <c r="F234" s="147" t="s">
        <v>1304</v>
      </c>
      <c r="G234" s="148" t="s">
        <v>847</v>
      </c>
      <c r="H234" s="149">
        <v>1</v>
      </c>
      <c r="I234" s="150"/>
      <c r="J234" s="151">
        <f t="shared" si="70"/>
        <v>0</v>
      </c>
      <c r="K234" s="147" t="s">
        <v>3</v>
      </c>
      <c r="L234" s="35"/>
      <c r="M234" s="152" t="s">
        <v>3</v>
      </c>
      <c r="N234" s="153" t="s">
        <v>43</v>
      </c>
      <c r="O234" s="55"/>
      <c r="P234" s="154">
        <f t="shared" si="71"/>
        <v>0</v>
      </c>
      <c r="Q234" s="154">
        <v>0</v>
      </c>
      <c r="R234" s="154">
        <f t="shared" si="72"/>
        <v>0</v>
      </c>
      <c r="S234" s="154">
        <v>0</v>
      </c>
      <c r="T234" s="155">
        <f t="shared" si="73"/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56" t="s">
        <v>175</v>
      </c>
      <c r="AT234" s="156" t="s">
        <v>170</v>
      </c>
      <c r="AU234" s="156" t="s">
        <v>175</v>
      </c>
      <c r="AY234" s="19" t="s">
        <v>167</v>
      </c>
      <c r="BE234" s="157">
        <f t="shared" si="74"/>
        <v>0</v>
      </c>
      <c r="BF234" s="157">
        <f t="shared" si="75"/>
        <v>0</v>
      </c>
      <c r="BG234" s="157">
        <f t="shared" si="76"/>
        <v>0</v>
      </c>
      <c r="BH234" s="157">
        <f t="shared" si="77"/>
        <v>0</v>
      </c>
      <c r="BI234" s="157">
        <f t="shared" si="78"/>
        <v>0</v>
      </c>
      <c r="BJ234" s="19" t="s">
        <v>79</v>
      </c>
      <c r="BK234" s="157">
        <f t="shared" si="79"/>
        <v>0</v>
      </c>
      <c r="BL234" s="19" t="s">
        <v>175</v>
      </c>
      <c r="BM234" s="156" t="s">
        <v>1305</v>
      </c>
    </row>
    <row r="235" spans="1:65" s="2" customFormat="1" ht="16.5" customHeight="1">
      <c r="A235" s="34"/>
      <c r="B235" s="144"/>
      <c r="C235" s="145" t="s">
        <v>707</v>
      </c>
      <c r="D235" s="145" t="s">
        <v>170</v>
      </c>
      <c r="E235" s="146" t="s">
        <v>1306</v>
      </c>
      <c r="F235" s="147" t="s">
        <v>1307</v>
      </c>
      <c r="G235" s="148" t="s">
        <v>847</v>
      </c>
      <c r="H235" s="149">
        <v>3</v>
      </c>
      <c r="I235" s="150"/>
      <c r="J235" s="151">
        <f t="shared" si="70"/>
        <v>0</v>
      </c>
      <c r="K235" s="147" t="s">
        <v>3</v>
      </c>
      <c r="L235" s="35"/>
      <c r="M235" s="152" t="s">
        <v>3</v>
      </c>
      <c r="N235" s="153" t="s">
        <v>43</v>
      </c>
      <c r="O235" s="55"/>
      <c r="P235" s="154">
        <f t="shared" si="71"/>
        <v>0</v>
      </c>
      <c r="Q235" s="154">
        <v>0</v>
      </c>
      <c r="R235" s="154">
        <f t="shared" si="72"/>
        <v>0</v>
      </c>
      <c r="S235" s="154">
        <v>0</v>
      </c>
      <c r="T235" s="155">
        <f t="shared" si="73"/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56" t="s">
        <v>175</v>
      </c>
      <c r="AT235" s="156" t="s">
        <v>170</v>
      </c>
      <c r="AU235" s="156" t="s">
        <v>175</v>
      </c>
      <c r="AY235" s="19" t="s">
        <v>167</v>
      </c>
      <c r="BE235" s="157">
        <f t="shared" si="74"/>
        <v>0</v>
      </c>
      <c r="BF235" s="157">
        <f t="shared" si="75"/>
        <v>0</v>
      </c>
      <c r="BG235" s="157">
        <f t="shared" si="76"/>
        <v>0</v>
      </c>
      <c r="BH235" s="157">
        <f t="shared" si="77"/>
        <v>0</v>
      </c>
      <c r="BI235" s="157">
        <f t="shared" si="78"/>
        <v>0</v>
      </c>
      <c r="BJ235" s="19" t="s">
        <v>79</v>
      </c>
      <c r="BK235" s="157">
        <f t="shared" si="79"/>
        <v>0</v>
      </c>
      <c r="BL235" s="19" t="s">
        <v>175</v>
      </c>
      <c r="BM235" s="156" t="s">
        <v>1308</v>
      </c>
    </row>
    <row r="236" spans="1:65" s="2" customFormat="1" ht="16.5" customHeight="1">
      <c r="A236" s="34"/>
      <c r="B236" s="144"/>
      <c r="C236" s="145" t="s">
        <v>713</v>
      </c>
      <c r="D236" s="145" t="s">
        <v>170</v>
      </c>
      <c r="E236" s="146" t="s">
        <v>1309</v>
      </c>
      <c r="F236" s="147" t="s">
        <v>1310</v>
      </c>
      <c r="G236" s="148" t="s">
        <v>1040</v>
      </c>
      <c r="H236" s="149">
        <v>1</v>
      </c>
      <c r="I236" s="150"/>
      <c r="J236" s="151">
        <f t="shared" si="70"/>
        <v>0</v>
      </c>
      <c r="K236" s="147" t="s">
        <v>3</v>
      </c>
      <c r="L236" s="35"/>
      <c r="M236" s="152" t="s">
        <v>3</v>
      </c>
      <c r="N236" s="153" t="s">
        <v>43</v>
      </c>
      <c r="O236" s="55"/>
      <c r="P236" s="154">
        <f t="shared" si="71"/>
        <v>0</v>
      </c>
      <c r="Q236" s="154">
        <v>0</v>
      </c>
      <c r="R236" s="154">
        <f t="shared" si="72"/>
        <v>0</v>
      </c>
      <c r="S236" s="154">
        <v>0</v>
      </c>
      <c r="T236" s="155">
        <f t="shared" si="73"/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56" t="s">
        <v>175</v>
      </c>
      <c r="AT236" s="156" t="s">
        <v>170</v>
      </c>
      <c r="AU236" s="156" t="s">
        <v>175</v>
      </c>
      <c r="AY236" s="19" t="s">
        <v>167</v>
      </c>
      <c r="BE236" s="157">
        <f t="shared" si="74"/>
        <v>0</v>
      </c>
      <c r="BF236" s="157">
        <f t="shared" si="75"/>
        <v>0</v>
      </c>
      <c r="BG236" s="157">
        <f t="shared" si="76"/>
        <v>0</v>
      </c>
      <c r="BH236" s="157">
        <f t="shared" si="77"/>
        <v>0</v>
      </c>
      <c r="BI236" s="157">
        <f t="shared" si="78"/>
        <v>0</v>
      </c>
      <c r="BJ236" s="19" t="s">
        <v>79</v>
      </c>
      <c r="BK236" s="157">
        <f t="shared" si="79"/>
        <v>0</v>
      </c>
      <c r="BL236" s="19" t="s">
        <v>175</v>
      </c>
      <c r="BM236" s="156" t="s">
        <v>1311</v>
      </c>
    </row>
    <row r="237" spans="2:63" s="16" customFormat="1" ht="20.85" customHeight="1">
      <c r="B237" s="208"/>
      <c r="D237" s="209" t="s">
        <v>71</v>
      </c>
      <c r="E237" s="209" t="s">
        <v>1312</v>
      </c>
      <c r="F237" s="209" t="s">
        <v>1177</v>
      </c>
      <c r="I237" s="210"/>
      <c r="J237" s="211">
        <f>BK237</f>
        <v>0</v>
      </c>
      <c r="L237" s="208"/>
      <c r="M237" s="212"/>
      <c r="N237" s="213"/>
      <c r="O237" s="213"/>
      <c r="P237" s="214">
        <f>P238</f>
        <v>0</v>
      </c>
      <c r="Q237" s="213"/>
      <c r="R237" s="214">
        <f>R238</f>
        <v>0</v>
      </c>
      <c r="S237" s="213"/>
      <c r="T237" s="215">
        <f>T238</f>
        <v>0</v>
      </c>
      <c r="AR237" s="209" t="s">
        <v>79</v>
      </c>
      <c r="AT237" s="216" t="s">
        <v>71</v>
      </c>
      <c r="AU237" s="216" t="s">
        <v>168</v>
      </c>
      <c r="AY237" s="209" t="s">
        <v>167</v>
      </c>
      <c r="BK237" s="217">
        <f>BK238</f>
        <v>0</v>
      </c>
    </row>
    <row r="238" spans="1:65" s="2" customFormat="1" ht="16.5" customHeight="1">
      <c r="A238" s="34"/>
      <c r="B238" s="144"/>
      <c r="C238" s="145" t="s">
        <v>718</v>
      </c>
      <c r="D238" s="145" t="s">
        <v>170</v>
      </c>
      <c r="E238" s="146" t="s">
        <v>1313</v>
      </c>
      <c r="F238" s="147" t="s">
        <v>1314</v>
      </c>
      <c r="G238" s="148" t="s">
        <v>226</v>
      </c>
      <c r="H238" s="149">
        <v>2800</v>
      </c>
      <c r="I238" s="150"/>
      <c r="J238" s="151">
        <f>ROUND(I238*H238,2)</f>
        <v>0</v>
      </c>
      <c r="K238" s="147" t="s">
        <v>3</v>
      </c>
      <c r="L238" s="35"/>
      <c r="M238" s="152" t="s">
        <v>3</v>
      </c>
      <c r="N238" s="153" t="s">
        <v>43</v>
      </c>
      <c r="O238" s="55"/>
      <c r="P238" s="154">
        <f>O238*H238</f>
        <v>0</v>
      </c>
      <c r="Q238" s="154">
        <v>0</v>
      </c>
      <c r="R238" s="154">
        <f>Q238*H238</f>
        <v>0</v>
      </c>
      <c r="S238" s="154">
        <v>0</v>
      </c>
      <c r="T238" s="155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56" t="s">
        <v>175</v>
      </c>
      <c r="AT238" s="156" t="s">
        <v>170</v>
      </c>
      <c r="AU238" s="156" t="s">
        <v>175</v>
      </c>
      <c r="AY238" s="19" t="s">
        <v>167</v>
      </c>
      <c r="BE238" s="157">
        <f>IF(N238="základní",J238,0)</f>
        <v>0</v>
      </c>
      <c r="BF238" s="157">
        <f>IF(N238="snížená",J238,0)</f>
        <v>0</v>
      </c>
      <c r="BG238" s="157">
        <f>IF(N238="zákl. přenesená",J238,0)</f>
        <v>0</v>
      </c>
      <c r="BH238" s="157">
        <f>IF(N238="sníž. přenesená",J238,0)</f>
        <v>0</v>
      </c>
      <c r="BI238" s="157">
        <f>IF(N238="nulová",J238,0)</f>
        <v>0</v>
      </c>
      <c r="BJ238" s="19" t="s">
        <v>79</v>
      </c>
      <c r="BK238" s="157">
        <f>ROUND(I238*H238,2)</f>
        <v>0</v>
      </c>
      <c r="BL238" s="19" t="s">
        <v>175</v>
      </c>
      <c r="BM238" s="156" t="s">
        <v>1315</v>
      </c>
    </row>
    <row r="239" spans="2:63" s="16" customFormat="1" ht="20.85" customHeight="1">
      <c r="B239" s="208"/>
      <c r="D239" s="209" t="s">
        <v>71</v>
      </c>
      <c r="E239" s="209" t="s">
        <v>1316</v>
      </c>
      <c r="F239" s="209" t="s">
        <v>1037</v>
      </c>
      <c r="I239" s="210"/>
      <c r="J239" s="211">
        <f>BK239</f>
        <v>0</v>
      </c>
      <c r="L239" s="208"/>
      <c r="M239" s="212"/>
      <c r="N239" s="213"/>
      <c r="O239" s="213"/>
      <c r="P239" s="214">
        <f>SUM(P240:P250)</f>
        <v>0</v>
      </c>
      <c r="Q239" s="213"/>
      <c r="R239" s="214">
        <f>SUM(R240:R250)</f>
        <v>0</v>
      </c>
      <c r="S239" s="213"/>
      <c r="T239" s="215">
        <f>SUM(T240:T250)</f>
        <v>0</v>
      </c>
      <c r="AR239" s="209" t="s">
        <v>79</v>
      </c>
      <c r="AT239" s="216" t="s">
        <v>71</v>
      </c>
      <c r="AU239" s="216" t="s">
        <v>168</v>
      </c>
      <c r="AY239" s="209" t="s">
        <v>167</v>
      </c>
      <c r="BK239" s="217">
        <f>SUM(BK240:BK250)</f>
        <v>0</v>
      </c>
    </row>
    <row r="240" spans="1:65" s="2" customFormat="1" ht="16.5" customHeight="1">
      <c r="A240" s="34"/>
      <c r="B240" s="144"/>
      <c r="C240" s="145" t="s">
        <v>724</v>
      </c>
      <c r="D240" s="145" t="s">
        <v>170</v>
      </c>
      <c r="E240" s="146" t="s">
        <v>1317</v>
      </c>
      <c r="F240" s="147" t="s">
        <v>1318</v>
      </c>
      <c r="G240" s="148" t="s">
        <v>847</v>
      </c>
      <c r="H240" s="149">
        <v>1</v>
      </c>
      <c r="I240" s="150"/>
      <c r="J240" s="151">
        <f aca="true" t="shared" si="80" ref="J240:J250">ROUND(I240*H240,2)</f>
        <v>0</v>
      </c>
      <c r="K240" s="147" t="s">
        <v>3</v>
      </c>
      <c r="L240" s="35"/>
      <c r="M240" s="152" t="s">
        <v>3</v>
      </c>
      <c r="N240" s="153" t="s">
        <v>43</v>
      </c>
      <c r="O240" s="55"/>
      <c r="P240" s="154">
        <f aca="true" t="shared" si="81" ref="P240:P250">O240*H240</f>
        <v>0</v>
      </c>
      <c r="Q240" s="154">
        <v>0</v>
      </c>
      <c r="R240" s="154">
        <f aca="true" t="shared" si="82" ref="R240:R250">Q240*H240</f>
        <v>0</v>
      </c>
      <c r="S240" s="154">
        <v>0</v>
      </c>
      <c r="T240" s="155">
        <f aca="true" t="shared" si="83" ref="T240:T250"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56" t="s">
        <v>175</v>
      </c>
      <c r="AT240" s="156" t="s">
        <v>170</v>
      </c>
      <c r="AU240" s="156" t="s">
        <v>175</v>
      </c>
      <c r="AY240" s="19" t="s">
        <v>167</v>
      </c>
      <c r="BE240" s="157">
        <f aca="true" t="shared" si="84" ref="BE240:BE250">IF(N240="základní",J240,0)</f>
        <v>0</v>
      </c>
      <c r="BF240" s="157">
        <f aca="true" t="shared" si="85" ref="BF240:BF250">IF(N240="snížená",J240,0)</f>
        <v>0</v>
      </c>
      <c r="BG240" s="157">
        <f aca="true" t="shared" si="86" ref="BG240:BG250">IF(N240="zákl. přenesená",J240,0)</f>
        <v>0</v>
      </c>
      <c r="BH240" s="157">
        <f aca="true" t="shared" si="87" ref="BH240:BH250">IF(N240="sníž. přenesená",J240,0)</f>
        <v>0</v>
      </c>
      <c r="BI240" s="157">
        <f aca="true" t="shared" si="88" ref="BI240:BI250">IF(N240="nulová",J240,0)</f>
        <v>0</v>
      </c>
      <c r="BJ240" s="19" t="s">
        <v>79</v>
      </c>
      <c r="BK240" s="157">
        <f aca="true" t="shared" si="89" ref="BK240:BK250">ROUND(I240*H240,2)</f>
        <v>0</v>
      </c>
      <c r="BL240" s="19" t="s">
        <v>175</v>
      </c>
      <c r="BM240" s="156" t="s">
        <v>1319</v>
      </c>
    </row>
    <row r="241" spans="1:65" s="2" customFormat="1" ht="24.2" customHeight="1">
      <c r="A241" s="34"/>
      <c r="B241" s="144"/>
      <c r="C241" s="145" t="s">
        <v>729</v>
      </c>
      <c r="D241" s="145" t="s">
        <v>170</v>
      </c>
      <c r="E241" s="146" t="s">
        <v>1320</v>
      </c>
      <c r="F241" s="147" t="s">
        <v>1321</v>
      </c>
      <c r="G241" s="148" t="s">
        <v>847</v>
      </c>
      <c r="H241" s="149">
        <v>2</v>
      </c>
      <c r="I241" s="150"/>
      <c r="J241" s="151">
        <f t="shared" si="80"/>
        <v>0</v>
      </c>
      <c r="K241" s="147" t="s">
        <v>3</v>
      </c>
      <c r="L241" s="35"/>
      <c r="M241" s="152" t="s">
        <v>3</v>
      </c>
      <c r="N241" s="153" t="s">
        <v>43</v>
      </c>
      <c r="O241" s="55"/>
      <c r="P241" s="154">
        <f t="shared" si="81"/>
        <v>0</v>
      </c>
      <c r="Q241" s="154">
        <v>0</v>
      </c>
      <c r="R241" s="154">
        <f t="shared" si="82"/>
        <v>0</v>
      </c>
      <c r="S241" s="154">
        <v>0</v>
      </c>
      <c r="T241" s="155">
        <f t="shared" si="83"/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56" t="s">
        <v>175</v>
      </c>
      <c r="AT241" s="156" t="s">
        <v>170</v>
      </c>
      <c r="AU241" s="156" t="s">
        <v>175</v>
      </c>
      <c r="AY241" s="19" t="s">
        <v>167</v>
      </c>
      <c r="BE241" s="157">
        <f t="shared" si="84"/>
        <v>0</v>
      </c>
      <c r="BF241" s="157">
        <f t="shared" si="85"/>
        <v>0</v>
      </c>
      <c r="BG241" s="157">
        <f t="shared" si="86"/>
        <v>0</v>
      </c>
      <c r="BH241" s="157">
        <f t="shared" si="87"/>
        <v>0</v>
      </c>
      <c r="BI241" s="157">
        <f t="shared" si="88"/>
        <v>0</v>
      </c>
      <c r="BJ241" s="19" t="s">
        <v>79</v>
      </c>
      <c r="BK241" s="157">
        <f t="shared" si="89"/>
        <v>0</v>
      </c>
      <c r="BL241" s="19" t="s">
        <v>175</v>
      </c>
      <c r="BM241" s="156" t="s">
        <v>1322</v>
      </c>
    </row>
    <row r="242" spans="1:65" s="2" customFormat="1" ht="16.5" customHeight="1">
      <c r="A242" s="34"/>
      <c r="B242" s="144"/>
      <c r="C242" s="145" t="s">
        <v>735</v>
      </c>
      <c r="D242" s="145" t="s">
        <v>170</v>
      </c>
      <c r="E242" s="146" t="s">
        <v>1323</v>
      </c>
      <c r="F242" s="147" t="s">
        <v>1324</v>
      </c>
      <c r="G242" s="148" t="s">
        <v>847</v>
      </c>
      <c r="H242" s="149">
        <v>2</v>
      </c>
      <c r="I242" s="150"/>
      <c r="J242" s="151">
        <f t="shared" si="80"/>
        <v>0</v>
      </c>
      <c r="K242" s="147" t="s">
        <v>3</v>
      </c>
      <c r="L242" s="35"/>
      <c r="M242" s="152" t="s">
        <v>3</v>
      </c>
      <c r="N242" s="153" t="s">
        <v>43</v>
      </c>
      <c r="O242" s="55"/>
      <c r="P242" s="154">
        <f t="shared" si="81"/>
        <v>0</v>
      </c>
      <c r="Q242" s="154">
        <v>0</v>
      </c>
      <c r="R242" s="154">
        <f t="shared" si="82"/>
        <v>0</v>
      </c>
      <c r="S242" s="154">
        <v>0</v>
      </c>
      <c r="T242" s="155">
        <f t="shared" si="83"/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56" t="s">
        <v>175</v>
      </c>
      <c r="AT242" s="156" t="s">
        <v>170</v>
      </c>
      <c r="AU242" s="156" t="s">
        <v>175</v>
      </c>
      <c r="AY242" s="19" t="s">
        <v>167</v>
      </c>
      <c r="BE242" s="157">
        <f t="shared" si="84"/>
        <v>0</v>
      </c>
      <c r="BF242" s="157">
        <f t="shared" si="85"/>
        <v>0</v>
      </c>
      <c r="BG242" s="157">
        <f t="shared" si="86"/>
        <v>0</v>
      </c>
      <c r="BH242" s="157">
        <f t="shared" si="87"/>
        <v>0</v>
      </c>
      <c r="BI242" s="157">
        <f t="shared" si="88"/>
        <v>0</v>
      </c>
      <c r="BJ242" s="19" t="s">
        <v>79</v>
      </c>
      <c r="BK242" s="157">
        <f t="shared" si="89"/>
        <v>0</v>
      </c>
      <c r="BL242" s="19" t="s">
        <v>175</v>
      </c>
      <c r="BM242" s="156" t="s">
        <v>1325</v>
      </c>
    </row>
    <row r="243" spans="1:65" s="2" customFormat="1" ht="16.5" customHeight="1">
      <c r="A243" s="34"/>
      <c r="B243" s="144"/>
      <c r="C243" s="145" t="s">
        <v>740</v>
      </c>
      <c r="D243" s="145" t="s">
        <v>170</v>
      </c>
      <c r="E243" s="146" t="s">
        <v>1326</v>
      </c>
      <c r="F243" s="147" t="s">
        <v>1327</v>
      </c>
      <c r="G243" s="148" t="s">
        <v>847</v>
      </c>
      <c r="H243" s="149">
        <v>4</v>
      </c>
      <c r="I243" s="150"/>
      <c r="J243" s="151">
        <f t="shared" si="80"/>
        <v>0</v>
      </c>
      <c r="K243" s="147" t="s">
        <v>3</v>
      </c>
      <c r="L243" s="35"/>
      <c r="M243" s="152" t="s">
        <v>3</v>
      </c>
      <c r="N243" s="153" t="s">
        <v>43</v>
      </c>
      <c r="O243" s="55"/>
      <c r="P243" s="154">
        <f t="shared" si="81"/>
        <v>0</v>
      </c>
      <c r="Q243" s="154">
        <v>0</v>
      </c>
      <c r="R243" s="154">
        <f t="shared" si="82"/>
        <v>0</v>
      </c>
      <c r="S243" s="154">
        <v>0</v>
      </c>
      <c r="T243" s="155">
        <f t="shared" si="83"/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56" t="s">
        <v>175</v>
      </c>
      <c r="AT243" s="156" t="s">
        <v>170</v>
      </c>
      <c r="AU243" s="156" t="s">
        <v>175</v>
      </c>
      <c r="AY243" s="19" t="s">
        <v>167</v>
      </c>
      <c r="BE243" s="157">
        <f t="shared" si="84"/>
        <v>0</v>
      </c>
      <c r="BF243" s="157">
        <f t="shared" si="85"/>
        <v>0</v>
      </c>
      <c r="BG243" s="157">
        <f t="shared" si="86"/>
        <v>0</v>
      </c>
      <c r="BH243" s="157">
        <f t="shared" si="87"/>
        <v>0</v>
      </c>
      <c r="BI243" s="157">
        <f t="shared" si="88"/>
        <v>0</v>
      </c>
      <c r="BJ243" s="19" t="s">
        <v>79</v>
      </c>
      <c r="BK243" s="157">
        <f t="shared" si="89"/>
        <v>0</v>
      </c>
      <c r="BL243" s="19" t="s">
        <v>175</v>
      </c>
      <c r="BM243" s="156" t="s">
        <v>1328</v>
      </c>
    </row>
    <row r="244" spans="1:65" s="2" customFormat="1" ht="16.5" customHeight="1">
      <c r="A244" s="34"/>
      <c r="B244" s="144"/>
      <c r="C244" s="145" t="s">
        <v>745</v>
      </c>
      <c r="D244" s="145" t="s">
        <v>170</v>
      </c>
      <c r="E244" s="146" t="s">
        <v>1329</v>
      </c>
      <c r="F244" s="147" t="s">
        <v>1330</v>
      </c>
      <c r="G244" s="148" t="s">
        <v>847</v>
      </c>
      <c r="H244" s="149">
        <v>30</v>
      </c>
      <c r="I244" s="150"/>
      <c r="J244" s="151">
        <f t="shared" si="80"/>
        <v>0</v>
      </c>
      <c r="K244" s="147" t="s">
        <v>3</v>
      </c>
      <c r="L244" s="35"/>
      <c r="M244" s="152" t="s">
        <v>3</v>
      </c>
      <c r="N244" s="153" t="s">
        <v>43</v>
      </c>
      <c r="O244" s="55"/>
      <c r="P244" s="154">
        <f t="shared" si="81"/>
        <v>0</v>
      </c>
      <c r="Q244" s="154">
        <v>0</v>
      </c>
      <c r="R244" s="154">
        <f t="shared" si="82"/>
        <v>0</v>
      </c>
      <c r="S244" s="154">
        <v>0</v>
      </c>
      <c r="T244" s="155">
        <f t="shared" si="83"/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56" t="s">
        <v>175</v>
      </c>
      <c r="AT244" s="156" t="s">
        <v>170</v>
      </c>
      <c r="AU244" s="156" t="s">
        <v>175</v>
      </c>
      <c r="AY244" s="19" t="s">
        <v>167</v>
      </c>
      <c r="BE244" s="157">
        <f t="shared" si="84"/>
        <v>0</v>
      </c>
      <c r="BF244" s="157">
        <f t="shared" si="85"/>
        <v>0</v>
      </c>
      <c r="BG244" s="157">
        <f t="shared" si="86"/>
        <v>0</v>
      </c>
      <c r="BH244" s="157">
        <f t="shared" si="87"/>
        <v>0</v>
      </c>
      <c r="BI244" s="157">
        <f t="shared" si="88"/>
        <v>0</v>
      </c>
      <c r="BJ244" s="19" t="s">
        <v>79</v>
      </c>
      <c r="BK244" s="157">
        <f t="shared" si="89"/>
        <v>0</v>
      </c>
      <c r="BL244" s="19" t="s">
        <v>175</v>
      </c>
      <c r="BM244" s="156" t="s">
        <v>1331</v>
      </c>
    </row>
    <row r="245" spans="1:65" s="2" customFormat="1" ht="16.5" customHeight="1">
      <c r="A245" s="34"/>
      <c r="B245" s="144"/>
      <c r="C245" s="145" t="s">
        <v>752</v>
      </c>
      <c r="D245" s="145" t="s">
        <v>170</v>
      </c>
      <c r="E245" s="146" t="s">
        <v>1332</v>
      </c>
      <c r="F245" s="147" t="s">
        <v>1333</v>
      </c>
      <c r="G245" s="148" t="s">
        <v>847</v>
      </c>
      <c r="H245" s="149">
        <v>76</v>
      </c>
      <c r="I245" s="150"/>
      <c r="J245" s="151">
        <f t="shared" si="80"/>
        <v>0</v>
      </c>
      <c r="K245" s="147" t="s">
        <v>3</v>
      </c>
      <c r="L245" s="35"/>
      <c r="M245" s="152" t="s">
        <v>3</v>
      </c>
      <c r="N245" s="153" t="s">
        <v>43</v>
      </c>
      <c r="O245" s="55"/>
      <c r="P245" s="154">
        <f t="shared" si="81"/>
        <v>0</v>
      </c>
      <c r="Q245" s="154">
        <v>0</v>
      </c>
      <c r="R245" s="154">
        <f t="shared" si="82"/>
        <v>0</v>
      </c>
      <c r="S245" s="154">
        <v>0</v>
      </c>
      <c r="T245" s="155">
        <f t="shared" si="83"/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56" t="s">
        <v>175</v>
      </c>
      <c r="AT245" s="156" t="s">
        <v>170</v>
      </c>
      <c r="AU245" s="156" t="s">
        <v>175</v>
      </c>
      <c r="AY245" s="19" t="s">
        <v>167</v>
      </c>
      <c r="BE245" s="157">
        <f t="shared" si="84"/>
        <v>0</v>
      </c>
      <c r="BF245" s="157">
        <f t="shared" si="85"/>
        <v>0</v>
      </c>
      <c r="BG245" s="157">
        <f t="shared" si="86"/>
        <v>0</v>
      </c>
      <c r="BH245" s="157">
        <f t="shared" si="87"/>
        <v>0</v>
      </c>
      <c r="BI245" s="157">
        <f t="shared" si="88"/>
        <v>0</v>
      </c>
      <c r="BJ245" s="19" t="s">
        <v>79</v>
      </c>
      <c r="BK245" s="157">
        <f t="shared" si="89"/>
        <v>0</v>
      </c>
      <c r="BL245" s="19" t="s">
        <v>175</v>
      </c>
      <c r="BM245" s="156" t="s">
        <v>1334</v>
      </c>
    </row>
    <row r="246" spans="1:65" s="2" customFormat="1" ht="16.5" customHeight="1">
      <c r="A246" s="34"/>
      <c r="B246" s="144"/>
      <c r="C246" s="145" t="s">
        <v>769</v>
      </c>
      <c r="D246" s="145" t="s">
        <v>170</v>
      </c>
      <c r="E246" s="146" t="s">
        <v>1335</v>
      </c>
      <c r="F246" s="147" t="s">
        <v>1336</v>
      </c>
      <c r="G246" s="148" t="s">
        <v>847</v>
      </c>
      <c r="H246" s="149">
        <v>80</v>
      </c>
      <c r="I246" s="150"/>
      <c r="J246" s="151">
        <f t="shared" si="80"/>
        <v>0</v>
      </c>
      <c r="K246" s="147" t="s">
        <v>3</v>
      </c>
      <c r="L246" s="35"/>
      <c r="M246" s="152" t="s">
        <v>3</v>
      </c>
      <c r="N246" s="153" t="s">
        <v>43</v>
      </c>
      <c r="O246" s="55"/>
      <c r="P246" s="154">
        <f t="shared" si="81"/>
        <v>0</v>
      </c>
      <c r="Q246" s="154">
        <v>0</v>
      </c>
      <c r="R246" s="154">
        <f t="shared" si="82"/>
        <v>0</v>
      </c>
      <c r="S246" s="154">
        <v>0</v>
      </c>
      <c r="T246" s="155">
        <f t="shared" si="83"/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56" t="s">
        <v>175</v>
      </c>
      <c r="AT246" s="156" t="s">
        <v>170</v>
      </c>
      <c r="AU246" s="156" t="s">
        <v>175</v>
      </c>
      <c r="AY246" s="19" t="s">
        <v>167</v>
      </c>
      <c r="BE246" s="157">
        <f t="shared" si="84"/>
        <v>0</v>
      </c>
      <c r="BF246" s="157">
        <f t="shared" si="85"/>
        <v>0</v>
      </c>
      <c r="BG246" s="157">
        <f t="shared" si="86"/>
        <v>0</v>
      </c>
      <c r="BH246" s="157">
        <f t="shared" si="87"/>
        <v>0</v>
      </c>
      <c r="BI246" s="157">
        <f t="shared" si="88"/>
        <v>0</v>
      </c>
      <c r="BJ246" s="19" t="s">
        <v>79</v>
      </c>
      <c r="BK246" s="157">
        <f t="shared" si="89"/>
        <v>0</v>
      </c>
      <c r="BL246" s="19" t="s">
        <v>175</v>
      </c>
      <c r="BM246" s="156" t="s">
        <v>1337</v>
      </c>
    </row>
    <row r="247" spans="1:65" s="2" customFormat="1" ht="16.5" customHeight="1">
      <c r="A247" s="34"/>
      <c r="B247" s="144"/>
      <c r="C247" s="145" t="s">
        <v>775</v>
      </c>
      <c r="D247" s="145" t="s">
        <v>170</v>
      </c>
      <c r="E247" s="146" t="s">
        <v>1338</v>
      </c>
      <c r="F247" s="147" t="s">
        <v>1339</v>
      </c>
      <c r="G247" s="148" t="s">
        <v>847</v>
      </c>
      <c r="H247" s="149">
        <v>3</v>
      </c>
      <c r="I247" s="150"/>
      <c r="J247" s="151">
        <f t="shared" si="80"/>
        <v>0</v>
      </c>
      <c r="K247" s="147" t="s">
        <v>3</v>
      </c>
      <c r="L247" s="35"/>
      <c r="M247" s="152" t="s">
        <v>3</v>
      </c>
      <c r="N247" s="153" t="s">
        <v>43</v>
      </c>
      <c r="O247" s="55"/>
      <c r="P247" s="154">
        <f t="shared" si="81"/>
        <v>0</v>
      </c>
      <c r="Q247" s="154">
        <v>0</v>
      </c>
      <c r="R247" s="154">
        <f t="shared" si="82"/>
        <v>0</v>
      </c>
      <c r="S247" s="154">
        <v>0</v>
      </c>
      <c r="T247" s="155">
        <f t="shared" si="83"/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56" t="s">
        <v>175</v>
      </c>
      <c r="AT247" s="156" t="s">
        <v>170</v>
      </c>
      <c r="AU247" s="156" t="s">
        <v>175</v>
      </c>
      <c r="AY247" s="19" t="s">
        <v>167</v>
      </c>
      <c r="BE247" s="157">
        <f t="shared" si="84"/>
        <v>0</v>
      </c>
      <c r="BF247" s="157">
        <f t="shared" si="85"/>
        <v>0</v>
      </c>
      <c r="BG247" s="157">
        <f t="shared" si="86"/>
        <v>0</v>
      </c>
      <c r="BH247" s="157">
        <f t="shared" si="87"/>
        <v>0</v>
      </c>
      <c r="BI247" s="157">
        <f t="shared" si="88"/>
        <v>0</v>
      </c>
      <c r="BJ247" s="19" t="s">
        <v>79</v>
      </c>
      <c r="BK247" s="157">
        <f t="shared" si="89"/>
        <v>0</v>
      </c>
      <c r="BL247" s="19" t="s">
        <v>175</v>
      </c>
      <c r="BM247" s="156" t="s">
        <v>1340</v>
      </c>
    </row>
    <row r="248" spans="1:65" s="2" customFormat="1" ht="16.5" customHeight="1">
      <c r="A248" s="34"/>
      <c r="B248" s="144"/>
      <c r="C248" s="145" t="s">
        <v>781</v>
      </c>
      <c r="D248" s="145" t="s">
        <v>170</v>
      </c>
      <c r="E248" s="146" t="s">
        <v>1341</v>
      </c>
      <c r="F248" s="147" t="s">
        <v>1342</v>
      </c>
      <c r="G248" s="148" t="s">
        <v>847</v>
      </c>
      <c r="H248" s="149">
        <v>76</v>
      </c>
      <c r="I248" s="150"/>
      <c r="J248" s="151">
        <f t="shared" si="80"/>
        <v>0</v>
      </c>
      <c r="K248" s="147" t="s">
        <v>3</v>
      </c>
      <c r="L248" s="35"/>
      <c r="M248" s="152" t="s">
        <v>3</v>
      </c>
      <c r="N248" s="153" t="s">
        <v>43</v>
      </c>
      <c r="O248" s="55"/>
      <c r="P248" s="154">
        <f t="shared" si="81"/>
        <v>0</v>
      </c>
      <c r="Q248" s="154">
        <v>0</v>
      </c>
      <c r="R248" s="154">
        <f t="shared" si="82"/>
        <v>0</v>
      </c>
      <c r="S248" s="154">
        <v>0</v>
      </c>
      <c r="T248" s="155">
        <f t="shared" si="83"/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56" t="s">
        <v>175</v>
      </c>
      <c r="AT248" s="156" t="s">
        <v>170</v>
      </c>
      <c r="AU248" s="156" t="s">
        <v>175</v>
      </c>
      <c r="AY248" s="19" t="s">
        <v>167</v>
      </c>
      <c r="BE248" s="157">
        <f t="shared" si="84"/>
        <v>0</v>
      </c>
      <c r="BF248" s="157">
        <f t="shared" si="85"/>
        <v>0</v>
      </c>
      <c r="BG248" s="157">
        <f t="shared" si="86"/>
        <v>0</v>
      </c>
      <c r="BH248" s="157">
        <f t="shared" si="87"/>
        <v>0</v>
      </c>
      <c r="BI248" s="157">
        <f t="shared" si="88"/>
        <v>0</v>
      </c>
      <c r="BJ248" s="19" t="s">
        <v>79</v>
      </c>
      <c r="BK248" s="157">
        <f t="shared" si="89"/>
        <v>0</v>
      </c>
      <c r="BL248" s="19" t="s">
        <v>175</v>
      </c>
      <c r="BM248" s="156" t="s">
        <v>1343</v>
      </c>
    </row>
    <row r="249" spans="1:65" s="2" customFormat="1" ht="16.5" customHeight="1">
      <c r="A249" s="34"/>
      <c r="B249" s="144"/>
      <c r="C249" s="181" t="s">
        <v>788</v>
      </c>
      <c r="D249" s="181" t="s">
        <v>452</v>
      </c>
      <c r="E249" s="182" t="s">
        <v>1344</v>
      </c>
      <c r="F249" s="183" t="s">
        <v>1345</v>
      </c>
      <c r="G249" s="184" t="s">
        <v>786</v>
      </c>
      <c r="H249" s="185">
        <v>6</v>
      </c>
      <c r="I249" s="186"/>
      <c r="J249" s="187">
        <f t="shared" si="80"/>
        <v>0</v>
      </c>
      <c r="K249" s="183" t="s">
        <v>3</v>
      </c>
      <c r="L249" s="188"/>
      <c r="M249" s="189" t="s">
        <v>3</v>
      </c>
      <c r="N249" s="190" t="s">
        <v>43</v>
      </c>
      <c r="O249" s="55"/>
      <c r="P249" s="154">
        <f t="shared" si="81"/>
        <v>0</v>
      </c>
      <c r="Q249" s="154">
        <v>0</v>
      </c>
      <c r="R249" s="154">
        <f t="shared" si="82"/>
        <v>0</v>
      </c>
      <c r="S249" s="154">
        <v>0</v>
      </c>
      <c r="T249" s="155">
        <f t="shared" si="83"/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56" t="s">
        <v>218</v>
      </c>
      <c r="AT249" s="156" t="s">
        <v>452</v>
      </c>
      <c r="AU249" s="156" t="s">
        <v>175</v>
      </c>
      <c r="AY249" s="19" t="s">
        <v>167</v>
      </c>
      <c r="BE249" s="157">
        <f t="shared" si="84"/>
        <v>0</v>
      </c>
      <c r="BF249" s="157">
        <f t="shared" si="85"/>
        <v>0</v>
      </c>
      <c r="BG249" s="157">
        <f t="shared" si="86"/>
        <v>0</v>
      </c>
      <c r="BH249" s="157">
        <f t="shared" si="87"/>
        <v>0</v>
      </c>
      <c r="BI249" s="157">
        <f t="shared" si="88"/>
        <v>0</v>
      </c>
      <c r="BJ249" s="19" t="s">
        <v>79</v>
      </c>
      <c r="BK249" s="157">
        <f t="shared" si="89"/>
        <v>0</v>
      </c>
      <c r="BL249" s="19" t="s">
        <v>175</v>
      </c>
      <c r="BM249" s="156" t="s">
        <v>1346</v>
      </c>
    </row>
    <row r="250" spans="1:65" s="2" customFormat="1" ht="21.75" customHeight="1">
      <c r="A250" s="34"/>
      <c r="B250" s="144"/>
      <c r="C250" s="181" t="s">
        <v>797</v>
      </c>
      <c r="D250" s="181" t="s">
        <v>452</v>
      </c>
      <c r="E250" s="182" t="s">
        <v>1347</v>
      </c>
      <c r="F250" s="183" t="s">
        <v>1348</v>
      </c>
      <c r="G250" s="184" t="s">
        <v>847</v>
      </c>
      <c r="H250" s="185">
        <v>1</v>
      </c>
      <c r="I250" s="186"/>
      <c r="J250" s="187">
        <f t="shared" si="80"/>
        <v>0</v>
      </c>
      <c r="K250" s="183" t="s">
        <v>3</v>
      </c>
      <c r="L250" s="188"/>
      <c r="M250" s="189" t="s">
        <v>3</v>
      </c>
      <c r="N250" s="190" t="s">
        <v>43</v>
      </c>
      <c r="O250" s="55"/>
      <c r="P250" s="154">
        <f t="shared" si="81"/>
        <v>0</v>
      </c>
      <c r="Q250" s="154">
        <v>0</v>
      </c>
      <c r="R250" s="154">
        <f t="shared" si="82"/>
        <v>0</v>
      </c>
      <c r="S250" s="154">
        <v>0</v>
      </c>
      <c r="T250" s="155">
        <f t="shared" si="83"/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56" t="s">
        <v>218</v>
      </c>
      <c r="AT250" s="156" t="s">
        <v>452</v>
      </c>
      <c r="AU250" s="156" t="s">
        <v>175</v>
      </c>
      <c r="AY250" s="19" t="s">
        <v>167</v>
      </c>
      <c r="BE250" s="157">
        <f t="shared" si="84"/>
        <v>0</v>
      </c>
      <c r="BF250" s="157">
        <f t="shared" si="85"/>
        <v>0</v>
      </c>
      <c r="BG250" s="157">
        <f t="shared" si="86"/>
        <v>0</v>
      </c>
      <c r="BH250" s="157">
        <f t="shared" si="87"/>
        <v>0</v>
      </c>
      <c r="BI250" s="157">
        <f t="shared" si="88"/>
        <v>0</v>
      </c>
      <c r="BJ250" s="19" t="s">
        <v>79</v>
      </c>
      <c r="BK250" s="157">
        <f t="shared" si="89"/>
        <v>0</v>
      </c>
      <c r="BL250" s="19" t="s">
        <v>175</v>
      </c>
      <c r="BM250" s="156" t="s">
        <v>1349</v>
      </c>
    </row>
    <row r="251" spans="2:63" s="16" customFormat="1" ht="20.85" customHeight="1">
      <c r="B251" s="208"/>
      <c r="D251" s="209" t="s">
        <v>71</v>
      </c>
      <c r="E251" s="209" t="s">
        <v>1350</v>
      </c>
      <c r="F251" s="209" t="s">
        <v>1351</v>
      </c>
      <c r="I251" s="210"/>
      <c r="J251" s="211">
        <f>BK251</f>
        <v>0</v>
      </c>
      <c r="L251" s="208"/>
      <c r="M251" s="212"/>
      <c r="N251" s="213"/>
      <c r="O251" s="213"/>
      <c r="P251" s="214">
        <f>SUM(P252:P259)</f>
        <v>0</v>
      </c>
      <c r="Q251" s="213"/>
      <c r="R251" s="214">
        <f>SUM(R252:R259)</f>
        <v>0</v>
      </c>
      <c r="S251" s="213"/>
      <c r="T251" s="215">
        <f>SUM(T252:T259)</f>
        <v>0</v>
      </c>
      <c r="AR251" s="209" t="s">
        <v>79</v>
      </c>
      <c r="AT251" s="216" t="s">
        <v>71</v>
      </c>
      <c r="AU251" s="216" t="s">
        <v>168</v>
      </c>
      <c r="AY251" s="209" t="s">
        <v>167</v>
      </c>
      <c r="BK251" s="217">
        <f>SUM(BK252:BK259)</f>
        <v>0</v>
      </c>
    </row>
    <row r="252" spans="1:65" s="2" customFormat="1" ht="16.5" customHeight="1">
      <c r="A252" s="34"/>
      <c r="B252" s="144"/>
      <c r="C252" s="145" t="s">
        <v>934</v>
      </c>
      <c r="D252" s="145" t="s">
        <v>170</v>
      </c>
      <c r="E252" s="146" t="s">
        <v>1094</v>
      </c>
      <c r="F252" s="147" t="s">
        <v>1095</v>
      </c>
      <c r="G252" s="148" t="s">
        <v>226</v>
      </c>
      <c r="H252" s="149">
        <v>140</v>
      </c>
      <c r="I252" s="150"/>
      <c r="J252" s="151">
        <f aca="true" t="shared" si="90" ref="J252:J259">ROUND(I252*H252,2)</f>
        <v>0</v>
      </c>
      <c r="K252" s="147" t="s">
        <v>3</v>
      </c>
      <c r="L252" s="35"/>
      <c r="M252" s="152" t="s">
        <v>3</v>
      </c>
      <c r="N252" s="153" t="s">
        <v>43</v>
      </c>
      <c r="O252" s="55"/>
      <c r="P252" s="154">
        <f aca="true" t="shared" si="91" ref="P252:P259">O252*H252</f>
        <v>0</v>
      </c>
      <c r="Q252" s="154">
        <v>0</v>
      </c>
      <c r="R252" s="154">
        <f aca="true" t="shared" si="92" ref="R252:R259">Q252*H252</f>
        <v>0</v>
      </c>
      <c r="S252" s="154">
        <v>0</v>
      </c>
      <c r="T252" s="155">
        <f aca="true" t="shared" si="93" ref="T252:T259"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56" t="s">
        <v>175</v>
      </c>
      <c r="AT252" s="156" t="s">
        <v>170</v>
      </c>
      <c r="AU252" s="156" t="s">
        <v>175</v>
      </c>
      <c r="AY252" s="19" t="s">
        <v>167</v>
      </c>
      <c r="BE252" s="157">
        <f aca="true" t="shared" si="94" ref="BE252:BE259">IF(N252="základní",J252,0)</f>
        <v>0</v>
      </c>
      <c r="BF252" s="157">
        <f aca="true" t="shared" si="95" ref="BF252:BF259">IF(N252="snížená",J252,0)</f>
        <v>0</v>
      </c>
      <c r="BG252" s="157">
        <f aca="true" t="shared" si="96" ref="BG252:BG259">IF(N252="zákl. přenesená",J252,0)</f>
        <v>0</v>
      </c>
      <c r="BH252" s="157">
        <f aca="true" t="shared" si="97" ref="BH252:BH259">IF(N252="sníž. přenesená",J252,0)</f>
        <v>0</v>
      </c>
      <c r="BI252" s="157">
        <f aca="true" t="shared" si="98" ref="BI252:BI259">IF(N252="nulová",J252,0)</f>
        <v>0</v>
      </c>
      <c r="BJ252" s="19" t="s">
        <v>79</v>
      </c>
      <c r="BK252" s="157">
        <f aca="true" t="shared" si="99" ref="BK252:BK259">ROUND(I252*H252,2)</f>
        <v>0</v>
      </c>
      <c r="BL252" s="19" t="s">
        <v>175</v>
      </c>
      <c r="BM252" s="156" t="s">
        <v>1352</v>
      </c>
    </row>
    <row r="253" spans="1:65" s="2" customFormat="1" ht="16.5" customHeight="1">
      <c r="A253" s="34"/>
      <c r="B253" s="144"/>
      <c r="C253" s="145" t="s">
        <v>1353</v>
      </c>
      <c r="D253" s="145" t="s">
        <v>170</v>
      </c>
      <c r="E253" s="146" t="s">
        <v>1354</v>
      </c>
      <c r="F253" s="147" t="s">
        <v>1355</v>
      </c>
      <c r="G253" s="148" t="s">
        <v>226</v>
      </c>
      <c r="H253" s="149">
        <v>70</v>
      </c>
      <c r="I253" s="150"/>
      <c r="J253" s="151">
        <f t="shared" si="90"/>
        <v>0</v>
      </c>
      <c r="K253" s="147" t="s">
        <v>3</v>
      </c>
      <c r="L253" s="35"/>
      <c r="M253" s="152" t="s">
        <v>3</v>
      </c>
      <c r="N253" s="153" t="s">
        <v>43</v>
      </c>
      <c r="O253" s="55"/>
      <c r="P253" s="154">
        <f t="shared" si="91"/>
        <v>0</v>
      </c>
      <c r="Q253" s="154">
        <v>0</v>
      </c>
      <c r="R253" s="154">
        <f t="shared" si="92"/>
        <v>0</v>
      </c>
      <c r="S253" s="154">
        <v>0</v>
      </c>
      <c r="T253" s="155">
        <f t="shared" si="93"/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56" t="s">
        <v>175</v>
      </c>
      <c r="AT253" s="156" t="s">
        <v>170</v>
      </c>
      <c r="AU253" s="156" t="s">
        <v>175</v>
      </c>
      <c r="AY253" s="19" t="s">
        <v>167</v>
      </c>
      <c r="BE253" s="157">
        <f t="shared" si="94"/>
        <v>0</v>
      </c>
      <c r="BF253" s="157">
        <f t="shared" si="95"/>
        <v>0</v>
      </c>
      <c r="BG253" s="157">
        <f t="shared" si="96"/>
        <v>0</v>
      </c>
      <c r="BH253" s="157">
        <f t="shared" si="97"/>
        <v>0</v>
      </c>
      <c r="BI253" s="157">
        <f t="shared" si="98"/>
        <v>0</v>
      </c>
      <c r="BJ253" s="19" t="s">
        <v>79</v>
      </c>
      <c r="BK253" s="157">
        <f t="shared" si="99"/>
        <v>0</v>
      </c>
      <c r="BL253" s="19" t="s">
        <v>175</v>
      </c>
      <c r="BM253" s="156" t="s">
        <v>1356</v>
      </c>
    </row>
    <row r="254" spans="1:65" s="2" customFormat="1" ht="16.5" customHeight="1">
      <c r="A254" s="34"/>
      <c r="B254" s="144"/>
      <c r="C254" s="145" t="s">
        <v>937</v>
      </c>
      <c r="D254" s="145" t="s">
        <v>170</v>
      </c>
      <c r="E254" s="146" t="s">
        <v>1357</v>
      </c>
      <c r="F254" s="147" t="s">
        <v>1358</v>
      </c>
      <c r="G254" s="148" t="s">
        <v>847</v>
      </c>
      <c r="H254" s="149">
        <v>140</v>
      </c>
      <c r="I254" s="150"/>
      <c r="J254" s="151">
        <f t="shared" si="90"/>
        <v>0</v>
      </c>
      <c r="K254" s="147" t="s">
        <v>3</v>
      </c>
      <c r="L254" s="35"/>
      <c r="M254" s="152" t="s">
        <v>3</v>
      </c>
      <c r="N254" s="153" t="s">
        <v>43</v>
      </c>
      <c r="O254" s="55"/>
      <c r="P254" s="154">
        <f t="shared" si="91"/>
        <v>0</v>
      </c>
      <c r="Q254" s="154">
        <v>0</v>
      </c>
      <c r="R254" s="154">
        <f t="shared" si="92"/>
        <v>0</v>
      </c>
      <c r="S254" s="154">
        <v>0</v>
      </c>
      <c r="T254" s="155">
        <f t="shared" si="93"/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56" t="s">
        <v>175</v>
      </c>
      <c r="AT254" s="156" t="s">
        <v>170</v>
      </c>
      <c r="AU254" s="156" t="s">
        <v>175</v>
      </c>
      <c r="AY254" s="19" t="s">
        <v>167</v>
      </c>
      <c r="BE254" s="157">
        <f t="shared" si="94"/>
        <v>0</v>
      </c>
      <c r="BF254" s="157">
        <f t="shared" si="95"/>
        <v>0</v>
      </c>
      <c r="BG254" s="157">
        <f t="shared" si="96"/>
        <v>0</v>
      </c>
      <c r="BH254" s="157">
        <f t="shared" si="97"/>
        <v>0</v>
      </c>
      <c r="BI254" s="157">
        <f t="shared" si="98"/>
        <v>0</v>
      </c>
      <c r="BJ254" s="19" t="s">
        <v>79</v>
      </c>
      <c r="BK254" s="157">
        <f t="shared" si="99"/>
        <v>0</v>
      </c>
      <c r="BL254" s="19" t="s">
        <v>175</v>
      </c>
      <c r="BM254" s="156" t="s">
        <v>1359</v>
      </c>
    </row>
    <row r="255" spans="1:65" s="2" customFormat="1" ht="16.5" customHeight="1">
      <c r="A255" s="34"/>
      <c r="B255" s="144"/>
      <c r="C255" s="145" t="s">
        <v>1360</v>
      </c>
      <c r="D255" s="145" t="s">
        <v>170</v>
      </c>
      <c r="E255" s="146" t="s">
        <v>1361</v>
      </c>
      <c r="F255" s="147" t="s">
        <v>1362</v>
      </c>
      <c r="G255" s="148" t="s">
        <v>226</v>
      </c>
      <c r="H255" s="149">
        <v>30</v>
      </c>
      <c r="I255" s="150"/>
      <c r="J255" s="151">
        <f t="shared" si="90"/>
        <v>0</v>
      </c>
      <c r="K255" s="147" t="s">
        <v>3</v>
      </c>
      <c r="L255" s="35"/>
      <c r="M255" s="152" t="s">
        <v>3</v>
      </c>
      <c r="N255" s="153" t="s">
        <v>43</v>
      </c>
      <c r="O255" s="55"/>
      <c r="P255" s="154">
        <f t="shared" si="91"/>
        <v>0</v>
      </c>
      <c r="Q255" s="154">
        <v>0</v>
      </c>
      <c r="R255" s="154">
        <f t="shared" si="92"/>
        <v>0</v>
      </c>
      <c r="S255" s="154">
        <v>0</v>
      </c>
      <c r="T255" s="155">
        <f t="shared" si="93"/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56" t="s">
        <v>175</v>
      </c>
      <c r="AT255" s="156" t="s">
        <v>170</v>
      </c>
      <c r="AU255" s="156" t="s">
        <v>175</v>
      </c>
      <c r="AY255" s="19" t="s">
        <v>167</v>
      </c>
      <c r="BE255" s="157">
        <f t="shared" si="94"/>
        <v>0</v>
      </c>
      <c r="BF255" s="157">
        <f t="shared" si="95"/>
        <v>0</v>
      </c>
      <c r="BG255" s="157">
        <f t="shared" si="96"/>
        <v>0</v>
      </c>
      <c r="BH255" s="157">
        <f t="shared" si="97"/>
        <v>0</v>
      </c>
      <c r="BI255" s="157">
        <f t="shared" si="98"/>
        <v>0</v>
      </c>
      <c r="BJ255" s="19" t="s">
        <v>79</v>
      </c>
      <c r="BK255" s="157">
        <f t="shared" si="99"/>
        <v>0</v>
      </c>
      <c r="BL255" s="19" t="s">
        <v>175</v>
      </c>
      <c r="BM255" s="156" t="s">
        <v>1363</v>
      </c>
    </row>
    <row r="256" spans="1:65" s="2" customFormat="1" ht="16.5" customHeight="1">
      <c r="A256" s="34"/>
      <c r="B256" s="144"/>
      <c r="C256" s="145" t="s">
        <v>940</v>
      </c>
      <c r="D256" s="145" t="s">
        <v>170</v>
      </c>
      <c r="E256" s="146" t="s">
        <v>1364</v>
      </c>
      <c r="F256" s="147" t="s">
        <v>1365</v>
      </c>
      <c r="G256" s="148" t="s">
        <v>226</v>
      </c>
      <c r="H256" s="149">
        <v>30</v>
      </c>
      <c r="I256" s="150"/>
      <c r="J256" s="151">
        <f t="shared" si="90"/>
        <v>0</v>
      </c>
      <c r="K256" s="147" t="s">
        <v>3</v>
      </c>
      <c r="L256" s="35"/>
      <c r="M256" s="152" t="s">
        <v>3</v>
      </c>
      <c r="N256" s="153" t="s">
        <v>43</v>
      </c>
      <c r="O256" s="55"/>
      <c r="P256" s="154">
        <f t="shared" si="91"/>
        <v>0</v>
      </c>
      <c r="Q256" s="154">
        <v>0</v>
      </c>
      <c r="R256" s="154">
        <f t="shared" si="92"/>
        <v>0</v>
      </c>
      <c r="S256" s="154">
        <v>0</v>
      </c>
      <c r="T256" s="155">
        <f t="shared" si="93"/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56" t="s">
        <v>175</v>
      </c>
      <c r="AT256" s="156" t="s">
        <v>170</v>
      </c>
      <c r="AU256" s="156" t="s">
        <v>175</v>
      </c>
      <c r="AY256" s="19" t="s">
        <v>167</v>
      </c>
      <c r="BE256" s="157">
        <f t="shared" si="94"/>
        <v>0</v>
      </c>
      <c r="BF256" s="157">
        <f t="shared" si="95"/>
        <v>0</v>
      </c>
      <c r="BG256" s="157">
        <f t="shared" si="96"/>
        <v>0</v>
      </c>
      <c r="BH256" s="157">
        <f t="shared" si="97"/>
        <v>0</v>
      </c>
      <c r="BI256" s="157">
        <f t="shared" si="98"/>
        <v>0</v>
      </c>
      <c r="BJ256" s="19" t="s">
        <v>79</v>
      </c>
      <c r="BK256" s="157">
        <f t="shared" si="99"/>
        <v>0</v>
      </c>
      <c r="BL256" s="19" t="s">
        <v>175</v>
      </c>
      <c r="BM256" s="156" t="s">
        <v>1366</v>
      </c>
    </row>
    <row r="257" spans="1:65" s="2" customFormat="1" ht="16.5" customHeight="1">
      <c r="A257" s="34"/>
      <c r="B257" s="144"/>
      <c r="C257" s="145" t="s">
        <v>1367</v>
      </c>
      <c r="D257" s="145" t="s">
        <v>170</v>
      </c>
      <c r="E257" s="146" t="s">
        <v>1368</v>
      </c>
      <c r="F257" s="147" t="s">
        <v>1369</v>
      </c>
      <c r="G257" s="148" t="s">
        <v>847</v>
      </c>
      <c r="H257" s="149">
        <v>3</v>
      </c>
      <c r="I257" s="150"/>
      <c r="J257" s="151">
        <f t="shared" si="90"/>
        <v>0</v>
      </c>
      <c r="K257" s="147" t="s">
        <v>3</v>
      </c>
      <c r="L257" s="35"/>
      <c r="M257" s="152" t="s">
        <v>3</v>
      </c>
      <c r="N257" s="153" t="s">
        <v>43</v>
      </c>
      <c r="O257" s="55"/>
      <c r="P257" s="154">
        <f t="shared" si="91"/>
        <v>0</v>
      </c>
      <c r="Q257" s="154">
        <v>0</v>
      </c>
      <c r="R257" s="154">
        <f t="shared" si="92"/>
        <v>0</v>
      </c>
      <c r="S257" s="154">
        <v>0</v>
      </c>
      <c r="T257" s="155">
        <f t="shared" si="93"/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56" t="s">
        <v>175</v>
      </c>
      <c r="AT257" s="156" t="s">
        <v>170</v>
      </c>
      <c r="AU257" s="156" t="s">
        <v>175</v>
      </c>
      <c r="AY257" s="19" t="s">
        <v>167</v>
      </c>
      <c r="BE257" s="157">
        <f t="shared" si="94"/>
        <v>0</v>
      </c>
      <c r="BF257" s="157">
        <f t="shared" si="95"/>
        <v>0</v>
      </c>
      <c r="BG257" s="157">
        <f t="shared" si="96"/>
        <v>0</v>
      </c>
      <c r="BH257" s="157">
        <f t="shared" si="97"/>
        <v>0</v>
      </c>
      <c r="BI257" s="157">
        <f t="shared" si="98"/>
        <v>0</v>
      </c>
      <c r="BJ257" s="19" t="s">
        <v>79</v>
      </c>
      <c r="BK257" s="157">
        <f t="shared" si="99"/>
        <v>0</v>
      </c>
      <c r="BL257" s="19" t="s">
        <v>175</v>
      </c>
      <c r="BM257" s="156" t="s">
        <v>1370</v>
      </c>
    </row>
    <row r="258" spans="1:65" s="2" customFormat="1" ht="16.5" customHeight="1">
      <c r="A258" s="34"/>
      <c r="B258" s="144"/>
      <c r="C258" s="145" t="s">
        <v>943</v>
      </c>
      <c r="D258" s="145" t="s">
        <v>170</v>
      </c>
      <c r="E258" s="146" t="s">
        <v>1371</v>
      </c>
      <c r="F258" s="147" t="s">
        <v>1372</v>
      </c>
      <c r="G258" s="148" t="s">
        <v>847</v>
      </c>
      <c r="H258" s="149">
        <v>4</v>
      </c>
      <c r="I258" s="150"/>
      <c r="J258" s="151">
        <f t="shared" si="90"/>
        <v>0</v>
      </c>
      <c r="K258" s="147" t="s">
        <v>3</v>
      </c>
      <c r="L258" s="35"/>
      <c r="M258" s="152" t="s">
        <v>3</v>
      </c>
      <c r="N258" s="153" t="s">
        <v>43</v>
      </c>
      <c r="O258" s="55"/>
      <c r="P258" s="154">
        <f t="shared" si="91"/>
        <v>0</v>
      </c>
      <c r="Q258" s="154">
        <v>0</v>
      </c>
      <c r="R258" s="154">
        <f t="shared" si="92"/>
        <v>0</v>
      </c>
      <c r="S258" s="154">
        <v>0</v>
      </c>
      <c r="T258" s="155">
        <f t="shared" si="93"/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56" t="s">
        <v>175</v>
      </c>
      <c r="AT258" s="156" t="s">
        <v>170</v>
      </c>
      <c r="AU258" s="156" t="s">
        <v>175</v>
      </c>
      <c r="AY258" s="19" t="s">
        <v>167</v>
      </c>
      <c r="BE258" s="157">
        <f t="shared" si="94"/>
        <v>0</v>
      </c>
      <c r="BF258" s="157">
        <f t="shared" si="95"/>
        <v>0</v>
      </c>
      <c r="BG258" s="157">
        <f t="shared" si="96"/>
        <v>0</v>
      </c>
      <c r="BH258" s="157">
        <f t="shared" si="97"/>
        <v>0</v>
      </c>
      <c r="BI258" s="157">
        <f t="shared" si="98"/>
        <v>0</v>
      </c>
      <c r="BJ258" s="19" t="s">
        <v>79</v>
      </c>
      <c r="BK258" s="157">
        <f t="shared" si="99"/>
        <v>0</v>
      </c>
      <c r="BL258" s="19" t="s">
        <v>175</v>
      </c>
      <c r="BM258" s="156" t="s">
        <v>1373</v>
      </c>
    </row>
    <row r="259" spans="1:65" s="2" customFormat="1" ht="16.5" customHeight="1">
      <c r="A259" s="34"/>
      <c r="B259" s="144"/>
      <c r="C259" s="145" t="s">
        <v>1374</v>
      </c>
      <c r="D259" s="145" t="s">
        <v>170</v>
      </c>
      <c r="E259" s="146" t="s">
        <v>1375</v>
      </c>
      <c r="F259" s="147" t="s">
        <v>1376</v>
      </c>
      <c r="G259" s="148" t="s">
        <v>1377</v>
      </c>
      <c r="H259" s="149">
        <v>1</v>
      </c>
      <c r="I259" s="150"/>
      <c r="J259" s="151">
        <f t="shared" si="90"/>
        <v>0</v>
      </c>
      <c r="K259" s="147" t="s">
        <v>3</v>
      </c>
      <c r="L259" s="35"/>
      <c r="M259" s="152" t="s">
        <v>3</v>
      </c>
      <c r="N259" s="153" t="s">
        <v>43</v>
      </c>
      <c r="O259" s="55"/>
      <c r="P259" s="154">
        <f t="shared" si="91"/>
        <v>0</v>
      </c>
      <c r="Q259" s="154">
        <v>0</v>
      </c>
      <c r="R259" s="154">
        <f t="shared" si="92"/>
        <v>0</v>
      </c>
      <c r="S259" s="154">
        <v>0</v>
      </c>
      <c r="T259" s="155">
        <f t="shared" si="93"/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56" t="s">
        <v>175</v>
      </c>
      <c r="AT259" s="156" t="s">
        <v>170</v>
      </c>
      <c r="AU259" s="156" t="s">
        <v>175</v>
      </c>
      <c r="AY259" s="19" t="s">
        <v>167</v>
      </c>
      <c r="BE259" s="157">
        <f t="shared" si="94"/>
        <v>0</v>
      </c>
      <c r="BF259" s="157">
        <f t="shared" si="95"/>
        <v>0</v>
      </c>
      <c r="BG259" s="157">
        <f t="shared" si="96"/>
        <v>0</v>
      </c>
      <c r="BH259" s="157">
        <f t="shared" si="97"/>
        <v>0</v>
      </c>
      <c r="BI259" s="157">
        <f t="shared" si="98"/>
        <v>0</v>
      </c>
      <c r="BJ259" s="19" t="s">
        <v>79</v>
      </c>
      <c r="BK259" s="157">
        <f t="shared" si="99"/>
        <v>0</v>
      </c>
      <c r="BL259" s="19" t="s">
        <v>175</v>
      </c>
      <c r="BM259" s="156" t="s">
        <v>1378</v>
      </c>
    </row>
    <row r="260" spans="2:63" s="16" customFormat="1" ht="20.85" customHeight="1">
      <c r="B260" s="208"/>
      <c r="D260" s="209" t="s">
        <v>71</v>
      </c>
      <c r="E260" s="209" t="s">
        <v>1379</v>
      </c>
      <c r="F260" s="209" t="s">
        <v>1182</v>
      </c>
      <c r="I260" s="210"/>
      <c r="J260" s="211">
        <f>BK260</f>
        <v>0</v>
      </c>
      <c r="L260" s="208"/>
      <c r="M260" s="212"/>
      <c r="N260" s="213"/>
      <c r="O260" s="213"/>
      <c r="P260" s="214">
        <f>P261</f>
        <v>0</v>
      </c>
      <c r="Q260" s="213"/>
      <c r="R260" s="214">
        <f>R261</f>
        <v>0</v>
      </c>
      <c r="S260" s="213"/>
      <c r="T260" s="215">
        <f>T261</f>
        <v>0</v>
      </c>
      <c r="AR260" s="209" t="s">
        <v>79</v>
      </c>
      <c r="AT260" s="216" t="s">
        <v>71</v>
      </c>
      <c r="AU260" s="216" t="s">
        <v>168</v>
      </c>
      <c r="AY260" s="209" t="s">
        <v>167</v>
      </c>
      <c r="BK260" s="217">
        <f>BK261</f>
        <v>0</v>
      </c>
    </row>
    <row r="261" spans="1:65" s="2" customFormat="1" ht="16.5" customHeight="1">
      <c r="A261" s="34"/>
      <c r="B261" s="144"/>
      <c r="C261" s="145" t="s">
        <v>946</v>
      </c>
      <c r="D261" s="145" t="s">
        <v>170</v>
      </c>
      <c r="E261" s="146" t="s">
        <v>1380</v>
      </c>
      <c r="F261" s="147" t="s">
        <v>1381</v>
      </c>
      <c r="G261" s="148" t="s">
        <v>226</v>
      </c>
      <c r="H261" s="149">
        <v>2800</v>
      </c>
      <c r="I261" s="150"/>
      <c r="J261" s="151">
        <f>ROUND(I261*H261,2)</f>
        <v>0</v>
      </c>
      <c r="K261" s="147" t="s">
        <v>3</v>
      </c>
      <c r="L261" s="35"/>
      <c r="M261" s="152" t="s">
        <v>3</v>
      </c>
      <c r="N261" s="153" t="s">
        <v>43</v>
      </c>
      <c r="O261" s="55"/>
      <c r="P261" s="154">
        <f>O261*H261</f>
        <v>0</v>
      </c>
      <c r="Q261" s="154">
        <v>0</v>
      </c>
      <c r="R261" s="154">
        <f>Q261*H261</f>
        <v>0</v>
      </c>
      <c r="S261" s="154">
        <v>0</v>
      </c>
      <c r="T261" s="155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56" t="s">
        <v>175</v>
      </c>
      <c r="AT261" s="156" t="s">
        <v>170</v>
      </c>
      <c r="AU261" s="156" t="s">
        <v>175</v>
      </c>
      <c r="AY261" s="19" t="s">
        <v>167</v>
      </c>
      <c r="BE261" s="157">
        <f>IF(N261="základní",J261,0)</f>
        <v>0</v>
      </c>
      <c r="BF261" s="157">
        <f>IF(N261="snížená",J261,0)</f>
        <v>0</v>
      </c>
      <c r="BG261" s="157">
        <f>IF(N261="zákl. přenesená",J261,0)</f>
        <v>0</v>
      </c>
      <c r="BH261" s="157">
        <f>IF(N261="sníž. přenesená",J261,0)</f>
        <v>0</v>
      </c>
      <c r="BI261" s="157">
        <f>IF(N261="nulová",J261,0)</f>
        <v>0</v>
      </c>
      <c r="BJ261" s="19" t="s">
        <v>79</v>
      </c>
      <c r="BK261" s="157">
        <f>ROUND(I261*H261,2)</f>
        <v>0</v>
      </c>
      <c r="BL261" s="19" t="s">
        <v>175</v>
      </c>
      <c r="BM261" s="156" t="s">
        <v>1382</v>
      </c>
    </row>
    <row r="262" spans="2:63" s="16" customFormat="1" ht="20.85" customHeight="1">
      <c r="B262" s="208"/>
      <c r="D262" s="209" t="s">
        <v>71</v>
      </c>
      <c r="E262" s="209" t="s">
        <v>1383</v>
      </c>
      <c r="F262" s="209" t="s">
        <v>1112</v>
      </c>
      <c r="I262" s="210"/>
      <c r="J262" s="211">
        <f>BK262</f>
        <v>0</v>
      </c>
      <c r="L262" s="208"/>
      <c r="M262" s="212"/>
      <c r="N262" s="213"/>
      <c r="O262" s="213"/>
      <c r="P262" s="214">
        <f>SUM(P263:P266)</f>
        <v>0</v>
      </c>
      <c r="Q262" s="213"/>
      <c r="R262" s="214">
        <f>SUM(R263:R266)</f>
        <v>0</v>
      </c>
      <c r="S262" s="213"/>
      <c r="T262" s="215">
        <f>SUM(T263:T266)</f>
        <v>0</v>
      </c>
      <c r="AR262" s="209" t="s">
        <v>79</v>
      </c>
      <c r="AT262" s="216" t="s">
        <v>71</v>
      </c>
      <c r="AU262" s="216" t="s">
        <v>168</v>
      </c>
      <c r="AY262" s="209" t="s">
        <v>167</v>
      </c>
      <c r="BK262" s="217">
        <f>SUM(BK263:BK266)</f>
        <v>0</v>
      </c>
    </row>
    <row r="263" spans="1:65" s="2" customFormat="1" ht="24.2" customHeight="1">
      <c r="A263" s="34"/>
      <c r="B263" s="144"/>
      <c r="C263" s="145" t="s">
        <v>1384</v>
      </c>
      <c r="D263" s="145" t="s">
        <v>170</v>
      </c>
      <c r="E263" s="146" t="s">
        <v>1385</v>
      </c>
      <c r="F263" s="147" t="s">
        <v>1117</v>
      </c>
      <c r="G263" s="148" t="s">
        <v>1088</v>
      </c>
      <c r="H263" s="149">
        <v>1</v>
      </c>
      <c r="I263" s="150"/>
      <c r="J263" s="151">
        <f>ROUND(I263*H263,2)</f>
        <v>0</v>
      </c>
      <c r="K263" s="147" t="s">
        <v>3</v>
      </c>
      <c r="L263" s="35"/>
      <c r="M263" s="152" t="s">
        <v>3</v>
      </c>
      <c r="N263" s="153" t="s">
        <v>43</v>
      </c>
      <c r="O263" s="55"/>
      <c r="P263" s="154">
        <f>O263*H263</f>
        <v>0</v>
      </c>
      <c r="Q263" s="154">
        <v>0</v>
      </c>
      <c r="R263" s="154">
        <f>Q263*H263</f>
        <v>0</v>
      </c>
      <c r="S263" s="154">
        <v>0</v>
      </c>
      <c r="T263" s="155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56" t="s">
        <v>175</v>
      </c>
      <c r="AT263" s="156" t="s">
        <v>170</v>
      </c>
      <c r="AU263" s="156" t="s">
        <v>175</v>
      </c>
      <c r="AY263" s="19" t="s">
        <v>167</v>
      </c>
      <c r="BE263" s="157">
        <f>IF(N263="základní",J263,0)</f>
        <v>0</v>
      </c>
      <c r="BF263" s="157">
        <f>IF(N263="snížená",J263,0)</f>
        <v>0</v>
      </c>
      <c r="BG263" s="157">
        <f>IF(N263="zákl. přenesená",J263,0)</f>
        <v>0</v>
      </c>
      <c r="BH263" s="157">
        <f>IF(N263="sníž. přenesená",J263,0)</f>
        <v>0</v>
      </c>
      <c r="BI263" s="157">
        <f>IF(N263="nulová",J263,0)</f>
        <v>0</v>
      </c>
      <c r="BJ263" s="19" t="s">
        <v>79</v>
      </c>
      <c r="BK263" s="157">
        <f>ROUND(I263*H263,2)</f>
        <v>0</v>
      </c>
      <c r="BL263" s="19" t="s">
        <v>175</v>
      </c>
      <c r="BM263" s="156" t="s">
        <v>1386</v>
      </c>
    </row>
    <row r="264" spans="1:65" s="2" customFormat="1" ht="21.75" customHeight="1">
      <c r="A264" s="34"/>
      <c r="B264" s="144"/>
      <c r="C264" s="145" t="s">
        <v>949</v>
      </c>
      <c r="D264" s="145" t="s">
        <v>170</v>
      </c>
      <c r="E264" s="146" t="s">
        <v>1387</v>
      </c>
      <c r="F264" s="147" t="s">
        <v>1388</v>
      </c>
      <c r="G264" s="148" t="s">
        <v>791</v>
      </c>
      <c r="H264" s="149">
        <v>5</v>
      </c>
      <c r="I264" s="150"/>
      <c r="J264" s="151">
        <f>ROUND(I264*H264,2)</f>
        <v>0</v>
      </c>
      <c r="K264" s="147" t="s">
        <v>3</v>
      </c>
      <c r="L264" s="35"/>
      <c r="M264" s="152" t="s">
        <v>3</v>
      </c>
      <c r="N264" s="153" t="s">
        <v>43</v>
      </c>
      <c r="O264" s="55"/>
      <c r="P264" s="154">
        <f>O264*H264</f>
        <v>0</v>
      </c>
      <c r="Q264" s="154">
        <v>0</v>
      </c>
      <c r="R264" s="154">
        <f>Q264*H264</f>
        <v>0</v>
      </c>
      <c r="S264" s="154">
        <v>0</v>
      </c>
      <c r="T264" s="155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56" t="s">
        <v>175</v>
      </c>
      <c r="AT264" s="156" t="s">
        <v>170</v>
      </c>
      <c r="AU264" s="156" t="s">
        <v>175</v>
      </c>
      <c r="AY264" s="19" t="s">
        <v>167</v>
      </c>
      <c r="BE264" s="157">
        <f>IF(N264="základní",J264,0)</f>
        <v>0</v>
      </c>
      <c r="BF264" s="157">
        <f>IF(N264="snížená",J264,0)</f>
        <v>0</v>
      </c>
      <c r="BG264" s="157">
        <f>IF(N264="zákl. přenesená",J264,0)</f>
        <v>0</v>
      </c>
      <c r="BH264" s="157">
        <f>IF(N264="sníž. přenesená",J264,0)</f>
        <v>0</v>
      </c>
      <c r="BI264" s="157">
        <f>IF(N264="nulová",J264,0)</f>
        <v>0</v>
      </c>
      <c r="BJ264" s="19" t="s">
        <v>79</v>
      </c>
      <c r="BK264" s="157">
        <f>ROUND(I264*H264,2)</f>
        <v>0</v>
      </c>
      <c r="BL264" s="19" t="s">
        <v>175</v>
      </c>
      <c r="BM264" s="156" t="s">
        <v>1389</v>
      </c>
    </row>
    <row r="265" spans="1:65" s="2" customFormat="1" ht="16.5" customHeight="1">
      <c r="A265" s="34"/>
      <c r="B265" s="144"/>
      <c r="C265" s="145" t="s">
        <v>1390</v>
      </c>
      <c r="D265" s="145" t="s">
        <v>170</v>
      </c>
      <c r="E265" s="146" t="s">
        <v>1391</v>
      </c>
      <c r="F265" s="147" t="s">
        <v>1392</v>
      </c>
      <c r="G265" s="148" t="s">
        <v>847</v>
      </c>
      <c r="H265" s="149">
        <v>1</v>
      </c>
      <c r="I265" s="150"/>
      <c r="J265" s="151">
        <f>ROUND(I265*H265,2)</f>
        <v>0</v>
      </c>
      <c r="K265" s="147" t="s">
        <v>3</v>
      </c>
      <c r="L265" s="35"/>
      <c r="M265" s="152" t="s">
        <v>3</v>
      </c>
      <c r="N265" s="153" t="s">
        <v>43</v>
      </c>
      <c r="O265" s="55"/>
      <c r="P265" s="154">
        <f>O265*H265</f>
        <v>0</v>
      </c>
      <c r="Q265" s="154">
        <v>0</v>
      </c>
      <c r="R265" s="154">
        <f>Q265*H265</f>
        <v>0</v>
      </c>
      <c r="S265" s="154">
        <v>0</v>
      </c>
      <c r="T265" s="155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56" t="s">
        <v>175</v>
      </c>
      <c r="AT265" s="156" t="s">
        <v>170</v>
      </c>
      <c r="AU265" s="156" t="s">
        <v>175</v>
      </c>
      <c r="AY265" s="19" t="s">
        <v>167</v>
      </c>
      <c r="BE265" s="157">
        <f>IF(N265="základní",J265,0)</f>
        <v>0</v>
      </c>
      <c r="BF265" s="157">
        <f>IF(N265="snížená",J265,0)</f>
        <v>0</v>
      </c>
      <c r="BG265" s="157">
        <f>IF(N265="zákl. přenesená",J265,0)</f>
        <v>0</v>
      </c>
      <c r="BH265" s="157">
        <f>IF(N265="sníž. přenesená",J265,0)</f>
        <v>0</v>
      </c>
      <c r="BI265" s="157">
        <f>IF(N265="nulová",J265,0)</f>
        <v>0</v>
      </c>
      <c r="BJ265" s="19" t="s">
        <v>79</v>
      </c>
      <c r="BK265" s="157">
        <f>ROUND(I265*H265,2)</f>
        <v>0</v>
      </c>
      <c r="BL265" s="19" t="s">
        <v>175</v>
      </c>
      <c r="BM265" s="156" t="s">
        <v>1393</v>
      </c>
    </row>
    <row r="266" spans="1:65" s="2" customFormat="1" ht="16.5" customHeight="1">
      <c r="A266" s="34"/>
      <c r="B266" s="144"/>
      <c r="C266" s="145" t="s">
        <v>952</v>
      </c>
      <c r="D266" s="145" t="s">
        <v>170</v>
      </c>
      <c r="E266" s="146" t="s">
        <v>1394</v>
      </c>
      <c r="F266" s="147" t="s">
        <v>1198</v>
      </c>
      <c r="G266" s="148" t="s">
        <v>1199</v>
      </c>
      <c r="H266" s="149">
        <v>1</v>
      </c>
      <c r="I266" s="150"/>
      <c r="J266" s="151">
        <f>ROUND(I266*H266,2)</f>
        <v>0</v>
      </c>
      <c r="K266" s="147" t="s">
        <v>3</v>
      </c>
      <c r="L266" s="35"/>
      <c r="M266" s="152" t="s">
        <v>3</v>
      </c>
      <c r="N266" s="153" t="s">
        <v>43</v>
      </c>
      <c r="O266" s="55"/>
      <c r="P266" s="154">
        <f>O266*H266</f>
        <v>0</v>
      </c>
      <c r="Q266" s="154">
        <v>0</v>
      </c>
      <c r="R266" s="154">
        <f>Q266*H266</f>
        <v>0</v>
      </c>
      <c r="S266" s="154">
        <v>0</v>
      </c>
      <c r="T266" s="155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56" t="s">
        <v>175</v>
      </c>
      <c r="AT266" s="156" t="s">
        <v>170</v>
      </c>
      <c r="AU266" s="156" t="s">
        <v>175</v>
      </c>
      <c r="AY266" s="19" t="s">
        <v>167</v>
      </c>
      <c r="BE266" s="157">
        <f>IF(N266="základní",J266,0)</f>
        <v>0</v>
      </c>
      <c r="BF266" s="157">
        <f>IF(N266="snížená",J266,0)</f>
        <v>0</v>
      </c>
      <c r="BG266" s="157">
        <f>IF(N266="zákl. přenesená",J266,0)</f>
        <v>0</v>
      </c>
      <c r="BH266" s="157">
        <f>IF(N266="sníž. přenesená",J266,0)</f>
        <v>0</v>
      </c>
      <c r="BI266" s="157">
        <f>IF(N266="nulová",J266,0)</f>
        <v>0</v>
      </c>
      <c r="BJ266" s="19" t="s">
        <v>79</v>
      </c>
      <c r="BK266" s="157">
        <f>ROUND(I266*H266,2)</f>
        <v>0</v>
      </c>
      <c r="BL266" s="19" t="s">
        <v>175</v>
      </c>
      <c r="BM266" s="156" t="s">
        <v>1395</v>
      </c>
    </row>
    <row r="267" spans="2:63" s="12" customFormat="1" ht="20.85" customHeight="1">
      <c r="B267" s="131"/>
      <c r="D267" s="132" t="s">
        <v>71</v>
      </c>
      <c r="E267" s="142" t="s">
        <v>1396</v>
      </c>
      <c r="F267" s="142" t="s">
        <v>1397</v>
      </c>
      <c r="I267" s="134"/>
      <c r="J267" s="143">
        <f>BK267</f>
        <v>0</v>
      </c>
      <c r="L267" s="131"/>
      <c r="M267" s="136"/>
      <c r="N267" s="137"/>
      <c r="O267" s="137"/>
      <c r="P267" s="138">
        <f>P268+P273+P278+P280+P285+P291+P293</f>
        <v>0</v>
      </c>
      <c r="Q267" s="137"/>
      <c r="R267" s="138">
        <f>R268+R273+R278+R280+R285+R291+R293</f>
        <v>0</v>
      </c>
      <c r="S267" s="137"/>
      <c r="T267" s="139">
        <f>T268+T273+T278+T280+T285+T291+T293</f>
        <v>0</v>
      </c>
      <c r="AR267" s="132" t="s">
        <v>79</v>
      </c>
      <c r="AT267" s="140" t="s">
        <v>71</v>
      </c>
      <c r="AU267" s="140" t="s">
        <v>81</v>
      </c>
      <c r="AY267" s="132" t="s">
        <v>167</v>
      </c>
      <c r="BK267" s="141">
        <f>BK268+BK273+BK278+BK280+BK285+BK291+BK293</f>
        <v>0</v>
      </c>
    </row>
    <row r="268" spans="2:63" s="16" customFormat="1" ht="20.85" customHeight="1">
      <c r="B268" s="208"/>
      <c r="D268" s="209" t="s">
        <v>71</v>
      </c>
      <c r="E268" s="209" t="s">
        <v>1398</v>
      </c>
      <c r="F268" s="209" t="s">
        <v>1000</v>
      </c>
      <c r="I268" s="210"/>
      <c r="J268" s="211">
        <f>BK268</f>
        <v>0</v>
      </c>
      <c r="L268" s="208"/>
      <c r="M268" s="212"/>
      <c r="N268" s="213"/>
      <c r="O268" s="213"/>
      <c r="P268" s="214">
        <f>SUM(P269:P272)</f>
        <v>0</v>
      </c>
      <c r="Q268" s="213"/>
      <c r="R268" s="214">
        <f>SUM(R269:R272)</f>
        <v>0</v>
      </c>
      <c r="S268" s="213"/>
      <c r="T268" s="215">
        <f>SUM(T269:T272)</f>
        <v>0</v>
      </c>
      <c r="AR268" s="209" t="s">
        <v>79</v>
      </c>
      <c r="AT268" s="216" t="s">
        <v>71</v>
      </c>
      <c r="AU268" s="216" t="s">
        <v>168</v>
      </c>
      <c r="AY268" s="209" t="s">
        <v>167</v>
      </c>
      <c r="BK268" s="217">
        <f>SUM(BK269:BK272)</f>
        <v>0</v>
      </c>
    </row>
    <row r="269" spans="1:65" s="2" customFormat="1" ht="21.75" customHeight="1">
      <c r="A269" s="34"/>
      <c r="B269" s="144"/>
      <c r="C269" s="145" t="s">
        <v>1399</v>
      </c>
      <c r="D269" s="145" t="s">
        <v>170</v>
      </c>
      <c r="E269" s="146" t="s">
        <v>1400</v>
      </c>
      <c r="F269" s="147" t="s">
        <v>1401</v>
      </c>
      <c r="G269" s="148" t="s">
        <v>847</v>
      </c>
      <c r="H269" s="149">
        <v>3</v>
      </c>
      <c r="I269" s="150"/>
      <c r="J269" s="151">
        <f>ROUND(I269*H269,2)</f>
        <v>0</v>
      </c>
      <c r="K269" s="147" t="s">
        <v>3</v>
      </c>
      <c r="L269" s="35"/>
      <c r="M269" s="152" t="s">
        <v>3</v>
      </c>
      <c r="N269" s="153" t="s">
        <v>43</v>
      </c>
      <c r="O269" s="55"/>
      <c r="P269" s="154">
        <f>O269*H269</f>
        <v>0</v>
      </c>
      <c r="Q269" s="154">
        <v>0</v>
      </c>
      <c r="R269" s="154">
        <f>Q269*H269</f>
        <v>0</v>
      </c>
      <c r="S269" s="154">
        <v>0</v>
      </c>
      <c r="T269" s="155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56" t="s">
        <v>175</v>
      </c>
      <c r="AT269" s="156" t="s">
        <v>170</v>
      </c>
      <c r="AU269" s="156" t="s">
        <v>175</v>
      </c>
      <c r="AY269" s="19" t="s">
        <v>167</v>
      </c>
      <c r="BE269" s="157">
        <f>IF(N269="základní",J269,0)</f>
        <v>0</v>
      </c>
      <c r="BF269" s="157">
        <f>IF(N269="snížená",J269,0)</f>
        <v>0</v>
      </c>
      <c r="BG269" s="157">
        <f>IF(N269="zákl. přenesená",J269,0)</f>
        <v>0</v>
      </c>
      <c r="BH269" s="157">
        <f>IF(N269="sníž. přenesená",J269,0)</f>
        <v>0</v>
      </c>
      <c r="BI269" s="157">
        <f>IF(N269="nulová",J269,0)</f>
        <v>0</v>
      </c>
      <c r="BJ269" s="19" t="s">
        <v>79</v>
      </c>
      <c r="BK269" s="157">
        <f>ROUND(I269*H269,2)</f>
        <v>0</v>
      </c>
      <c r="BL269" s="19" t="s">
        <v>175</v>
      </c>
      <c r="BM269" s="156" t="s">
        <v>1402</v>
      </c>
    </row>
    <row r="270" spans="1:65" s="2" customFormat="1" ht="16.5" customHeight="1">
      <c r="A270" s="34"/>
      <c r="B270" s="144"/>
      <c r="C270" s="145" t="s">
        <v>955</v>
      </c>
      <c r="D270" s="145" t="s">
        <v>170</v>
      </c>
      <c r="E270" s="146" t="s">
        <v>1403</v>
      </c>
      <c r="F270" s="147" t="s">
        <v>1404</v>
      </c>
      <c r="G270" s="148" t="s">
        <v>847</v>
      </c>
      <c r="H270" s="149">
        <v>1</v>
      </c>
      <c r="I270" s="150"/>
      <c r="J270" s="151">
        <f>ROUND(I270*H270,2)</f>
        <v>0</v>
      </c>
      <c r="K270" s="147" t="s">
        <v>3</v>
      </c>
      <c r="L270" s="35"/>
      <c r="M270" s="152" t="s">
        <v>3</v>
      </c>
      <c r="N270" s="153" t="s">
        <v>43</v>
      </c>
      <c r="O270" s="55"/>
      <c r="P270" s="154">
        <f>O270*H270</f>
        <v>0</v>
      </c>
      <c r="Q270" s="154">
        <v>0</v>
      </c>
      <c r="R270" s="154">
        <f>Q270*H270</f>
        <v>0</v>
      </c>
      <c r="S270" s="154">
        <v>0</v>
      </c>
      <c r="T270" s="155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56" t="s">
        <v>175</v>
      </c>
      <c r="AT270" s="156" t="s">
        <v>170</v>
      </c>
      <c r="AU270" s="156" t="s">
        <v>175</v>
      </c>
      <c r="AY270" s="19" t="s">
        <v>167</v>
      </c>
      <c r="BE270" s="157">
        <f>IF(N270="základní",J270,0)</f>
        <v>0</v>
      </c>
      <c r="BF270" s="157">
        <f>IF(N270="snížená",J270,0)</f>
        <v>0</v>
      </c>
      <c r="BG270" s="157">
        <f>IF(N270="zákl. přenesená",J270,0)</f>
        <v>0</v>
      </c>
      <c r="BH270" s="157">
        <f>IF(N270="sníž. přenesená",J270,0)</f>
        <v>0</v>
      </c>
      <c r="BI270" s="157">
        <f>IF(N270="nulová",J270,0)</f>
        <v>0</v>
      </c>
      <c r="BJ270" s="19" t="s">
        <v>79</v>
      </c>
      <c r="BK270" s="157">
        <f>ROUND(I270*H270,2)</f>
        <v>0</v>
      </c>
      <c r="BL270" s="19" t="s">
        <v>175</v>
      </c>
      <c r="BM270" s="156" t="s">
        <v>1405</v>
      </c>
    </row>
    <row r="271" spans="1:65" s="2" customFormat="1" ht="16.5" customHeight="1">
      <c r="A271" s="34"/>
      <c r="B271" s="144"/>
      <c r="C271" s="145" t="s">
        <v>1406</v>
      </c>
      <c r="D271" s="145" t="s">
        <v>170</v>
      </c>
      <c r="E271" s="146" t="s">
        <v>1407</v>
      </c>
      <c r="F271" s="147" t="s">
        <v>1408</v>
      </c>
      <c r="G271" s="148" t="s">
        <v>847</v>
      </c>
      <c r="H271" s="149">
        <v>1</v>
      </c>
      <c r="I271" s="150"/>
      <c r="J271" s="151">
        <f>ROUND(I271*H271,2)</f>
        <v>0</v>
      </c>
      <c r="K271" s="147" t="s">
        <v>3</v>
      </c>
      <c r="L271" s="35"/>
      <c r="M271" s="152" t="s">
        <v>3</v>
      </c>
      <c r="N271" s="153" t="s">
        <v>43</v>
      </c>
      <c r="O271" s="55"/>
      <c r="P271" s="154">
        <f>O271*H271</f>
        <v>0</v>
      </c>
      <c r="Q271" s="154">
        <v>0</v>
      </c>
      <c r="R271" s="154">
        <f>Q271*H271</f>
        <v>0</v>
      </c>
      <c r="S271" s="154">
        <v>0</v>
      </c>
      <c r="T271" s="155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56" t="s">
        <v>175</v>
      </c>
      <c r="AT271" s="156" t="s">
        <v>170</v>
      </c>
      <c r="AU271" s="156" t="s">
        <v>175</v>
      </c>
      <c r="AY271" s="19" t="s">
        <v>167</v>
      </c>
      <c r="BE271" s="157">
        <f>IF(N271="základní",J271,0)</f>
        <v>0</v>
      </c>
      <c r="BF271" s="157">
        <f>IF(N271="snížená",J271,0)</f>
        <v>0</v>
      </c>
      <c r="BG271" s="157">
        <f>IF(N271="zákl. přenesená",J271,0)</f>
        <v>0</v>
      </c>
      <c r="BH271" s="157">
        <f>IF(N271="sníž. přenesená",J271,0)</f>
        <v>0</v>
      </c>
      <c r="BI271" s="157">
        <f>IF(N271="nulová",J271,0)</f>
        <v>0</v>
      </c>
      <c r="BJ271" s="19" t="s">
        <v>79</v>
      </c>
      <c r="BK271" s="157">
        <f>ROUND(I271*H271,2)</f>
        <v>0</v>
      </c>
      <c r="BL271" s="19" t="s">
        <v>175</v>
      </c>
      <c r="BM271" s="156" t="s">
        <v>1409</v>
      </c>
    </row>
    <row r="272" spans="1:65" s="2" customFormat="1" ht="16.5" customHeight="1">
      <c r="A272" s="34"/>
      <c r="B272" s="144"/>
      <c r="C272" s="145" t="s">
        <v>958</v>
      </c>
      <c r="D272" s="145" t="s">
        <v>170</v>
      </c>
      <c r="E272" s="146" t="s">
        <v>1410</v>
      </c>
      <c r="F272" s="147" t="s">
        <v>1411</v>
      </c>
      <c r="G272" s="148" t="s">
        <v>1040</v>
      </c>
      <c r="H272" s="149">
        <v>1</v>
      </c>
      <c r="I272" s="150"/>
      <c r="J272" s="151">
        <f>ROUND(I272*H272,2)</f>
        <v>0</v>
      </c>
      <c r="K272" s="147" t="s">
        <v>3</v>
      </c>
      <c r="L272" s="35"/>
      <c r="M272" s="152" t="s">
        <v>3</v>
      </c>
      <c r="N272" s="153" t="s">
        <v>43</v>
      </c>
      <c r="O272" s="55"/>
      <c r="P272" s="154">
        <f>O272*H272</f>
        <v>0</v>
      </c>
      <c r="Q272" s="154">
        <v>0</v>
      </c>
      <c r="R272" s="154">
        <f>Q272*H272</f>
        <v>0</v>
      </c>
      <c r="S272" s="154">
        <v>0</v>
      </c>
      <c r="T272" s="155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56" t="s">
        <v>175</v>
      </c>
      <c r="AT272" s="156" t="s">
        <v>170</v>
      </c>
      <c r="AU272" s="156" t="s">
        <v>175</v>
      </c>
      <c r="AY272" s="19" t="s">
        <v>167</v>
      </c>
      <c r="BE272" s="157">
        <f>IF(N272="základní",J272,0)</f>
        <v>0</v>
      </c>
      <c r="BF272" s="157">
        <f>IF(N272="snížená",J272,0)</f>
        <v>0</v>
      </c>
      <c r="BG272" s="157">
        <f>IF(N272="zákl. přenesená",J272,0)</f>
        <v>0</v>
      </c>
      <c r="BH272" s="157">
        <f>IF(N272="sníž. přenesená",J272,0)</f>
        <v>0</v>
      </c>
      <c r="BI272" s="157">
        <f>IF(N272="nulová",J272,0)</f>
        <v>0</v>
      </c>
      <c r="BJ272" s="19" t="s">
        <v>79</v>
      </c>
      <c r="BK272" s="157">
        <f>ROUND(I272*H272,2)</f>
        <v>0</v>
      </c>
      <c r="BL272" s="19" t="s">
        <v>175</v>
      </c>
      <c r="BM272" s="156" t="s">
        <v>1412</v>
      </c>
    </row>
    <row r="273" spans="2:63" s="16" customFormat="1" ht="20.85" customHeight="1">
      <c r="B273" s="208"/>
      <c r="D273" s="209" t="s">
        <v>71</v>
      </c>
      <c r="E273" s="209" t="s">
        <v>1413</v>
      </c>
      <c r="F273" s="209" t="s">
        <v>1067</v>
      </c>
      <c r="I273" s="210"/>
      <c r="J273" s="211">
        <f>BK273</f>
        <v>0</v>
      </c>
      <c r="L273" s="208"/>
      <c r="M273" s="212"/>
      <c r="N273" s="213"/>
      <c r="O273" s="213"/>
      <c r="P273" s="214">
        <f>SUM(P274:P277)</f>
        <v>0</v>
      </c>
      <c r="Q273" s="213"/>
      <c r="R273" s="214">
        <f>SUM(R274:R277)</f>
        <v>0</v>
      </c>
      <c r="S273" s="213"/>
      <c r="T273" s="215">
        <f>SUM(T274:T277)</f>
        <v>0</v>
      </c>
      <c r="AR273" s="209" t="s">
        <v>79</v>
      </c>
      <c r="AT273" s="216" t="s">
        <v>71</v>
      </c>
      <c r="AU273" s="216" t="s">
        <v>168</v>
      </c>
      <c r="AY273" s="209" t="s">
        <v>167</v>
      </c>
      <c r="BK273" s="217">
        <f>SUM(BK274:BK277)</f>
        <v>0</v>
      </c>
    </row>
    <row r="274" spans="1:65" s="2" customFormat="1" ht="24.2" customHeight="1">
      <c r="A274" s="34"/>
      <c r="B274" s="144"/>
      <c r="C274" s="145" t="s">
        <v>1414</v>
      </c>
      <c r="D274" s="145" t="s">
        <v>170</v>
      </c>
      <c r="E274" s="146" t="s">
        <v>1415</v>
      </c>
      <c r="F274" s="147" t="s">
        <v>1416</v>
      </c>
      <c r="G274" s="148" t="s">
        <v>226</v>
      </c>
      <c r="H274" s="149">
        <v>30</v>
      </c>
      <c r="I274" s="150"/>
      <c r="J274" s="151">
        <f>ROUND(I274*H274,2)</f>
        <v>0</v>
      </c>
      <c r="K274" s="147" t="s">
        <v>3</v>
      </c>
      <c r="L274" s="35"/>
      <c r="M274" s="152" t="s">
        <v>3</v>
      </c>
      <c r="N274" s="153" t="s">
        <v>43</v>
      </c>
      <c r="O274" s="55"/>
      <c r="P274" s="154">
        <f>O274*H274</f>
        <v>0</v>
      </c>
      <c r="Q274" s="154">
        <v>0</v>
      </c>
      <c r="R274" s="154">
        <f>Q274*H274</f>
        <v>0</v>
      </c>
      <c r="S274" s="154">
        <v>0</v>
      </c>
      <c r="T274" s="155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56" t="s">
        <v>175</v>
      </c>
      <c r="AT274" s="156" t="s">
        <v>170</v>
      </c>
      <c r="AU274" s="156" t="s">
        <v>175</v>
      </c>
      <c r="AY274" s="19" t="s">
        <v>167</v>
      </c>
      <c r="BE274" s="157">
        <f>IF(N274="základní",J274,0)</f>
        <v>0</v>
      </c>
      <c r="BF274" s="157">
        <f>IF(N274="snížená",J274,0)</f>
        <v>0</v>
      </c>
      <c r="BG274" s="157">
        <f>IF(N274="zákl. přenesená",J274,0)</f>
        <v>0</v>
      </c>
      <c r="BH274" s="157">
        <f>IF(N274="sníž. přenesená",J274,0)</f>
        <v>0</v>
      </c>
      <c r="BI274" s="157">
        <f>IF(N274="nulová",J274,0)</f>
        <v>0</v>
      </c>
      <c r="BJ274" s="19" t="s">
        <v>79</v>
      </c>
      <c r="BK274" s="157">
        <f>ROUND(I274*H274,2)</f>
        <v>0</v>
      </c>
      <c r="BL274" s="19" t="s">
        <v>175</v>
      </c>
      <c r="BM274" s="156" t="s">
        <v>1417</v>
      </c>
    </row>
    <row r="275" spans="1:65" s="2" customFormat="1" ht="16.5" customHeight="1">
      <c r="A275" s="34"/>
      <c r="B275" s="144"/>
      <c r="C275" s="145" t="s">
        <v>1418</v>
      </c>
      <c r="D275" s="145" t="s">
        <v>170</v>
      </c>
      <c r="E275" s="146" t="s">
        <v>1419</v>
      </c>
      <c r="F275" s="147" t="s">
        <v>1420</v>
      </c>
      <c r="G275" s="148" t="s">
        <v>226</v>
      </c>
      <c r="H275" s="149">
        <v>30</v>
      </c>
      <c r="I275" s="150"/>
      <c r="J275" s="151">
        <f>ROUND(I275*H275,2)</f>
        <v>0</v>
      </c>
      <c r="K275" s="147" t="s">
        <v>3</v>
      </c>
      <c r="L275" s="35"/>
      <c r="M275" s="152" t="s">
        <v>3</v>
      </c>
      <c r="N275" s="153" t="s">
        <v>43</v>
      </c>
      <c r="O275" s="55"/>
      <c r="P275" s="154">
        <f>O275*H275</f>
        <v>0</v>
      </c>
      <c r="Q275" s="154">
        <v>0</v>
      </c>
      <c r="R275" s="154">
        <f>Q275*H275</f>
        <v>0</v>
      </c>
      <c r="S275" s="154">
        <v>0</v>
      </c>
      <c r="T275" s="155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56" t="s">
        <v>175</v>
      </c>
      <c r="AT275" s="156" t="s">
        <v>170</v>
      </c>
      <c r="AU275" s="156" t="s">
        <v>175</v>
      </c>
      <c r="AY275" s="19" t="s">
        <v>167</v>
      </c>
      <c r="BE275" s="157">
        <f>IF(N275="základní",J275,0)</f>
        <v>0</v>
      </c>
      <c r="BF275" s="157">
        <f>IF(N275="snížená",J275,0)</f>
        <v>0</v>
      </c>
      <c r="BG275" s="157">
        <f>IF(N275="zákl. přenesená",J275,0)</f>
        <v>0</v>
      </c>
      <c r="BH275" s="157">
        <f>IF(N275="sníž. přenesená",J275,0)</f>
        <v>0</v>
      </c>
      <c r="BI275" s="157">
        <f>IF(N275="nulová",J275,0)</f>
        <v>0</v>
      </c>
      <c r="BJ275" s="19" t="s">
        <v>79</v>
      </c>
      <c r="BK275" s="157">
        <f>ROUND(I275*H275,2)</f>
        <v>0</v>
      </c>
      <c r="BL275" s="19" t="s">
        <v>175</v>
      </c>
      <c r="BM275" s="156" t="s">
        <v>1421</v>
      </c>
    </row>
    <row r="276" spans="1:65" s="2" customFormat="1" ht="16.5" customHeight="1">
      <c r="A276" s="34"/>
      <c r="B276" s="144"/>
      <c r="C276" s="145" t="s">
        <v>1422</v>
      </c>
      <c r="D276" s="145" t="s">
        <v>170</v>
      </c>
      <c r="E276" s="146" t="s">
        <v>1423</v>
      </c>
      <c r="F276" s="147" t="s">
        <v>1424</v>
      </c>
      <c r="G276" s="148" t="s">
        <v>847</v>
      </c>
      <c r="H276" s="149">
        <v>3</v>
      </c>
      <c r="I276" s="150"/>
      <c r="J276" s="151">
        <f>ROUND(I276*H276,2)</f>
        <v>0</v>
      </c>
      <c r="K276" s="147" t="s">
        <v>3</v>
      </c>
      <c r="L276" s="35"/>
      <c r="M276" s="152" t="s">
        <v>3</v>
      </c>
      <c r="N276" s="153" t="s">
        <v>43</v>
      </c>
      <c r="O276" s="55"/>
      <c r="P276" s="154">
        <f>O276*H276</f>
        <v>0</v>
      </c>
      <c r="Q276" s="154">
        <v>0</v>
      </c>
      <c r="R276" s="154">
        <f>Q276*H276</f>
        <v>0</v>
      </c>
      <c r="S276" s="154">
        <v>0</v>
      </c>
      <c r="T276" s="155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56" t="s">
        <v>175</v>
      </c>
      <c r="AT276" s="156" t="s">
        <v>170</v>
      </c>
      <c r="AU276" s="156" t="s">
        <v>175</v>
      </c>
      <c r="AY276" s="19" t="s">
        <v>167</v>
      </c>
      <c r="BE276" s="157">
        <f>IF(N276="základní",J276,0)</f>
        <v>0</v>
      </c>
      <c r="BF276" s="157">
        <f>IF(N276="snížená",J276,0)</f>
        <v>0</v>
      </c>
      <c r="BG276" s="157">
        <f>IF(N276="zákl. přenesená",J276,0)</f>
        <v>0</v>
      </c>
      <c r="BH276" s="157">
        <f>IF(N276="sníž. přenesená",J276,0)</f>
        <v>0</v>
      </c>
      <c r="BI276" s="157">
        <f>IF(N276="nulová",J276,0)</f>
        <v>0</v>
      </c>
      <c r="BJ276" s="19" t="s">
        <v>79</v>
      </c>
      <c r="BK276" s="157">
        <f>ROUND(I276*H276,2)</f>
        <v>0</v>
      </c>
      <c r="BL276" s="19" t="s">
        <v>175</v>
      </c>
      <c r="BM276" s="156" t="s">
        <v>1425</v>
      </c>
    </row>
    <row r="277" spans="1:65" s="2" customFormat="1" ht="24.2" customHeight="1">
      <c r="A277" s="34"/>
      <c r="B277" s="144"/>
      <c r="C277" s="145" t="s">
        <v>1426</v>
      </c>
      <c r="D277" s="145" t="s">
        <v>170</v>
      </c>
      <c r="E277" s="146" t="s">
        <v>1427</v>
      </c>
      <c r="F277" s="147" t="s">
        <v>1428</v>
      </c>
      <c r="G277" s="148" t="s">
        <v>1040</v>
      </c>
      <c r="H277" s="149">
        <v>1</v>
      </c>
      <c r="I277" s="150"/>
      <c r="J277" s="151">
        <f>ROUND(I277*H277,2)</f>
        <v>0</v>
      </c>
      <c r="K277" s="147" t="s">
        <v>3</v>
      </c>
      <c r="L277" s="35"/>
      <c r="M277" s="152" t="s">
        <v>3</v>
      </c>
      <c r="N277" s="153" t="s">
        <v>43</v>
      </c>
      <c r="O277" s="55"/>
      <c r="P277" s="154">
        <f>O277*H277</f>
        <v>0</v>
      </c>
      <c r="Q277" s="154">
        <v>0</v>
      </c>
      <c r="R277" s="154">
        <f>Q277*H277</f>
        <v>0</v>
      </c>
      <c r="S277" s="154">
        <v>0</v>
      </c>
      <c r="T277" s="155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56" t="s">
        <v>175</v>
      </c>
      <c r="AT277" s="156" t="s">
        <v>170</v>
      </c>
      <c r="AU277" s="156" t="s">
        <v>175</v>
      </c>
      <c r="AY277" s="19" t="s">
        <v>167</v>
      </c>
      <c r="BE277" s="157">
        <f>IF(N277="základní",J277,0)</f>
        <v>0</v>
      </c>
      <c r="BF277" s="157">
        <f>IF(N277="snížená",J277,0)</f>
        <v>0</v>
      </c>
      <c r="BG277" s="157">
        <f>IF(N277="zákl. přenesená",J277,0)</f>
        <v>0</v>
      </c>
      <c r="BH277" s="157">
        <f>IF(N277="sníž. přenesená",J277,0)</f>
        <v>0</v>
      </c>
      <c r="BI277" s="157">
        <f>IF(N277="nulová",J277,0)</f>
        <v>0</v>
      </c>
      <c r="BJ277" s="19" t="s">
        <v>79</v>
      </c>
      <c r="BK277" s="157">
        <f>ROUND(I277*H277,2)</f>
        <v>0</v>
      </c>
      <c r="BL277" s="19" t="s">
        <v>175</v>
      </c>
      <c r="BM277" s="156" t="s">
        <v>1429</v>
      </c>
    </row>
    <row r="278" spans="2:63" s="16" customFormat="1" ht="20.85" customHeight="1">
      <c r="B278" s="208"/>
      <c r="D278" s="209" t="s">
        <v>71</v>
      </c>
      <c r="E278" s="209" t="s">
        <v>1430</v>
      </c>
      <c r="F278" s="209" t="s">
        <v>1177</v>
      </c>
      <c r="I278" s="210"/>
      <c r="J278" s="211">
        <f>BK278</f>
        <v>0</v>
      </c>
      <c r="L278" s="208"/>
      <c r="M278" s="212"/>
      <c r="N278" s="213"/>
      <c r="O278" s="213"/>
      <c r="P278" s="214">
        <f>P279</f>
        <v>0</v>
      </c>
      <c r="Q278" s="213"/>
      <c r="R278" s="214">
        <f>R279</f>
        <v>0</v>
      </c>
      <c r="S278" s="213"/>
      <c r="T278" s="215">
        <f>T279</f>
        <v>0</v>
      </c>
      <c r="AR278" s="209" t="s">
        <v>79</v>
      </c>
      <c r="AT278" s="216" t="s">
        <v>71</v>
      </c>
      <c r="AU278" s="216" t="s">
        <v>168</v>
      </c>
      <c r="AY278" s="209" t="s">
        <v>167</v>
      </c>
      <c r="BK278" s="217">
        <f>BK279</f>
        <v>0</v>
      </c>
    </row>
    <row r="279" spans="1:65" s="2" customFormat="1" ht="16.5" customHeight="1">
      <c r="A279" s="34"/>
      <c r="B279" s="144"/>
      <c r="C279" s="145" t="s">
        <v>1431</v>
      </c>
      <c r="D279" s="145" t="s">
        <v>170</v>
      </c>
      <c r="E279" s="146" t="s">
        <v>1432</v>
      </c>
      <c r="F279" s="147" t="s">
        <v>1433</v>
      </c>
      <c r="G279" s="148" t="s">
        <v>226</v>
      </c>
      <c r="H279" s="149">
        <v>70</v>
      </c>
      <c r="I279" s="150"/>
      <c r="J279" s="151">
        <f>ROUND(I279*H279,2)</f>
        <v>0</v>
      </c>
      <c r="K279" s="147" t="s">
        <v>3</v>
      </c>
      <c r="L279" s="35"/>
      <c r="M279" s="152" t="s">
        <v>3</v>
      </c>
      <c r="N279" s="153" t="s">
        <v>43</v>
      </c>
      <c r="O279" s="55"/>
      <c r="P279" s="154">
        <f>O279*H279</f>
        <v>0</v>
      </c>
      <c r="Q279" s="154">
        <v>0</v>
      </c>
      <c r="R279" s="154">
        <f>Q279*H279</f>
        <v>0</v>
      </c>
      <c r="S279" s="154">
        <v>0</v>
      </c>
      <c r="T279" s="155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56" t="s">
        <v>175</v>
      </c>
      <c r="AT279" s="156" t="s">
        <v>170</v>
      </c>
      <c r="AU279" s="156" t="s">
        <v>175</v>
      </c>
      <c r="AY279" s="19" t="s">
        <v>167</v>
      </c>
      <c r="BE279" s="157">
        <f>IF(N279="základní",J279,0)</f>
        <v>0</v>
      </c>
      <c r="BF279" s="157">
        <f>IF(N279="snížená",J279,0)</f>
        <v>0</v>
      </c>
      <c r="BG279" s="157">
        <f>IF(N279="zákl. přenesená",J279,0)</f>
        <v>0</v>
      </c>
      <c r="BH279" s="157">
        <f>IF(N279="sníž. přenesená",J279,0)</f>
        <v>0</v>
      </c>
      <c r="BI279" s="157">
        <f>IF(N279="nulová",J279,0)</f>
        <v>0</v>
      </c>
      <c r="BJ279" s="19" t="s">
        <v>79</v>
      </c>
      <c r="BK279" s="157">
        <f>ROUND(I279*H279,2)</f>
        <v>0</v>
      </c>
      <c r="BL279" s="19" t="s">
        <v>175</v>
      </c>
      <c r="BM279" s="156" t="s">
        <v>1434</v>
      </c>
    </row>
    <row r="280" spans="2:63" s="16" customFormat="1" ht="20.85" customHeight="1">
      <c r="B280" s="208"/>
      <c r="D280" s="209" t="s">
        <v>71</v>
      </c>
      <c r="E280" s="209" t="s">
        <v>1435</v>
      </c>
      <c r="F280" s="209" t="s">
        <v>1037</v>
      </c>
      <c r="I280" s="210"/>
      <c r="J280" s="211">
        <f>BK280</f>
        <v>0</v>
      </c>
      <c r="L280" s="208"/>
      <c r="M280" s="212"/>
      <c r="N280" s="213"/>
      <c r="O280" s="213"/>
      <c r="P280" s="214">
        <f>SUM(P281:P284)</f>
        <v>0</v>
      </c>
      <c r="Q280" s="213"/>
      <c r="R280" s="214">
        <f>SUM(R281:R284)</f>
        <v>0</v>
      </c>
      <c r="S280" s="213"/>
      <c r="T280" s="215">
        <f>SUM(T281:T284)</f>
        <v>0</v>
      </c>
      <c r="AR280" s="209" t="s">
        <v>79</v>
      </c>
      <c r="AT280" s="216" t="s">
        <v>71</v>
      </c>
      <c r="AU280" s="216" t="s">
        <v>168</v>
      </c>
      <c r="AY280" s="209" t="s">
        <v>167</v>
      </c>
      <c r="BK280" s="217">
        <f>SUM(BK281:BK284)</f>
        <v>0</v>
      </c>
    </row>
    <row r="281" spans="1:65" s="2" customFormat="1" ht="16.5" customHeight="1">
      <c r="A281" s="34"/>
      <c r="B281" s="144"/>
      <c r="C281" s="145" t="s">
        <v>1436</v>
      </c>
      <c r="D281" s="145" t="s">
        <v>170</v>
      </c>
      <c r="E281" s="146" t="s">
        <v>1437</v>
      </c>
      <c r="F281" s="147" t="s">
        <v>1438</v>
      </c>
      <c r="G281" s="148" t="s">
        <v>791</v>
      </c>
      <c r="H281" s="149">
        <v>4</v>
      </c>
      <c r="I281" s="150"/>
      <c r="J281" s="151">
        <f>ROUND(I281*H281,2)</f>
        <v>0</v>
      </c>
      <c r="K281" s="147" t="s">
        <v>3</v>
      </c>
      <c r="L281" s="35"/>
      <c r="M281" s="152" t="s">
        <v>3</v>
      </c>
      <c r="N281" s="153" t="s">
        <v>43</v>
      </c>
      <c r="O281" s="55"/>
      <c r="P281" s="154">
        <f>O281*H281</f>
        <v>0</v>
      </c>
      <c r="Q281" s="154">
        <v>0</v>
      </c>
      <c r="R281" s="154">
        <f>Q281*H281</f>
        <v>0</v>
      </c>
      <c r="S281" s="154">
        <v>0</v>
      </c>
      <c r="T281" s="155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56" t="s">
        <v>175</v>
      </c>
      <c r="AT281" s="156" t="s">
        <v>170</v>
      </c>
      <c r="AU281" s="156" t="s">
        <v>175</v>
      </c>
      <c r="AY281" s="19" t="s">
        <v>167</v>
      </c>
      <c r="BE281" s="157">
        <f>IF(N281="základní",J281,0)</f>
        <v>0</v>
      </c>
      <c r="BF281" s="157">
        <f>IF(N281="snížená",J281,0)</f>
        <v>0</v>
      </c>
      <c r="BG281" s="157">
        <f>IF(N281="zákl. přenesená",J281,0)</f>
        <v>0</v>
      </c>
      <c r="BH281" s="157">
        <f>IF(N281="sníž. přenesená",J281,0)</f>
        <v>0</v>
      </c>
      <c r="BI281" s="157">
        <f>IF(N281="nulová",J281,0)</f>
        <v>0</v>
      </c>
      <c r="BJ281" s="19" t="s">
        <v>79</v>
      </c>
      <c r="BK281" s="157">
        <f>ROUND(I281*H281,2)</f>
        <v>0</v>
      </c>
      <c r="BL281" s="19" t="s">
        <v>175</v>
      </c>
      <c r="BM281" s="156" t="s">
        <v>1439</v>
      </c>
    </row>
    <row r="282" spans="1:65" s="2" customFormat="1" ht="16.5" customHeight="1">
      <c r="A282" s="34"/>
      <c r="B282" s="144"/>
      <c r="C282" s="145" t="s">
        <v>1440</v>
      </c>
      <c r="D282" s="145" t="s">
        <v>170</v>
      </c>
      <c r="E282" s="146" t="s">
        <v>1441</v>
      </c>
      <c r="F282" s="147" t="s">
        <v>1442</v>
      </c>
      <c r="G282" s="148" t="s">
        <v>847</v>
      </c>
      <c r="H282" s="149">
        <v>3</v>
      </c>
      <c r="I282" s="150"/>
      <c r="J282" s="151">
        <f>ROUND(I282*H282,2)</f>
        <v>0</v>
      </c>
      <c r="K282" s="147" t="s">
        <v>3</v>
      </c>
      <c r="L282" s="35"/>
      <c r="M282" s="152" t="s">
        <v>3</v>
      </c>
      <c r="N282" s="153" t="s">
        <v>43</v>
      </c>
      <c r="O282" s="55"/>
      <c r="P282" s="154">
        <f>O282*H282</f>
        <v>0</v>
      </c>
      <c r="Q282" s="154">
        <v>0</v>
      </c>
      <c r="R282" s="154">
        <f>Q282*H282</f>
        <v>0</v>
      </c>
      <c r="S282" s="154">
        <v>0</v>
      </c>
      <c r="T282" s="155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56" t="s">
        <v>175</v>
      </c>
      <c r="AT282" s="156" t="s">
        <v>170</v>
      </c>
      <c r="AU282" s="156" t="s">
        <v>175</v>
      </c>
      <c r="AY282" s="19" t="s">
        <v>167</v>
      </c>
      <c r="BE282" s="157">
        <f>IF(N282="základní",J282,0)</f>
        <v>0</v>
      </c>
      <c r="BF282" s="157">
        <f>IF(N282="snížená",J282,0)</f>
        <v>0</v>
      </c>
      <c r="BG282" s="157">
        <f>IF(N282="zákl. přenesená",J282,0)</f>
        <v>0</v>
      </c>
      <c r="BH282" s="157">
        <f>IF(N282="sníž. přenesená",J282,0)</f>
        <v>0</v>
      </c>
      <c r="BI282" s="157">
        <f>IF(N282="nulová",J282,0)</f>
        <v>0</v>
      </c>
      <c r="BJ282" s="19" t="s">
        <v>79</v>
      </c>
      <c r="BK282" s="157">
        <f>ROUND(I282*H282,2)</f>
        <v>0</v>
      </c>
      <c r="BL282" s="19" t="s">
        <v>175</v>
      </c>
      <c r="BM282" s="156" t="s">
        <v>1443</v>
      </c>
    </row>
    <row r="283" spans="1:65" s="2" customFormat="1" ht="21.75" customHeight="1">
      <c r="A283" s="34"/>
      <c r="B283" s="144"/>
      <c r="C283" s="145" t="s">
        <v>1444</v>
      </c>
      <c r="D283" s="145" t="s">
        <v>170</v>
      </c>
      <c r="E283" s="146" t="s">
        <v>1445</v>
      </c>
      <c r="F283" s="147" t="s">
        <v>1446</v>
      </c>
      <c r="G283" s="148" t="s">
        <v>847</v>
      </c>
      <c r="H283" s="149">
        <v>3</v>
      </c>
      <c r="I283" s="150"/>
      <c r="J283" s="151">
        <f>ROUND(I283*H283,2)</f>
        <v>0</v>
      </c>
      <c r="K283" s="147" t="s">
        <v>3</v>
      </c>
      <c r="L283" s="35"/>
      <c r="M283" s="152" t="s">
        <v>3</v>
      </c>
      <c r="N283" s="153" t="s">
        <v>43</v>
      </c>
      <c r="O283" s="55"/>
      <c r="P283" s="154">
        <f>O283*H283</f>
        <v>0</v>
      </c>
      <c r="Q283" s="154">
        <v>0</v>
      </c>
      <c r="R283" s="154">
        <f>Q283*H283</f>
        <v>0</v>
      </c>
      <c r="S283" s="154">
        <v>0</v>
      </c>
      <c r="T283" s="155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56" t="s">
        <v>175</v>
      </c>
      <c r="AT283" s="156" t="s">
        <v>170</v>
      </c>
      <c r="AU283" s="156" t="s">
        <v>175</v>
      </c>
      <c r="AY283" s="19" t="s">
        <v>167</v>
      </c>
      <c r="BE283" s="157">
        <f>IF(N283="základní",J283,0)</f>
        <v>0</v>
      </c>
      <c r="BF283" s="157">
        <f>IF(N283="snížená",J283,0)</f>
        <v>0</v>
      </c>
      <c r="BG283" s="157">
        <f>IF(N283="zákl. přenesená",J283,0)</f>
        <v>0</v>
      </c>
      <c r="BH283" s="157">
        <f>IF(N283="sníž. přenesená",J283,0)</f>
        <v>0</v>
      </c>
      <c r="BI283" s="157">
        <f>IF(N283="nulová",J283,0)</f>
        <v>0</v>
      </c>
      <c r="BJ283" s="19" t="s">
        <v>79</v>
      </c>
      <c r="BK283" s="157">
        <f>ROUND(I283*H283,2)</f>
        <v>0</v>
      </c>
      <c r="BL283" s="19" t="s">
        <v>175</v>
      </c>
      <c r="BM283" s="156" t="s">
        <v>1447</v>
      </c>
    </row>
    <row r="284" spans="1:65" s="2" customFormat="1" ht="16.5" customHeight="1">
      <c r="A284" s="34"/>
      <c r="B284" s="144"/>
      <c r="C284" s="145" t="s">
        <v>1448</v>
      </c>
      <c r="D284" s="145" t="s">
        <v>170</v>
      </c>
      <c r="E284" s="146" t="s">
        <v>1449</v>
      </c>
      <c r="F284" s="147" t="s">
        <v>1450</v>
      </c>
      <c r="G284" s="148" t="s">
        <v>847</v>
      </c>
      <c r="H284" s="149">
        <v>1</v>
      </c>
      <c r="I284" s="150"/>
      <c r="J284" s="151">
        <f>ROUND(I284*H284,2)</f>
        <v>0</v>
      </c>
      <c r="K284" s="147" t="s">
        <v>3</v>
      </c>
      <c r="L284" s="35"/>
      <c r="M284" s="152" t="s">
        <v>3</v>
      </c>
      <c r="N284" s="153" t="s">
        <v>43</v>
      </c>
      <c r="O284" s="55"/>
      <c r="P284" s="154">
        <f>O284*H284</f>
        <v>0</v>
      </c>
      <c r="Q284" s="154">
        <v>0</v>
      </c>
      <c r="R284" s="154">
        <f>Q284*H284</f>
        <v>0</v>
      </c>
      <c r="S284" s="154">
        <v>0</v>
      </c>
      <c r="T284" s="155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56" t="s">
        <v>175</v>
      </c>
      <c r="AT284" s="156" t="s">
        <v>170</v>
      </c>
      <c r="AU284" s="156" t="s">
        <v>175</v>
      </c>
      <c r="AY284" s="19" t="s">
        <v>167</v>
      </c>
      <c r="BE284" s="157">
        <f>IF(N284="základní",J284,0)</f>
        <v>0</v>
      </c>
      <c r="BF284" s="157">
        <f>IF(N284="snížená",J284,0)</f>
        <v>0</v>
      </c>
      <c r="BG284" s="157">
        <f>IF(N284="zákl. přenesená",J284,0)</f>
        <v>0</v>
      </c>
      <c r="BH284" s="157">
        <f>IF(N284="sníž. přenesená",J284,0)</f>
        <v>0</v>
      </c>
      <c r="BI284" s="157">
        <f>IF(N284="nulová",J284,0)</f>
        <v>0</v>
      </c>
      <c r="BJ284" s="19" t="s">
        <v>79</v>
      </c>
      <c r="BK284" s="157">
        <f>ROUND(I284*H284,2)</f>
        <v>0</v>
      </c>
      <c r="BL284" s="19" t="s">
        <v>175</v>
      </c>
      <c r="BM284" s="156" t="s">
        <v>1451</v>
      </c>
    </row>
    <row r="285" spans="2:63" s="16" customFormat="1" ht="20.85" customHeight="1">
      <c r="B285" s="208"/>
      <c r="D285" s="209" t="s">
        <v>71</v>
      </c>
      <c r="E285" s="209" t="s">
        <v>1452</v>
      </c>
      <c r="F285" s="209" t="s">
        <v>1093</v>
      </c>
      <c r="I285" s="210"/>
      <c r="J285" s="211">
        <f>BK285</f>
        <v>0</v>
      </c>
      <c r="L285" s="208"/>
      <c r="M285" s="212"/>
      <c r="N285" s="213"/>
      <c r="O285" s="213"/>
      <c r="P285" s="214">
        <f>SUM(P286:P290)</f>
        <v>0</v>
      </c>
      <c r="Q285" s="213"/>
      <c r="R285" s="214">
        <f>SUM(R286:R290)</f>
        <v>0</v>
      </c>
      <c r="S285" s="213"/>
      <c r="T285" s="215">
        <f>SUM(T286:T290)</f>
        <v>0</v>
      </c>
      <c r="AR285" s="209" t="s">
        <v>79</v>
      </c>
      <c r="AT285" s="216" t="s">
        <v>71</v>
      </c>
      <c r="AU285" s="216" t="s">
        <v>168</v>
      </c>
      <c r="AY285" s="209" t="s">
        <v>167</v>
      </c>
      <c r="BK285" s="217">
        <f>SUM(BK286:BK290)</f>
        <v>0</v>
      </c>
    </row>
    <row r="286" spans="1:65" s="2" customFormat="1" ht="16.5" customHeight="1">
      <c r="A286" s="34"/>
      <c r="B286" s="144"/>
      <c r="C286" s="145" t="s">
        <v>1453</v>
      </c>
      <c r="D286" s="145" t="s">
        <v>170</v>
      </c>
      <c r="E286" s="146" t="s">
        <v>1094</v>
      </c>
      <c r="F286" s="147" t="s">
        <v>1095</v>
      </c>
      <c r="G286" s="148" t="s">
        <v>226</v>
      </c>
      <c r="H286" s="149">
        <v>60</v>
      </c>
      <c r="I286" s="150"/>
      <c r="J286" s="151">
        <f>ROUND(I286*H286,2)</f>
        <v>0</v>
      </c>
      <c r="K286" s="147" t="s">
        <v>3</v>
      </c>
      <c r="L286" s="35"/>
      <c r="M286" s="152" t="s">
        <v>3</v>
      </c>
      <c r="N286" s="153" t="s">
        <v>43</v>
      </c>
      <c r="O286" s="55"/>
      <c r="P286" s="154">
        <f>O286*H286</f>
        <v>0</v>
      </c>
      <c r="Q286" s="154">
        <v>0</v>
      </c>
      <c r="R286" s="154">
        <f>Q286*H286</f>
        <v>0</v>
      </c>
      <c r="S286" s="154">
        <v>0</v>
      </c>
      <c r="T286" s="155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56" t="s">
        <v>175</v>
      </c>
      <c r="AT286" s="156" t="s">
        <v>170</v>
      </c>
      <c r="AU286" s="156" t="s">
        <v>175</v>
      </c>
      <c r="AY286" s="19" t="s">
        <v>167</v>
      </c>
      <c r="BE286" s="157">
        <f>IF(N286="základní",J286,0)</f>
        <v>0</v>
      </c>
      <c r="BF286" s="157">
        <f>IF(N286="snížená",J286,0)</f>
        <v>0</v>
      </c>
      <c r="BG286" s="157">
        <f>IF(N286="zákl. přenesená",J286,0)</f>
        <v>0</v>
      </c>
      <c r="BH286" s="157">
        <f>IF(N286="sníž. přenesená",J286,0)</f>
        <v>0</v>
      </c>
      <c r="BI286" s="157">
        <f>IF(N286="nulová",J286,0)</f>
        <v>0</v>
      </c>
      <c r="BJ286" s="19" t="s">
        <v>79</v>
      </c>
      <c r="BK286" s="157">
        <f>ROUND(I286*H286,2)</f>
        <v>0</v>
      </c>
      <c r="BL286" s="19" t="s">
        <v>175</v>
      </c>
      <c r="BM286" s="156" t="s">
        <v>1454</v>
      </c>
    </row>
    <row r="287" spans="1:65" s="2" customFormat="1" ht="16.5" customHeight="1">
      <c r="A287" s="34"/>
      <c r="B287" s="144"/>
      <c r="C287" s="145" t="s">
        <v>1455</v>
      </c>
      <c r="D287" s="145" t="s">
        <v>170</v>
      </c>
      <c r="E287" s="146" t="s">
        <v>1456</v>
      </c>
      <c r="F287" s="147" t="s">
        <v>1457</v>
      </c>
      <c r="G287" s="148" t="s">
        <v>226</v>
      </c>
      <c r="H287" s="149">
        <v>30</v>
      </c>
      <c r="I287" s="150"/>
      <c r="J287" s="151">
        <f>ROUND(I287*H287,2)</f>
        <v>0</v>
      </c>
      <c r="K287" s="147" t="s">
        <v>3</v>
      </c>
      <c r="L287" s="35"/>
      <c r="M287" s="152" t="s">
        <v>3</v>
      </c>
      <c r="N287" s="153" t="s">
        <v>43</v>
      </c>
      <c r="O287" s="55"/>
      <c r="P287" s="154">
        <f>O287*H287</f>
        <v>0</v>
      </c>
      <c r="Q287" s="154">
        <v>0</v>
      </c>
      <c r="R287" s="154">
        <f>Q287*H287</f>
        <v>0</v>
      </c>
      <c r="S287" s="154">
        <v>0</v>
      </c>
      <c r="T287" s="155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56" t="s">
        <v>175</v>
      </c>
      <c r="AT287" s="156" t="s">
        <v>170</v>
      </c>
      <c r="AU287" s="156" t="s">
        <v>175</v>
      </c>
      <c r="AY287" s="19" t="s">
        <v>167</v>
      </c>
      <c r="BE287" s="157">
        <f>IF(N287="základní",J287,0)</f>
        <v>0</v>
      </c>
      <c r="BF287" s="157">
        <f>IF(N287="snížená",J287,0)</f>
        <v>0</v>
      </c>
      <c r="BG287" s="157">
        <f>IF(N287="zákl. přenesená",J287,0)</f>
        <v>0</v>
      </c>
      <c r="BH287" s="157">
        <f>IF(N287="sníž. přenesená",J287,0)</f>
        <v>0</v>
      </c>
      <c r="BI287" s="157">
        <f>IF(N287="nulová",J287,0)</f>
        <v>0</v>
      </c>
      <c r="BJ287" s="19" t="s">
        <v>79</v>
      </c>
      <c r="BK287" s="157">
        <f>ROUND(I287*H287,2)</f>
        <v>0</v>
      </c>
      <c r="BL287" s="19" t="s">
        <v>175</v>
      </c>
      <c r="BM287" s="156" t="s">
        <v>1458</v>
      </c>
    </row>
    <row r="288" spans="1:65" s="2" customFormat="1" ht="16.5" customHeight="1">
      <c r="A288" s="34"/>
      <c r="B288" s="144"/>
      <c r="C288" s="145" t="s">
        <v>1459</v>
      </c>
      <c r="D288" s="145" t="s">
        <v>170</v>
      </c>
      <c r="E288" s="146" t="s">
        <v>1460</v>
      </c>
      <c r="F288" s="147" t="s">
        <v>1461</v>
      </c>
      <c r="G288" s="148" t="s">
        <v>226</v>
      </c>
      <c r="H288" s="149">
        <v>30</v>
      </c>
      <c r="I288" s="150"/>
      <c r="J288" s="151">
        <f>ROUND(I288*H288,2)</f>
        <v>0</v>
      </c>
      <c r="K288" s="147" t="s">
        <v>3</v>
      </c>
      <c r="L288" s="35"/>
      <c r="M288" s="152" t="s">
        <v>3</v>
      </c>
      <c r="N288" s="153" t="s">
        <v>43</v>
      </c>
      <c r="O288" s="55"/>
      <c r="P288" s="154">
        <f>O288*H288</f>
        <v>0</v>
      </c>
      <c r="Q288" s="154">
        <v>0</v>
      </c>
      <c r="R288" s="154">
        <f>Q288*H288</f>
        <v>0</v>
      </c>
      <c r="S288" s="154">
        <v>0</v>
      </c>
      <c r="T288" s="155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56" t="s">
        <v>175</v>
      </c>
      <c r="AT288" s="156" t="s">
        <v>170</v>
      </c>
      <c r="AU288" s="156" t="s">
        <v>175</v>
      </c>
      <c r="AY288" s="19" t="s">
        <v>167</v>
      </c>
      <c r="BE288" s="157">
        <f>IF(N288="základní",J288,0)</f>
        <v>0</v>
      </c>
      <c r="BF288" s="157">
        <f>IF(N288="snížená",J288,0)</f>
        <v>0</v>
      </c>
      <c r="BG288" s="157">
        <f>IF(N288="zákl. přenesená",J288,0)</f>
        <v>0</v>
      </c>
      <c r="BH288" s="157">
        <f>IF(N288="sníž. přenesená",J288,0)</f>
        <v>0</v>
      </c>
      <c r="BI288" s="157">
        <f>IF(N288="nulová",J288,0)</f>
        <v>0</v>
      </c>
      <c r="BJ288" s="19" t="s">
        <v>79</v>
      </c>
      <c r="BK288" s="157">
        <f>ROUND(I288*H288,2)</f>
        <v>0</v>
      </c>
      <c r="BL288" s="19" t="s">
        <v>175</v>
      </c>
      <c r="BM288" s="156" t="s">
        <v>1462</v>
      </c>
    </row>
    <row r="289" spans="1:65" s="2" customFormat="1" ht="16.5" customHeight="1">
      <c r="A289" s="34"/>
      <c r="B289" s="144"/>
      <c r="C289" s="145" t="s">
        <v>1463</v>
      </c>
      <c r="D289" s="145" t="s">
        <v>170</v>
      </c>
      <c r="E289" s="146" t="s">
        <v>1464</v>
      </c>
      <c r="F289" s="147" t="s">
        <v>1465</v>
      </c>
      <c r="G289" s="148" t="s">
        <v>847</v>
      </c>
      <c r="H289" s="149">
        <v>3</v>
      </c>
      <c r="I289" s="150"/>
      <c r="J289" s="151">
        <f>ROUND(I289*H289,2)</f>
        <v>0</v>
      </c>
      <c r="K289" s="147" t="s">
        <v>3</v>
      </c>
      <c r="L289" s="35"/>
      <c r="M289" s="152" t="s">
        <v>3</v>
      </c>
      <c r="N289" s="153" t="s">
        <v>43</v>
      </c>
      <c r="O289" s="55"/>
      <c r="P289" s="154">
        <f>O289*H289</f>
        <v>0</v>
      </c>
      <c r="Q289" s="154">
        <v>0</v>
      </c>
      <c r="R289" s="154">
        <f>Q289*H289</f>
        <v>0</v>
      </c>
      <c r="S289" s="154">
        <v>0</v>
      </c>
      <c r="T289" s="155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56" t="s">
        <v>175</v>
      </c>
      <c r="AT289" s="156" t="s">
        <v>170</v>
      </c>
      <c r="AU289" s="156" t="s">
        <v>175</v>
      </c>
      <c r="AY289" s="19" t="s">
        <v>167</v>
      </c>
      <c r="BE289" s="157">
        <f>IF(N289="základní",J289,0)</f>
        <v>0</v>
      </c>
      <c r="BF289" s="157">
        <f>IF(N289="snížená",J289,0)</f>
        <v>0</v>
      </c>
      <c r="BG289" s="157">
        <f>IF(N289="zákl. přenesená",J289,0)</f>
        <v>0</v>
      </c>
      <c r="BH289" s="157">
        <f>IF(N289="sníž. přenesená",J289,0)</f>
        <v>0</v>
      </c>
      <c r="BI289" s="157">
        <f>IF(N289="nulová",J289,0)</f>
        <v>0</v>
      </c>
      <c r="BJ289" s="19" t="s">
        <v>79</v>
      </c>
      <c r="BK289" s="157">
        <f>ROUND(I289*H289,2)</f>
        <v>0</v>
      </c>
      <c r="BL289" s="19" t="s">
        <v>175</v>
      </c>
      <c r="BM289" s="156" t="s">
        <v>1466</v>
      </c>
    </row>
    <row r="290" spans="1:65" s="2" customFormat="1" ht="16.5" customHeight="1">
      <c r="A290" s="34"/>
      <c r="B290" s="144"/>
      <c r="C290" s="145" t="s">
        <v>1467</v>
      </c>
      <c r="D290" s="145" t="s">
        <v>170</v>
      </c>
      <c r="E290" s="146" t="s">
        <v>1468</v>
      </c>
      <c r="F290" s="147" t="s">
        <v>1469</v>
      </c>
      <c r="G290" s="148" t="s">
        <v>847</v>
      </c>
      <c r="H290" s="149">
        <v>2</v>
      </c>
      <c r="I290" s="150"/>
      <c r="J290" s="151">
        <f>ROUND(I290*H290,2)</f>
        <v>0</v>
      </c>
      <c r="K290" s="147" t="s">
        <v>3</v>
      </c>
      <c r="L290" s="35"/>
      <c r="M290" s="152" t="s">
        <v>3</v>
      </c>
      <c r="N290" s="153" t="s">
        <v>43</v>
      </c>
      <c r="O290" s="55"/>
      <c r="P290" s="154">
        <f>O290*H290</f>
        <v>0</v>
      </c>
      <c r="Q290" s="154">
        <v>0</v>
      </c>
      <c r="R290" s="154">
        <f>Q290*H290</f>
        <v>0</v>
      </c>
      <c r="S290" s="154">
        <v>0</v>
      </c>
      <c r="T290" s="155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56" t="s">
        <v>175</v>
      </c>
      <c r="AT290" s="156" t="s">
        <v>170</v>
      </c>
      <c r="AU290" s="156" t="s">
        <v>175</v>
      </c>
      <c r="AY290" s="19" t="s">
        <v>167</v>
      </c>
      <c r="BE290" s="157">
        <f>IF(N290="základní",J290,0)</f>
        <v>0</v>
      </c>
      <c r="BF290" s="157">
        <f>IF(N290="snížená",J290,0)</f>
        <v>0</v>
      </c>
      <c r="BG290" s="157">
        <f>IF(N290="zákl. přenesená",J290,0)</f>
        <v>0</v>
      </c>
      <c r="BH290" s="157">
        <f>IF(N290="sníž. přenesená",J290,0)</f>
        <v>0</v>
      </c>
      <c r="BI290" s="157">
        <f>IF(N290="nulová",J290,0)</f>
        <v>0</v>
      </c>
      <c r="BJ290" s="19" t="s">
        <v>79</v>
      </c>
      <c r="BK290" s="157">
        <f>ROUND(I290*H290,2)</f>
        <v>0</v>
      </c>
      <c r="BL290" s="19" t="s">
        <v>175</v>
      </c>
      <c r="BM290" s="156" t="s">
        <v>1470</v>
      </c>
    </row>
    <row r="291" spans="2:63" s="16" customFormat="1" ht="20.85" customHeight="1">
      <c r="B291" s="208"/>
      <c r="D291" s="209" t="s">
        <v>71</v>
      </c>
      <c r="E291" s="209" t="s">
        <v>1471</v>
      </c>
      <c r="F291" s="209" t="s">
        <v>1182</v>
      </c>
      <c r="I291" s="210"/>
      <c r="J291" s="211">
        <f>BK291</f>
        <v>0</v>
      </c>
      <c r="L291" s="208"/>
      <c r="M291" s="212"/>
      <c r="N291" s="213"/>
      <c r="O291" s="213"/>
      <c r="P291" s="214">
        <f>P292</f>
        <v>0</v>
      </c>
      <c r="Q291" s="213"/>
      <c r="R291" s="214">
        <f>R292</f>
        <v>0</v>
      </c>
      <c r="S291" s="213"/>
      <c r="T291" s="215">
        <f>T292</f>
        <v>0</v>
      </c>
      <c r="AR291" s="209" t="s">
        <v>79</v>
      </c>
      <c r="AT291" s="216" t="s">
        <v>71</v>
      </c>
      <c r="AU291" s="216" t="s">
        <v>168</v>
      </c>
      <c r="AY291" s="209" t="s">
        <v>167</v>
      </c>
      <c r="BK291" s="217">
        <f>BK292</f>
        <v>0</v>
      </c>
    </row>
    <row r="292" spans="1:65" s="2" customFormat="1" ht="16.5" customHeight="1">
      <c r="A292" s="34"/>
      <c r="B292" s="144"/>
      <c r="C292" s="145" t="s">
        <v>1472</v>
      </c>
      <c r="D292" s="145" t="s">
        <v>170</v>
      </c>
      <c r="E292" s="146" t="s">
        <v>1473</v>
      </c>
      <c r="F292" s="147" t="s">
        <v>1474</v>
      </c>
      <c r="G292" s="148" t="s">
        <v>226</v>
      </c>
      <c r="H292" s="149">
        <v>70</v>
      </c>
      <c r="I292" s="150"/>
      <c r="J292" s="151">
        <f>ROUND(I292*H292,2)</f>
        <v>0</v>
      </c>
      <c r="K292" s="147" t="s">
        <v>3</v>
      </c>
      <c r="L292" s="35"/>
      <c r="M292" s="152" t="s">
        <v>3</v>
      </c>
      <c r="N292" s="153" t="s">
        <v>43</v>
      </c>
      <c r="O292" s="55"/>
      <c r="P292" s="154">
        <f>O292*H292</f>
        <v>0</v>
      </c>
      <c r="Q292" s="154">
        <v>0</v>
      </c>
      <c r="R292" s="154">
        <f>Q292*H292</f>
        <v>0</v>
      </c>
      <c r="S292" s="154">
        <v>0</v>
      </c>
      <c r="T292" s="155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56" t="s">
        <v>175</v>
      </c>
      <c r="AT292" s="156" t="s">
        <v>170</v>
      </c>
      <c r="AU292" s="156" t="s">
        <v>175</v>
      </c>
      <c r="AY292" s="19" t="s">
        <v>167</v>
      </c>
      <c r="BE292" s="157">
        <f>IF(N292="základní",J292,0)</f>
        <v>0</v>
      </c>
      <c r="BF292" s="157">
        <f>IF(N292="snížená",J292,0)</f>
        <v>0</v>
      </c>
      <c r="BG292" s="157">
        <f>IF(N292="zákl. přenesená",J292,0)</f>
        <v>0</v>
      </c>
      <c r="BH292" s="157">
        <f>IF(N292="sníž. přenesená",J292,0)</f>
        <v>0</v>
      </c>
      <c r="BI292" s="157">
        <f>IF(N292="nulová",J292,0)</f>
        <v>0</v>
      </c>
      <c r="BJ292" s="19" t="s">
        <v>79</v>
      </c>
      <c r="BK292" s="157">
        <f>ROUND(I292*H292,2)</f>
        <v>0</v>
      </c>
      <c r="BL292" s="19" t="s">
        <v>175</v>
      </c>
      <c r="BM292" s="156" t="s">
        <v>1475</v>
      </c>
    </row>
    <row r="293" spans="2:63" s="16" customFormat="1" ht="20.85" customHeight="1">
      <c r="B293" s="208"/>
      <c r="D293" s="209" t="s">
        <v>71</v>
      </c>
      <c r="E293" s="209" t="s">
        <v>1476</v>
      </c>
      <c r="F293" s="209" t="s">
        <v>1112</v>
      </c>
      <c r="I293" s="210"/>
      <c r="J293" s="211">
        <f>BK293</f>
        <v>0</v>
      </c>
      <c r="L293" s="208"/>
      <c r="M293" s="212"/>
      <c r="N293" s="213"/>
      <c r="O293" s="213"/>
      <c r="P293" s="214">
        <f>SUM(P294:P297)</f>
        <v>0</v>
      </c>
      <c r="Q293" s="213"/>
      <c r="R293" s="214">
        <f>SUM(R294:R297)</f>
        <v>0</v>
      </c>
      <c r="S293" s="213"/>
      <c r="T293" s="215">
        <f>SUM(T294:T297)</f>
        <v>0</v>
      </c>
      <c r="AR293" s="209" t="s">
        <v>79</v>
      </c>
      <c r="AT293" s="216" t="s">
        <v>71</v>
      </c>
      <c r="AU293" s="216" t="s">
        <v>168</v>
      </c>
      <c r="AY293" s="209" t="s">
        <v>167</v>
      </c>
      <c r="BK293" s="217">
        <f>SUM(BK294:BK297)</f>
        <v>0</v>
      </c>
    </row>
    <row r="294" spans="1:65" s="2" customFormat="1" ht="16.5" customHeight="1">
      <c r="A294" s="34"/>
      <c r="B294" s="144"/>
      <c r="C294" s="145" t="s">
        <v>1477</v>
      </c>
      <c r="D294" s="145" t="s">
        <v>170</v>
      </c>
      <c r="E294" s="146" t="s">
        <v>1478</v>
      </c>
      <c r="F294" s="147" t="s">
        <v>1479</v>
      </c>
      <c r="G294" s="148" t="s">
        <v>847</v>
      </c>
      <c r="H294" s="149">
        <v>1</v>
      </c>
      <c r="I294" s="150"/>
      <c r="J294" s="151">
        <f>ROUND(I294*H294,2)</f>
        <v>0</v>
      </c>
      <c r="K294" s="147" t="s">
        <v>3</v>
      </c>
      <c r="L294" s="35"/>
      <c r="M294" s="152" t="s">
        <v>3</v>
      </c>
      <c r="N294" s="153" t="s">
        <v>43</v>
      </c>
      <c r="O294" s="55"/>
      <c r="P294" s="154">
        <f>O294*H294</f>
        <v>0</v>
      </c>
      <c r="Q294" s="154">
        <v>0</v>
      </c>
      <c r="R294" s="154">
        <f>Q294*H294</f>
        <v>0</v>
      </c>
      <c r="S294" s="154">
        <v>0</v>
      </c>
      <c r="T294" s="155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56" t="s">
        <v>175</v>
      </c>
      <c r="AT294" s="156" t="s">
        <v>170</v>
      </c>
      <c r="AU294" s="156" t="s">
        <v>175</v>
      </c>
      <c r="AY294" s="19" t="s">
        <v>167</v>
      </c>
      <c r="BE294" s="157">
        <f>IF(N294="základní",J294,0)</f>
        <v>0</v>
      </c>
      <c r="BF294" s="157">
        <f>IF(N294="snížená",J294,0)</f>
        <v>0</v>
      </c>
      <c r="BG294" s="157">
        <f>IF(N294="zákl. přenesená",J294,0)</f>
        <v>0</v>
      </c>
      <c r="BH294" s="157">
        <f>IF(N294="sníž. přenesená",J294,0)</f>
        <v>0</v>
      </c>
      <c r="BI294" s="157">
        <f>IF(N294="nulová",J294,0)</f>
        <v>0</v>
      </c>
      <c r="BJ294" s="19" t="s">
        <v>79</v>
      </c>
      <c r="BK294" s="157">
        <f>ROUND(I294*H294,2)</f>
        <v>0</v>
      </c>
      <c r="BL294" s="19" t="s">
        <v>175</v>
      </c>
      <c r="BM294" s="156" t="s">
        <v>1480</v>
      </c>
    </row>
    <row r="295" spans="1:65" s="2" customFormat="1" ht="16.5" customHeight="1">
      <c r="A295" s="34"/>
      <c r="B295" s="144"/>
      <c r="C295" s="145" t="s">
        <v>1481</v>
      </c>
      <c r="D295" s="145" t="s">
        <v>170</v>
      </c>
      <c r="E295" s="146" t="s">
        <v>1482</v>
      </c>
      <c r="F295" s="147" t="s">
        <v>1483</v>
      </c>
      <c r="G295" s="148" t="s">
        <v>847</v>
      </c>
      <c r="H295" s="149">
        <v>1</v>
      </c>
      <c r="I295" s="150"/>
      <c r="J295" s="151">
        <f>ROUND(I295*H295,2)</f>
        <v>0</v>
      </c>
      <c r="K295" s="147" t="s">
        <v>3</v>
      </c>
      <c r="L295" s="35"/>
      <c r="M295" s="152" t="s">
        <v>3</v>
      </c>
      <c r="N295" s="153" t="s">
        <v>43</v>
      </c>
      <c r="O295" s="55"/>
      <c r="P295" s="154">
        <f>O295*H295</f>
        <v>0</v>
      </c>
      <c r="Q295" s="154">
        <v>0</v>
      </c>
      <c r="R295" s="154">
        <f>Q295*H295</f>
        <v>0</v>
      </c>
      <c r="S295" s="154">
        <v>0</v>
      </c>
      <c r="T295" s="155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56" t="s">
        <v>175</v>
      </c>
      <c r="AT295" s="156" t="s">
        <v>170</v>
      </c>
      <c r="AU295" s="156" t="s">
        <v>175</v>
      </c>
      <c r="AY295" s="19" t="s">
        <v>167</v>
      </c>
      <c r="BE295" s="157">
        <f>IF(N295="základní",J295,0)</f>
        <v>0</v>
      </c>
      <c r="BF295" s="157">
        <f>IF(N295="snížená",J295,0)</f>
        <v>0</v>
      </c>
      <c r="BG295" s="157">
        <f>IF(N295="zákl. přenesená",J295,0)</f>
        <v>0</v>
      </c>
      <c r="BH295" s="157">
        <f>IF(N295="sníž. přenesená",J295,0)</f>
        <v>0</v>
      </c>
      <c r="BI295" s="157">
        <f>IF(N295="nulová",J295,0)</f>
        <v>0</v>
      </c>
      <c r="BJ295" s="19" t="s">
        <v>79</v>
      </c>
      <c r="BK295" s="157">
        <f>ROUND(I295*H295,2)</f>
        <v>0</v>
      </c>
      <c r="BL295" s="19" t="s">
        <v>175</v>
      </c>
      <c r="BM295" s="156" t="s">
        <v>1484</v>
      </c>
    </row>
    <row r="296" spans="1:65" s="2" customFormat="1" ht="21.75" customHeight="1">
      <c r="A296" s="34"/>
      <c r="B296" s="144"/>
      <c r="C296" s="145" t="s">
        <v>1485</v>
      </c>
      <c r="D296" s="145" t="s">
        <v>170</v>
      </c>
      <c r="E296" s="146" t="s">
        <v>1486</v>
      </c>
      <c r="F296" s="147" t="s">
        <v>1487</v>
      </c>
      <c r="G296" s="148" t="s">
        <v>1488</v>
      </c>
      <c r="H296" s="149">
        <v>1</v>
      </c>
      <c r="I296" s="150"/>
      <c r="J296" s="151">
        <f>ROUND(I296*H296,2)</f>
        <v>0</v>
      </c>
      <c r="K296" s="147" t="s">
        <v>3</v>
      </c>
      <c r="L296" s="35"/>
      <c r="M296" s="152" t="s">
        <v>3</v>
      </c>
      <c r="N296" s="153" t="s">
        <v>43</v>
      </c>
      <c r="O296" s="55"/>
      <c r="P296" s="154">
        <f>O296*H296</f>
        <v>0</v>
      </c>
      <c r="Q296" s="154">
        <v>0</v>
      </c>
      <c r="R296" s="154">
        <f>Q296*H296</f>
        <v>0</v>
      </c>
      <c r="S296" s="154">
        <v>0</v>
      </c>
      <c r="T296" s="155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56" t="s">
        <v>175</v>
      </c>
      <c r="AT296" s="156" t="s">
        <v>170</v>
      </c>
      <c r="AU296" s="156" t="s">
        <v>175</v>
      </c>
      <c r="AY296" s="19" t="s">
        <v>167</v>
      </c>
      <c r="BE296" s="157">
        <f>IF(N296="základní",J296,0)</f>
        <v>0</v>
      </c>
      <c r="BF296" s="157">
        <f>IF(N296="snížená",J296,0)</f>
        <v>0</v>
      </c>
      <c r="BG296" s="157">
        <f>IF(N296="zákl. přenesená",J296,0)</f>
        <v>0</v>
      </c>
      <c r="BH296" s="157">
        <f>IF(N296="sníž. přenesená",J296,0)</f>
        <v>0</v>
      </c>
      <c r="BI296" s="157">
        <f>IF(N296="nulová",J296,0)</f>
        <v>0</v>
      </c>
      <c r="BJ296" s="19" t="s">
        <v>79</v>
      </c>
      <c r="BK296" s="157">
        <f>ROUND(I296*H296,2)</f>
        <v>0</v>
      </c>
      <c r="BL296" s="19" t="s">
        <v>175</v>
      </c>
      <c r="BM296" s="156" t="s">
        <v>1489</v>
      </c>
    </row>
    <row r="297" spans="1:65" s="2" customFormat="1" ht="16.5" customHeight="1">
      <c r="A297" s="34"/>
      <c r="B297" s="144"/>
      <c r="C297" s="145" t="s">
        <v>1490</v>
      </c>
      <c r="D297" s="145" t="s">
        <v>170</v>
      </c>
      <c r="E297" s="146" t="s">
        <v>1491</v>
      </c>
      <c r="F297" s="147" t="s">
        <v>1198</v>
      </c>
      <c r="G297" s="148" t="s">
        <v>1488</v>
      </c>
      <c r="H297" s="149">
        <v>1</v>
      </c>
      <c r="I297" s="150"/>
      <c r="J297" s="151">
        <f>ROUND(I297*H297,2)</f>
        <v>0</v>
      </c>
      <c r="K297" s="147" t="s">
        <v>3</v>
      </c>
      <c r="L297" s="35"/>
      <c r="M297" s="152" t="s">
        <v>3</v>
      </c>
      <c r="N297" s="153" t="s">
        <v>43</v>
      </c>
      <c r="O297" s="55"/>
      <c r="P297" s="154">
        <f>O297*H297</f>
        <v>0</v>
      </c>
      <c r="Q297" s="154">
        <v>0</v>
      </c>
      <c r="R297" s="154">
        <f>Q297*H297</f>
        <v>0</v>
      </c>
      <c r="S297" s="154">
        <v>0</v>
      </c>
      <c r="T297" s="155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56" t="s">
        <v>175</v>
      </c>
      <c r="AT297" s="156" t="s">
        <v>170</v>
      </c>
      <c r="AU297" s="156" t="s">
        <v>175</v>
      </c>
      <c r="AY297" s="19" t="s">
        <v>167</v>
      </c>
      <c r="BE297" s="157">
        <f>IF(N297="základní",J297,0)</f>
        <v>0</v>
      </c>
      <c r="BF297" s="157">
        <f>IF(N297="snížená",J297,0)</f>
        <v>0</v>
      </c>
      <c r="BG297" s="157">
        <f>IF(N297="zákl. přenesená",J297,0)</f>
        <v>0</v>
      </c>
      <c r="BH297" s="157">
        <f>IF(N297="sníž. přenesená",J297,0)</f>
        <v>0</v>
      </c>
      <c r="BI297" s="157">
        <f>IF(N297="nulová",J297,0)</f>
        <v>0</v>
      </c>
      <c r="BJ297" s="19" t="s">
        <v>79</v>
      </c>
      <c r="BK297" s="157">
        <f>ROUND(I297*H297,2)</f>
        <v>0</v>
      </c>
      <c r="BL297" s="19" t="s">
        <v>175</v>
      </c>
      <c r="BM297" s="156" t="s">
        <v>1492</v>
      </c>
    </row>
    <row r="298" spans="2:63" s="12" customFormat="1" ht="25.9" customHeight="1">
      <c r="B298" s="131"/>
      <c r="D298" s="132" t="s">
        <v>71</v>
      </c>
      <c r="E298" s="133" t="s">
        <v>1493</v>
      </c>
      <c r="F298" s="133" t="s">
        <v>1494</v>
      </c>
      <c r="I298" s="134"/>
      <c r="J298" s="135">
        <f>BK298</f>
        <v>0</v>
      </c>
      <c r="L298" s="131"/>
      <c r="M298" s="136"/>
      <c r="N298" s="137"/>
      <c r="O298" s="137"/>
      <c r="P298" s="138">
        <f>P299</f>
        <v>0</v>
      </c>
      <c r="Q298" s="137"/>
      <c r="R298" s="138">
        <f>R299</f>
        <v>0</v>
      </c>
      <c r="S298" s="137"/>
      <c r="T298" s="139">
        <f>T299</f>
        <v>0</v>
      </c>
      <c r="AR298" s="132" t="s">
        <v>175</v>
      </c>
      <c r="AT298" s="140" t="s">
        <v>71</v>
      </c>
      <c r="AU298" s="140" t="s">
        <v>72</v>
      </c>
      <c r="AY298" s="132" t="s">
        <v>167</v>
      </c>
      <c r="BK298" s="141">
        <f>BK299</f>
        <v>0</v>
      </c>
    </row>
    <row r="299" spans="1:65" s="2" customFormat="1" ht="16.5" customHeight="1">
      <c r="A299" s="34"/>
      <c r="B299" s="144"/>
      <c r="C299" s="145" t="s">
        <v>1495</v>
      </c>
      <c r="D299" s="145" t="s">
        <v>170</v>
      </c>
      <c r="E299" s="146" t="s">
        <v>1496</v>
      </c>
      <c r="F299" s="147" t="s">
        <v>960</v>
      </c>
      <c r="G299" s="148" t="s">
        <v>348</v>
      </c>
      <c r="H299" s="149">
        <v>1</v>
      </c>
      <c r="I299" s="150"/>
      <c r="J299" s="151">
        <f>ROUND(I299*H299,2)</f>
        <v>0</v>
      </c>
      <c r="K299" s="147" t="s">
        <v>3</v>
      </c>
      <c r="L299" s="35"/>
      <c r="M299" s="203" t="s">
        <v>3</v>
      </c>
      <c r="N299" s="204" t="s">
        <v>43</v>
      </c>
      <c r="O299" s="205"/>
      <c r="P299" s="206">
        <f>O299*H299</f>
        <v>0</v>
      </c>
      <c r="Q299" s="206">
        <v>0</v>
      </c>
      <c r="R299" s="206">
        <f>Q299*H299</f>
        <v>0</v>
      </c>
      <c r="S299" s="206">
        <v>0</v>
      </c>
      <c r="T299" s="207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56" t="s">
        <v>792</v>
      </c>
      <c r="AT299" s="156" t="s">
        <v>170</v>
      </c>
      <c r="AU299" s="156" t="s">
        <v>79</v>
      </c>
      <c r="AY299" s="19" t="s">
        <v>167</v>
      </c>
      <c r="BE299" s="157">
        <f>IF(N299="základní",J299,0)</f>
        <v>0</v>
      </c>
      <c r="BF299" s="157">
        <f>IF(N299="snížená",J299,0)</f>
        <v>0</v>
      </c>
      <c r="BG299" s="157">
        <f>IF(N299="zákl. přenesená",J299,0)</f>
        <v>0</v>
      </c>
      <c r="BH299" s="157">
        <f>IF(N299="sníž. přenesená",J299,0)</f>
        <v>0</v>
      </c>
      <c r="BI299" s="157">
        <f>IF(N299="nulová",J299,0)</f>
        <v>0</v>
      </c>
      <c r="BJ299" s="19" t="s">
        <v>79</v>
      </c>
      <c r="BK299" s="157">
        <f>ROUND(I299*H299,2)</f>
        <v>0</v>
      </c>
      <c r="BL299" s="19" t="s">
        <v>792</v>
      </c>
      <c r="BM299" s="156" t="s">
        <v>1497</v>
      </c>
    </row>
    <row r="300" spans="1:31" s="2" customFormat="1" ht="6.95" customHeight="1">
      <c r="A300" s="34"/>
      <c r="B300" s="44"/>
      <c r="C300" s="45"/>
      <c r="D300" s="45"/>
      <c r="E300" s="45"/>
      <c r="F300" s="45"/>
      <c r="G300" s="45"/>
      <c r="H300" s="45"/>
      <c r="I300" s="45"/>
      <c r="J300" s="45"/>
      <c r="K300" s="45"/>
      <c r="L300" s="35"/>
      <c r="M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</row>
  </sheetData>
  <autoFilter ref="C117:K299"/>
  <mergeCells count="12">
    <mergeCell ref="E110:H110"/>
    <mergeCell ref="L2:V2"/>
    <mergeCell ref="E50:H50"/>
    <mergeCell ref="E52:H52"/>
    <mergeCell ref="E54:H54"/>
    <mergeCell ref="E106:H106"/>
    <mergeCell ref="E108:H10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1" t="s">
        <v>6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95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5" customHeight="1">
      <c r="B4" s="22"/>
      <c r="D4" s="23" t="s">
        <v>123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6" t="str">
        <f>'Rekapitulace stavby'!K6</f>
        <v>Pavilon E - Izolační boxy ARO - 2.NP a JIP - 3.NP</v>
      </c>
      <c r="F7" s="347"/>
      <c r="G7" s="347"/>
      <c r="H7" s="347"/>
      <c r="L7" s="22"/>
    </row>
    <row r="8" spans="2:12" s="1" customFormat="1" ht="12" customHeight="1">
      <c r="B8" s="22"/>
      <c r="D8" s="29" t="s">
        <v>124</v>
      </c>
      <c r="L8" s="22"/>
    </row>
    <row r="9" spans="1:31" s="2" customFormat="1" ht="16.5" customHeight="1">
      <c r="A9" s="34"/>
      <c r="B9" s="35"/>
      <c r="C9" s="34"/>
      <c r="D9" s="34"/>
      <c r="E9" s="346" t="s">
        <v>125</v>
      </c>
      <c r="F9" s="348"/>
      <c r="G9" s="348"/>
      <c r="H9" s="348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126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9" t="s">
        <v>1498</v>
      </c>
      <c r="F11" s="348"/>
      <c r="G11" s="348"/>
      <c r="H11" s="348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21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22</v>
      </c>
      <c r="E14" s="34"/>
      <c r="F14" s="27" t="s">
        <v>23</v>
      </c>
      <c r="G14" s="34"/>
      <c r="H14" s="34"/>
      <c r="I14" s="29" t="s">
        <v>24</v>
      </c>
      <c r="J14" s="52" t="str">
        <f>'Rekapitulace stavby'!AN8</f>
        <v>17. 2. 2021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26</v>
      </c>
      <c r="E16" s="34"/>
      <c r="F16" s="34"/>
      <c r="G16" s="34"/>
      <c r="H16" s="34"/>
      <c r="I16" s="29" t="s">
        <v>27</v>
      </c>
      <c r="J16" s="27" t="str">
        <f>IF('Rekapitulace stavby'!AN10="","",'Rekapitulace stavby'!AN10)</f>
        <v/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tr">
        <f>IF('Rekapitulace stavby'!E11="","",'Rekapitulace stavby'!E11)</f>
        <v xml:space="preserve"> </v>
      </c>
      <c r="F17" s="34"/>
      <c r="G17" s="34"/>
      <c r="H17" s="34"/>
      <c r="I17" s="29" t="s">
        <v>29</v>
      </c>
      <c r="J17" s="27" t="str">
        <f>IF('Rekapitulace stavby'!AN11="","",'Rekapitulace stavby'!AN11)</f>
        <v/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30</v>
      </c>
      <c r="E19" s="34"/>
      <c r="F19" s="34"/>
      <c r="G19" s="34"/>
      <c r="H19" s="34"/>
      <c r="I19" s="29" t="s">
        <v>27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9" t="str">
        <f>'Rekapitulace stavby'!E14</f>
        <v>Vyplň údaj</v>
      </c>
      <c r="F20" s="315"/>
      <c r="G20" s="315"/>
      <c r="H20" s="315"/>
      <c r="I20" s="29" t="s">
        <v>29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32</v>
      </c>
      <c r="E22" s="34"/>
      <c r="F22" s="34"/>
      <c r="G22" s="34"/>
      <c r="H22" s="34"/>
      <c r="I22" s="29" t="s">
        <v>27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33</v>
      </c>
      <c r="F23" s="34"/>
      <c r="G23" s="34"/>
      <c r="H23" s="34"/>
      <c r="I23" s="29" t="s">
        <v>29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35</v>
      </c>
      <c r="E25" s="34"/>
      <c r="F25" s="34"/>
      <c r="G25" s="34"/>
      <c r="H25" s="34"/>
      <c r="I25" s="29" t="s">
        <v>27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29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36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71.25" customHeight="1">
      <c r="A29" s="97"/>
      <c r="B29" s="98"/>
      <c r="C29" s="97"/>
      <c r="D29" s="97"/>
      <c r="E29" s="320" t="s">
        <v>37</v>
      </c>
      <c r="F29" s="320"/>
      <c r="G29" s="320"/>
      <c r="H29" s="3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38</v>
      </c>
      <c r="E32" s="34"/>
      <c r="F32" s="34"/>
      <c r="G32" s="34"/>
      <c r="H32" s="34"/>
      <c r="I32" s="34"/>
      <c r="J32" s="68">
        <f>ROUND(J92,2)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40</v>
      </c>
      <c r="G34" s="34"/>
      <c r="H34" s="34"/>
      <c r="I34" s="38" t="s">
        <v>39</v>
      </c>
      <c r="J34" s="38" t="s">
        <v>41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42</v>
      </c>
      <c r="E35" s="29" t="s">
        <v>43</v>
      </c>
      <c r="F35" s="102">
        <f>ROUND((SUM(BE92:BE197)),2)</f>
        <v>0</v>
      </c>
      <c r="G35" s="34"/>
      <c r="H35" s="34"/>
      <c r="I35" s="103">
        <v>0.21</v>
      </c>
      <c r="J35" s="102">
        <f>ROUND(((SUM(BE92:BE197))*I35),2)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44</v>
      </c>
      <c r="F36" s="102">
        <f>ROUND((SUM(BF92:BF197)),2)</f>
        <v>0</v>
      </c>
      <c r="G36" s="34"/>
      <c r="H36" s="34"/>
      <c r="I36" s="103">
        <v>0.15</v>
      </c>
      <c r="J36" s="102">
        <f>ROUND(((SUM(BF92:BF197))*I36),2)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45</v>
      </c>
      <c r="F37" s="102">
        <f>ROUND((SUM(BG92:BG197)),2)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46</v>
      </c>
      <c r="F38" s="102">
        <f>ROUND((SUM(BH92:BH197)),2)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47</v>
      </c>
      <c r="F39" s="102">
        <f>ROUND((SUM(BI92:BI197)),2)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48</v>
      </c>
      <c r="E41" s="57"/>
      <c r="F41" s="57"/>
      <c r="G41" s="106" t="s">
        <v>49</v>
      </c>
      <c r="H41" s="107" t="s">
        <v>50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128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6" t="str">
        <f>E7</f>
        <v>Pavilon E - Izolační boxy ARO - 2.NP a JIP - 3.NP</v>
      </c>
      <c r="F50" s="347"/>
      <c r="G50" s="347"/>
      <c r="H50" s="347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124</v>
      </c>
      <c r="L51" s="22"/>
    </row>
    <row r="52" spans="1:31" s="2" customFormat="1" ht="16.5" customHeight="1">
      <c r="A52" s="34"/>
      <c r="B52" s="35"/>
      <c r="C52" s="34"/>
      <c r="D52" s="34"/>
      <c r="E52" s="346" t="s">
        <v>125</v>
      </c>
      <c r="F52" s="348"/>
      <c r="G52" s="348"/>
      <c r="H52" s="348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126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9" t="str">
        <f>E11</f>
        <v>04 - zdravotechnické instalace</v>
      </c>
      <c r="F54" s="348"/>
      <c r="G54" s="348"/>
      <c r="H54" s="348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22</v>
      </c>
      <c r="D56" s="34"/>
      <c r="E56" s="34"/>
      <c r="F56" s="27" t="str">
        <f>F14</f>
        <v>Jindřichův Hradec</v>
      </c>
      <c r="G56" s="34"/>
      <c r="H56" s="34"/>
      <c r="I56" s="29" t="s">
        <v>24</v>
      </c>
      <c r="J56" s="52" t="str">
        <f>IF(J14="","",J14)</f>
        <v>17. 2. 2021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25.7" customHeight="1">
      <c r="A58" s="34"/>
      <c r="B58" s="35"/>
      <c r="C58" s="29" t="s">
        <v>26</v>
      </c>
      <c r="D58" s="34"/>
      <c r="E58" s="34"/>
      <c r="F58" s="27" t="str">
        <f>E17</f>
        <v xml:space="preserve"> </v>
      </c>
      <c r="G58" s="34"/>
      <c r="H58" s="34"/>
      <c r="I58" s="29" t="s">
        <v>32</v>
      </c>
      <c r="J58" s="32" t="str">
        <f>E23</f>
        <v>ATELIER G+G s.r.o., Jindřichův Hradec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30</v>
      </c>
      <c r="D59" s="34"/>
      <c r="E59" s="34"/>
      <c r="F59" s="27" t="str">
        <f>IF(E20="","",E20)</f>
        <v>Vyplň údaj</v>
      </c>
      <c r="G59" s="34"/>
      <c r="H59" s="34"/>
      <c r="I59" s="29" t="s">
        <v>35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129</v>
      </c>
      <c r="D61" s="104"/>
      <c r="E61" s="104"/>
      <c r="F61" s="104"/>
      <c r="G61" s="104"/>
      <c r="H61" s="104"/>
      <c r="I61" s="104"/>
      <c r="J61" s="111" t="s">
        <v>130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70</v>
      </c>
      <c r="D63" s="34"/>
      <c r="E63" s="34"/>
      <c r="F63" s="34"/>
      <c r="G63" s="34"/>
      <c r="H63" s="34"/>
      <c r="I63" s="34"/>
      <c r="J63" s="68">
        <f>J92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131</v>
      </c>
    </row>
    <row r="64" spans="2:12" s="9" customFormat="1" ht="24.95" customHeight="1">
      <c r="B64" s="113"/>
      <c r="D64" s="114" t="s">
        <v>132</v>
      </c>
      <c r="E64" s="115"/>
      <c r="F64" s="115"/>
      <c r="G64" s="115"/>
      <c r="H64" s="115"/>
      <c r="I64" s="115"/>
      <c r="J64" s="116">
        <f>J93</f>
        <v>0</v>
      </c>
      <c r="L64" s="113"/>
    </row>
    <row r="65" spans="2:12" s="10" customFormat="1" ht="19.9" customHeight="1">
      <c r="B65" s="117"/>
      <c r="D65" s="118" t="s">
        <v>135</v>
      </c>
      <c r="E65" s="119"/>
      <c r="F65" s="119"/>
      <c r="G65" s="119"/>
      <c r="H65" s="119"/>
      <c r="I65" s="119"/>
      <c r="J65" s="120">
        <f>J94</f>
        <v>0</v>
      </c>
      <c r="L65" s="117"/>
    </row>
    <row r="66" spans="2:12" s="9" customFormat="1" ht="24.95" customHeight="1">
      <c r="B66" s="113"/>
      <c r="D66" s="114" t="s">
        <v>138</v>
      </c>
      <c r="E66" s="115"/>
      <c r="F66" s="115"/>
      <c r="G66" s="115"/>
      <c r="H66" s="115"/>
      <c r="I66" s="115"/>
      <c r="J66" s="116">
        <f>J98</f>
        <v>0</v>
      </c>
      <c r="L66" s="113"/>
    </row>
    <row r="67" spans="2:12" s="10" customFormat="1" ht="19.9" customHeight="1">
      <c r="B67" s="117"/>
      <c r="D67" s="118" t="s">
        <v>1499</v>
      </c>
      <c r="E67" s="119"/>
      <c r="F67" s="119"/>
      <c r="G67" s="119"/>
      <c r="H67" s="119"/>
      <c r="I67" s="119"/>
      <c r="J67" s="120">
        <f>J99</f>
        <v>0</v>
      </c>
      <c r="L67" s="117"/>
    </row>
    <row r="68" spans="2:12" s="10" customFormat="1" ht="19.9" customHeight="1">
      <c r="B68" s="117"/>
      <c r="D68" s="118" t="s">
        <v>1500</v>
      </c>
      <c r="E68" s="119"/>
      <c r="F68" s="119"/>
      <c r="G68" s="119"/>
      <c r="H68" s="119"/>
      <c r="I68" s="119"/>
      <c r="J68" s="120">
        <f>J115</f>
        <v>0</v>
      </c>
      <c r="L68" s="117"/>
    </row>
    <row r="69" spans="2:12" s="10" customFormat="1" ht="19.9" customHeight="1">
      <c r="B69" s="117"/>
      <c r="D69" s="118" t="s">
        <v>1501</v>
      </c>
      <c r="E69" s="119"/>
      <c r="F69" s="119"/>
      <c r="G69" s="119"/>
      <c r="H69" s="119"/>
      <c r="I69" s="119"/>
      <c r="J69" s="120">
        <f>J136</f>
        <v>0</v>
      </c>
      <c r="L69" s="117"/>
    </row>
    <row r="70" spans="2:12" s="9" customFormat="1" ht="24.95" customHeight="1">
      <c r="B70" s="113"/>
      <c r="D70" s="114" t="s">
        <v>994</v>
      </c>
      <c r="E70" s="115"/>
      <c r="F70" s="115"/>
      <c r="G70" s="115"/>
      <c r="H70" s="115"/>
      <c r="I70" s="115"/>
      <c r="J70" s="116">
        <f>J191</f>
        <v>0</v>
      </c>
      <c r="L70" s="113"/>
    </row>
    <row r="71" spans="1:31" s="2" customFormat="1" ht="21.75" customHeight="1">
      <c r="A71" s="34"/>
      <c r="B71" s="35"/>
      <c r="C71" s="34"/>
      <c r="D71" s="34"/>
      <c r="E71" s="34"/>
      <c r="F71" s="34"/>
      <c r="G71" s="34"/>
      <c r="H71" s="34"/>
      <c r="I71" s="34"/>
      <c r="J71" s="34"/>
      <c r="K71" s="34"/>
      <c r="L71" s="9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9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6" spans="1:31" s="2" customFormat="1" ht="6.95" customHeight="1">
      <c r="A76" s="34"/>
      <c r="B76" s="46"/>
      <c r="C76" s="47"/>
      <c r="D76" s="47"/>
      <c r="E76" s="47"/>
      <c r="F76" s="47"/>
      <c r="G76" s="47"/>
      <c r="H76" s="47"/>
      <c r="I76" s="47"/>
      <c r="J76" s="47"/>
      <c r="K76" s="47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4.95" customHeight="1">
      <c r="A77" s="34"/>
      <c r="B77" s="35"/>
      <c r="C77" s="23" t="s">
        <v>152</v>
      </c>
      <c r="D77" s="34"/>
      <c r="E77" s="34"/>
      <c r="F77" s="34"/>
      <c r="G77" s="34"/>
      <c r="H77" s="34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17</v>
      </c>
      <c r="D79" s="34"/>
      <c r="E79" s="34"/>
      <c r="F79" s="34"/>
      <c r="G79" s="34"/>
      <c r="H79" s="34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4"/>
      <c r="D80" s="34"/>
      <c r="E80" s="346" t="str">
        <f>E7</f>
        <v>Pavilon E - Izolační boxy ARO - 2.NP a JIP - 3.NP</v>
      </c>
      <c r="F80" s="347"/>
      <c r="G80" s="347"/>
      <c r="H80" s="347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2:12" s="1" customFormat="1" ht="12" customHeight="1">
      <c r="B81" s="22"/>
      <c r="C81" s="29" t="s">
        <v>124</v>
      </c>
      <c r="L81" s="22"/>
    </row>
    <row r="82" spans="1:31" s="2" customFormat="1" ht="16.5" customHeight="1">
      <c r="A82" s="34"/>
      <c r="B82" s="35"/>
      <c r="C82" s="34"/>
      <c r="D82" s="34"/>
      <c r="E82" s="346" t="s">
        <v>125</v>
      </c>
      <c r="F82" s="348"/>
      <c r="G82" s="348"/>
      <c r="H82" s="348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126</v>
      </c>
      <c r="D83" s="34"/>
      <c r="E83" s="34"/>
      <c r="F83" s="34"/>
      <c r="G83" s="34"/>
      <c r="H83" s="34"/>
      <c r="I83" s="34"/>
      <c r="J83" s="34"/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6.5" customHeight="1">
      <c r="A84" s="34"/>
      <c r="B84" s="35"/>
      <c r="C84" s="34"/>
      <c r="D84" s="34"/>
      <c r="E84" s="309" t="str">
        <f>E11</f>
        <v>04 - zdravotechnické instalace</v>
      </c>
      <c r="F84" s="348"/>
      <c r="G84" s="348"/>
      <c r="H84" s="348"/>
      <c r="I84" s="34"/>
      <c r="J84" s="34"/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6.95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22</v>
      </c>
      <c r="D86" s="34"/>
      <c r="E86" s="34"/>
      <c r="F86" s="27" t="str">
        <f>F14</f>
        <v>Jindřichův Hradec</v>
      </c>
      <c r="G86" s="34"/>
      <c r="H86" s="34"/>
      <c r="I86" s="29" t="s">
        <v>24</v>
      </c>
      <c r="J86" s="52" t="str">
        <f>IF(J14="","",J14)</f>
        <v>17. 2. 2021</v>
      </c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6.95" customHeight="1">
      <c r="A87" s="34"/>
      <c r="B87" s="35"/>
      <c r="C87" s="34"/>
      <c r="D87" s="34"/>
      <c r="E87" s="34"/>
      <c r="F87" s="34"/>
      <c r="G87" s="34"/>
      <c r="H87" s="34"/>
      <c r="I87" s="34"/>
      <c r="J87" s="34"/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25.7" customHeight="1">
      <c r="A88" s="34"/>
      <c r="B88" s="35"/>
      <c r="C88" s="29" t="s">
        <v>26</v>
      </c>
      <c r="D88" s="34"/>
      <c r="E88" s="34"/>
      <c r="F88" s="27" t="str">
        <f>E17</f>
        <v xml:space="preserve"> </v>
      </c>
      <c r="G88" s="34"/>
      <c r="H88" s="34"/>
      <c r="I88" s="29" t="s">
        <v>32</v>
      </c>
      <c r="J88" s="32" t="str">
        <f>E23</f>
        <v>ATELIER G+G s.r.o., Jindřichův Hradec</v>
      </c>
      <c r="K88" s="34"/>
      <c r="L88" s="9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2" customHeight="1">
      <c r="A89" s="34"/>
      <c r="B89" s="35"/>
      <c r="C89" s="29" t="s">
        <v>30</v>
      </c>
      <c r="D89" s="34"/>
      <c r="E89" s="34"/>
      <c r="F89" s="27" t="str">
        <f>IF(E20="","",E20)</f>
        <v>Vyplň údaj</v>
      </c>
      <c r="G89" s="34"/>
      <c r="H89" s="34"/>
      <c r="I89" s="29" t="s">
        <v>35</v>
      </c>
      <c r="J89" s="32" t="str">
        <f>E26</f>
        <v xml:space="preserve"> </v>
      </c>
      <c r="K89" s="34"/>
      <c r="L89" s="9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0.3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9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11" customFormat="1" ht="29.25" customHeight="1">
      <c r="A91" s="121"/>
      <c r="B91" s="122"/>
      <c r="C91" s="123" t="s">
        <v>153</v>
      </c>
      <c r="D91" s="124" t="s">
        <v>57</v>
      </c>
      <c r="E91" s="124" t="s">
        <v>53</v>
      </c>
      <c r="F91" s="124" t="s">
        <v>54</v>
      </c>
      <c r="G91" s="124" t="s">
        <v>154</v>
      </c>
      <c r="H91" s="124" t="s">
        <v>155</v>
      </c>
      <c r="I91" s="124" t="s">
        <v>156</v>
      </c>
      <c r="J91" s="124" t="s">
        <v>130</v>
      </c>
      <c r="K91" s="125" t="s">
        <v>157</v>
      </c>
      <c r="L91" s="126"/>
      <c r="M91" s="59" t="s">
        <v>3</v>
      </c>
      <c r="N91" s="60" t="s">
        <v>42</v>
      </c>
      <c r="O91" s="60" t="s">
        <v>158</v>
      </c>
      <c r="P91" s="60" t="s">
        <v>159</v>
      </c>
      <c r="Q91" s="60" t="s">
        <v>160</v>
      </c>
      <c r="R91" s="60" t="s">
        <v>161</v>
      </c>
      <c r="S91" s="60" t="s">
        <v>162</v>
      </c>
      <c r="T91" s="61" t="s">
        <v>163</v>
      </c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</row>
    <row r="92" spans="1:63" s="2" customFormat="1" ht="22.9" customHeight="1">
      <c r="A92" s="34"/>
      <c r="B92" s="35"/>
      <c r="C92" s="66" t="s">
        <v>164</v>
      </c>
      <c r="D92" s="34"/>
      <c r="E92" s="34"/>
      <c r="F92" s="34"/>
      <c r="G92" s="34"/>
      <c r="H92" s="34"/>
      <c r="I92" s="34"/>
      <c r="J92" s="127">
        <f>BK92</f>
        <v>0</v>
      </c>
      <c r="K92" s="34"/>
      <c r="L92" s="35"/>
      <c r="M92" s="62"/>
      <c r="N92" s="53"/>
      <c r="O92" s="63"/>
      <c r="P92" s="128">
        <f>P93+P98+P191</f>
        <v>0</v>
      </c>
      <c r="Q92" s="63"/>
      <c r="R92" s="128">
        <f>R93+R98+R191</f>
        <v>0.075292</v>
      </c>
      <c r="S92" s="63"/>
      <c r="T92" s="129">
        <f>T93+T98+T191</f>
        <v>0.055349999999999996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9" t="s">
        <v>71</v>
      </c>
      <c r="AU92" s="19" t="s">
        <v>131</v>
      </c>
      <c r="BK92" s="130">
        <f>BK93+BK98+BK191</f>
        <v>0</v>
      </c>
    </row>
    <row r="93" spans="2:63" s="12" customFormat="1" ht="25.9" customHeight="1">
      <c r="B93" s="131"/>
      <c r="D93" s="132" t="s">
        <v>71</v>
      </c>
      <c r="E93" s="133" t="s">
        <v>165</v>
      </c>
      <c r="F93" s="133" t="s">
        <v>166</v>
      </c>
      <c r="I93" s="134"/>
      <c r="J93" s="135">
        <f>BK93</f>
        <v>0</v>
      </c>
      <c r="L93" s="131"/>
      <c r="M93" s="136"/>
      <c r="N93" s="137"/>
      <c r="O93" s="137"/>
      <c r="P93" s="138">
        <f>P94</f>
        <v>0</v>
      </c>
      <c r="Q93" s="137"/>
      <c r="R93" s="138">
        <f>R94</f>
        <v>0</v>
      </c>
      <c r="S93" s="137"/>
      <c r="T93" s="139">
        <f>T94</f>
        <v>0</v>
      </c>
      <c r="AR93" s="132" t="s">
        <v>79</v>
      </c>
      <c r="AT93" s="140" t="s">
        <v>71</v>
      </c>
      <c r="AU93" s="140" t="s">
        <v>72</v>
      </c>
      <c r="AY93" s="132" t="s">
        <v>167</v>
      </c>
      <c r="BK93" s="141">
        <f>BK94</f>
        <v>0</v>
      </c>
    </row>
    <row r="94" spans="2:63" s="12" customFormat="1" ht="22.9" customHeight="1">
      <c r="B94" s="131"/>
      <c r="D94" s="132" t="s">
        <v>71</v>
      </c>
      <c r="E94" s="142" t="s">
        <v>223</v>
      </c>
      <c r="F94" s="142" t="s">
        <v>237</v>
      </c>
      <c r="I94" s="134"/>
      <c r="J94" s="143">
        <f>BK94</f>
        <v>0</v>
      </c>
      <c r="L94" s="131"/>
      <c r="M94" s="136"/>
      <c r="N94" s="137"/>
      <c r="O94" s="137"/>
      <c r="P94" s="138">
        <f>SUM(P95:P97)</f>
        <v>0</v>
      </c>
      <c r="Q94" s="137"/>
      <c r="R94" s="138">
        <f>SUM(R95:R97)</f>
        <v>0</v>
      </c>
      <c r="S94" s="137"/>
      <c r="T94" s="139">
        <f>SUM(T95:T97)</f>
        <v>0</v>
      </c>
      <c r="AR94" s="132" t="s">
        <v>79</v>
      </c>
      <c r="AT94" s="140" t="s">
        <v>71</v>
      </c>
      <c r="AU94" s="140" t="s">
        <v>79</v>
      </c>
      <c r="AY94" s="132" t="s">
        <v>167</v>
      </c>
      <c r="BK94" s="141">
        <f>SUM(BK95:BK97)</f>
        <v>0</v>
      </c>
    </row>
    <row r="95" spans="1:65" s="2" customFormat="1" ht="21.75" customHeight="1">
      <c r="A95" s="34"/>
      <c r="B95" s="144"/>
      <c r="C95" s="145" t="s">
        <v>79</v>
      </c>
      <c r="D95" s="145" t="s">
        <v>170</v>
      </c>
      <c r="E95" s="146" t="s">
        <v>1502</v>
      </c>
      <c r="F95" s="147" t="s">
        <v>1503</v>
      </c>
      <c r="G95" s="148" t="s">
        <v>348</v>
      </c>
      <c r="H95" s="149">
        <v>1</v>
      </c>
      <c r="I95" s="150"/>
      <c r="J95" s="151">
        <f>ROUND(I95*H95,2)</f>
        <v>0</v>
      </c>
      <c r="K95" s="147" t="s">
        <v>3</v>
      </c>
      <c r="L95" s="35"/>
      <c r="M95" s="152" t="s">
        <v>3</v>
      </c>
      <c r="N95" s="153" t="s">
        <v>43</v>
      </c>
      <c r="O95" s="55"/>
      <c r="P95" s="154">
        <f>O95*H95</f>
        <v>0</v>
      </c>
      <c r="Q95" s="154">
        <v>0</v>
      </c>
      <c r="R95" s="154">
        <f>Q95*H95</f>
        <v>0</v>
      </c>
      <c r="S95" s="154">
        <v>0</v>
      </c>
      <c r="T95" s="155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6" t="s">
        <v>175</v>
      </c>
      <c r="AT95" s="156" t="s">
        <v>170</v>
      </c>
      <c r="AU95" s="156" t="s">
        <v>81</v>
      </c>
      <c r="AY95" s="19" t="s">
        <v>167</v>
      </c>
      <c r="BE95" s="157">
        <f>IF(N95="základní",J95,0)</f>
        <v>0</v>
      </c>
      <c r="BF95" s="157">
        <f>IF(N95="snížená",J95,0)</f>
        <v>0</v>
      </c>
      <c r="BG95" s="157">
        <f>IF(N95="zákl. přenesená",J95,0)</f>
        <v>0</v>
      </c>
      <c r="BH95" s="157">
        <f>IF(N95="sníž. přenesená",J95,0)</f>
        <v>0</v>
      </c>
      <c r="BI95" s="157">
        <f>IF(N95="nulová",J95,0)</f>
        <v>0</v>
      </c>
      <c r="BJ95" s="19" t="s">
        <v>79</v>
      </c>
      <c r="BK95" s="157">
        <f>ROUND(I95*H95,2)</f>
        <v>0</v>
      </c>
      <c r="BL95" s="19" t="s">
        <v>175</v>
      </c>
      <c r="BM95" s="156" t="s">
        <v>1504</v>
      </c>
    </row>
    <row r="96" spans="1:65" s="2" customFormat="1" ht="16.5" customHeight="1">
      <c r="A96" s="34"/>
      <c r="B96" s="144"/>
      <c r="C96" s="145" t="s">
        <v>81</v>
      </c>
      <c r="D96" s="145" t="s">
        <v>170</v>
      </c>
      <c r="E96" s="146" t="s">
        <v>1505</v>
      </c>
      <c r="F96" s="147" t="s">
        <v>1506</v>
      </c>
      <c r="G96" s="148" t="s">
        <v>348</v>
      </c>
      <c r="H96" s="149">
        <v>1</v>
      </c>
      <c r="I96" s="150"/>
      <c r="J96" s="151">
        <f>ROUND(I96*H96,2)</f>
        <v>0</v>
      </c>
      <c r="K96" s="147" t="s">
        <v>3</v>
      </c>
      <c r="L96" s="35"/>
      <c r="M96" s="152" t="s">
        <v>3</v>
      </c>
      <c r="N96" s="153" t="s">
        <v>43</v>
      </c>
      <c r="O96" s="55"/>
      <c r="P96" s="154">
        <f>O96*H96</f>
        <v>0</v>
      </c>
      <c r="Q96" s="154">
        <v>0</v>
      </c>
      <c r="R96" s="154">
        <f>Q96*H96</f>
        <v>0</v>
      </c>
      <c r="S96" s="154">
        <v>0</v>
      </c>
      <c r="T96" s="155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175</v>
      </c>
      <c r="AT96" s="156" t="s">
        <v>170</v>
      </c>
      <c r="AU96" s="156" t="s">
        <v>81</v>
      </c>
      <c r="AY96" s="19" t="s">
        <v>167</v>
      </c>
      <c r="BE96" s="157">
        <f>IF(N96="základní",J96,0)</f>
        <v>0</v>
      </c>
      <c r="BF96" s="157">
        <f>IF(N96="snížená",J96,0)</f>
        <v>0</v>
      </c>
      <c r="BG96" s="157">
        <f>IF(N96="zákl. přenesená",J96,0)</f>
        <v>0</v>
      </c>
      <c r="BH96" s="157">
        <f>IF(N96="sníž. přenesená",J96,0)</f>
        <v>0</v>
      </c>
      <c r="BI96" s="157">
        <f>IF(N96="nulová",J96,0)</f>
        <v>0</v>
      </c>
      <c r="BJ96" s="19" t="s">
        <v>79</v>
      </c>
      <c r="BK96" s="157">
        <f>ROUND(I96*H96,2)</f>
        <v>0</v>
      </c>
      <c r="BL96" s="19" t="s">
        <v>175</v>
      </c>
      <c r="BM96" s="156" t="s">
        <v>1507</v>
      </c>
    </row>
    <row r="97" spans="1:65" s="2" customFormat="1" ht="24.2" customHeight="1">
      <c r="A97" s="34"/>
      <c r="B97" s="144"/>
      <c r="C97" s="145" t="s">
        <v>168</v>
      </c>
      <c r="D97" s="145" t="s">
        <v>170</v>
      </c>
      <c r="E97" s="146" t="s">
        <v>1508</v>
      </c>
      <c r="F97" s="147" t="s">
        <v>1509</v>
      </c>
      <c r="G97" s="148" t="s">
        <v>348</v>
      </c>
      <c r="H97" s="149">
        <v>1</v>
      </c>
      <c r="I97" s="150"/>
      <c r="J97" s="151">
        <f>ROUND(I97*H97,2)</f>
        <v>0</v>
      </c>
      <c r="K97" s="147" t="s">
        <v>3</v>
      </c>
      <c r="L97" s="35"/>
      <c r="M97" s="152" t="s">
        <v>3</v>
      </c>
      <c r="N97" s="153" t="s">
        <v>43</v>
      </c>
      <c r="O97" s="55"/>
      <c r="P97" s="154">
        <f>O97*H97</f>
        <v>0</v>
      </c>
      <c r="Q97" s="154">
        <v>0</v>
      </c>
      <c r="R97" s="154">
        <f>Q97*H97</f>
        <v>0</v>
      </c>
      <c r="S97" s="154">
        <v>0</v>
      </c>
      <c r="T97" s="155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6" t="s">
        <v>175</v>
      </c>
      <c r="AT97" s="156" t="s">
        <v>170</v>
      </c>
      <c r="AU97" s="156" t="s">
        <v>81</v>
      </c>
      <c r="AY97" s="19" t="s">
        <v>167</v>
      </c>
      <c r="BE97" s="157">
        <f>IF(N97="základní",J97,0)</f>
        <v>0</v>
      </c>
      <c r="BF97" s="157">
        <f>IF(N97="snížená",J97,0)</f>
        <v>0</v>
      </c>
      <c r="BG97" s="157">
        <f>IF(N97="zákl. přenesená",J97,0)</f>
        <v>0</v>
      </c>
      <c r="BH97" s="157">
        <f>IF(N97="sníž. přenesená",J97,0)</f>
        <v>0</v>
      </c>
      <c r="BI97" s="157">
        <f>IF(N97="nulová",J97,0)</f>
        <v>0</v>
      </c>
      <c r="BJ97" s="19" t="s">
        <v>79</v>
      </c>
      <c r="BK97" s="157">
        <f>ROUND(I97*H97,2)</f>
        <v>0</v>
      </c>
      <c r="BL97" s="19" t="s">
        <v>175</v>
      </c>
      <c r="BM97" s="156" t="s">
        <v>1510</v>
      </c>
    </row>
    <row r="98" spans="2:63" s="12" customFormat="1" ht="25.9" customHeight="1">
      <c r="B98" s="131"/>
      <c r="D98" s="132" t="s">
        <v>71</v>
      </c>
      <c r="E98" s="133" t="s">
        <v>335</v>
      </c>
      <c r="F98" s="133" t="s">
        <v>336</v>
      </c>
      <c r="I98" s="134"/>
      <c r="J98" s="135">
        <f>BK98</f>
        <v>0</v>
      </c>
      <c r="L98" s="131"/>
      <c r="M98" s="136"/>
      <c r="N98" s="137"/>
      <c r="O98" s="137"/>
      <c r="P98" s="138">
        <f>P99+P115+P136</f>
        <v>0</v>
      </c>
      <c r="Q98" s="137"/>
      <c r="R98" s="138">
        <f>R99+R115+R136</f>
        <v>0.075292</v>
      </c>
      <c r="S98" s="137"/>
      <c r="T98" s="139">
        <f>T99+T115+T136</f>
        <v>0.055349999999999996</v>
      </c>
      <c r="AR98" s="132" t="s">
        <v>81</v>
      </c>
      <c r="AT98" s="140" t="s">
        <v>71</v>
      </c>
      <c r="AU98" s="140" t="s">
        <v>72</v>
      </c>
      <c r="AY98" s="132" t="s">
        <v>167</v>
      </c>
      <c r="BK98" s="141">
        <f>BK99+BK115+BK136</f>
        <v>0</v>
      </c>
    </row>
    <row r="99" spans="2:63" s="12" customFormat="1" ht="22.9" customHeight="1">
      <c r="B99" s="131"/>
      <c r="D99" s="132" t="s">
        <v>71</v>
      </c>
      <c r="E99" s="142" t="s">
        <v>1511</v>
      </c>
      <c r="F99" s="142" t="s">
        <v>1512</v>
      </c>
      <c r="I99" s="134"/>
      <c r="J99" s="143">
        <f>BK99</f>
        <v>0</v>
      </c>
      <c r="L99" s="131"/>
      <c r="M99" s="136"/>
      <c r="N99" s="137"/>
      <c r="O99" s="137"/>
      <c r="P99" s="138">
        <f>SUM(P100:P114)</f>
        <v>0</v>
      </c>
      <c r="Q99" s="137"/>
      <c r="R99" s="138">
        <f>SUM(R100:R114)</f>
        <v>0.004686</v>
      </c>
      <c r="S99" s="137"/>
      <c r="T99" s="139">
        <f>SUM(T100:T114)</f>
        <v>0</v>
      </c>
      <c r="AR99" s="132" t="s">
        <v>81</v>
      </c>
      <c r="AT99" s="140" t="s">
        <v>71</v>
      </c>
      <c r="AU99" s="140" t="s">
        <v>79</v>
      </c>
      <c r="AY99" s="132" t="s">
        <v>167</v>
      </c>
      <c r="BK99" s="141">
        <f>SUM(BK100:BK114)</f>
        <v>0</v>
      </c>
    </row>
    <row r="100" spans="1:65" s="2" customFormat="1" ht="21.75" customHeight="1">
      <c r="A100" s="34"/>
      <c r="B100" s="144"/>
      <c r="C100" s="145" t="s">
        <v>175</v>
      </c>
      <c r="D100" s="145" t="s">
        <v>170</v>
      </c>
      <c r="E100" s="146" t="s">
        <v>1513</v>
      </c>
      <c r="F100" s="147" t="s">
        <v>1514</v>
      </c>
      <c r="G100" s="148" t="s">
        <v>226</v>
      </c>
      <c r="H100" s="149">
        <v>7.8</v>
      </c>
      <c r="I100" s="150"/>
      <c r="J100" s="151">
        <f>ROUND(I100*H100,2)</f>
        <v>0</v>
      </c>
      <c r="K100" s="147" t="s">
        <v>174</v>
      </c>
      <c r="L100" s="35"/>
      <c r="M100" s="152" t="s">
        <v>3</v>
      </c>
      <c r="N100" s="153" t="s">
        <v>43</v>
      </c>
      <c r="O100" s="55"/>
      <c r="P100" s="154">
        <f>O100*H100</f>
        <v>0</v>
      </c>
      <c r="Q100" s="154">
        <v>0.00041</v>
      </c>
      <c r="R100" s="154">
        <f>Q100*H100</f>
        <v>0.003198</v>
      </c>
      <c r="S100" s="154">
        <v>0</v>
      </c>
      <c r="T100" s="155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6" t="s">
        <v>227</v>
      </c>
      <c r="AT100" s="156" t="s">
        <v>170</v>
      </c>
      <c r="AU100" s="156" t="s">
        <v>81</v>
      </c>
      <c r="AY100" s="19" t="s">
        <v>167</v>
      </c>
      <c r="BE100" s="157">
        <f>IF(N100="základní",J100,0)</f>
        <v>0</v>
      </c>
      <c r="BF100" s="157">
        <f>IF(N100="snížená",J100,0)</f>
        <v>0</v>
      </c>
      <c r="BG100" s="157">
        <f>IF(N100="zákl. přenesená",J100,0)</f>
        <v>0</v>
      </c>
      <c r="BH100" s="157">
        <f>IF(N100="sníž. přenesená",J100,0)</f>
        <v>0</v>
      </c>
      <c r="BI100" s="157">
        <f>IF(N100="nulová",J100,0)</f>
        <v>0</v>
      </c>
      <c r="BJ100" s="19" t="s">
        <v>79</v>
      </c>
      <c r="BK100" s="157">
        <f>ROUND(I100*H100,2)</f>
        <v>0</v>
      </c>
      <c r="BL100" s="19" t="s">
        <v>227</v>
      </c>
      <c r="BM100" s="156" t="s">
        <v>81</v>
      </c>
    </row>
    <row r="101" spans="1:47" s="2" customFormat="1" ht="11.25">
      <c r="A101" s="34"/>
      <c r="B101" s="35"/>
      <c r="C101" s="34"/>
      <c r="D101" s="158" t="s">
        <v>177</v>
      </c>
      <c r="E101" s="34"/>
      <c r="F101" s="159" t="s">
        <v>1515</v>
      </c>
      <c r="G101" s="34"/>
      <c r="H101" s="34"/>
      <c r="I101" s="160"/>
      <c r="J101" s="34"/>
      <c r="K101" s="34"/>
      <c r="L101" s="35"/>
      <c r="M101" s="161"/>
      <c r="N101" s="162"/>
      <c r="O101" s="55"/>
      <c r="P101" s="55"/>
      <c r="Q101" s="55"/>
      <c r="R101" s="55"/>
      <c r="S101" s="55"/>
      <c r="T101" s="56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9" t="s">
        <v>177</v>
      </c>
      <c r="AU101" s="19" t="s">
        <v>81</v>
      </c>
    </row>
    <row r="102" spans="1:65" s="2" customFormat="1" ht="21.75" customHeight="1">
      <c r="A102" s="34"/>
      <c r="B102" s="144"/>
      <c r="C102" s="145" t="s">
        <v>197</v>
      </c>
      <c r="D102" s="145" t="s">
        <v>170</v>
      </c>
      <c r="E102" s="146" t="s">
        <v>1516</v>
      </c>
      <c r="F102" s="147" t="s">
        <v>1517</v>
      </c>
      <c r="G102" s="148" t="s">
        <v>226</v>
      </c>
      <c r="H102" s="149">
        <v>3.1</v>
      </c>
      <c r="I102" s="150"/>
      <c r="J102" s="151">
        <f>ROUND(I102*H102,2)</f>
        <v>0</v>
      </c>
      <c r="K102" s="147" t="s">
        <v>174</v>
      </c>
      <c r="L102" s="35"/>
      <c r="M102" s="152" t="s">
        <v>3</v>
      </c>
      <c r="N102" s="153" t="s">
        <v>43</v>
      </c>
      <c r="O102" s="55"/>
      <c r="P102" s="154">
        <f>O102*H102</f>
        <v>0</v>
      </c>
      <c r="Q102" s="154">
        <v>0.00048</v>
      </c>
      <c r="R102" s="154">
        <f>Q102*H102</f>
        <v>0.0014880000000000002</v>
      </c>
      <c r="S102" s="154">
        <v>0</v>
      </c>
      <c r="T102" s="155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227</v>
      </c>
      <c r="AT102" s="156" t="s">
        <v>170</v>
      </c>
      <c r="AU102" s="156" t="s">
        <v>81</v>
      </c>
      <c r="AY102" s="19" t="s">
        <v>167</v>
      </c>
      <c r="BE102" s="157">
        <f>IF(N102="základní",J102,0)</f>
        <v>0</v>
      </c>
      <c r="BF102" s="157">
        <f>IF(N102="snížená",J102,0)</f>
        <v>0</v>
      </c>
      <c r="BG102" s="157">
        <f>IF(N102="zákl. přenesená",J102,0)</f>
        <v>0</v>
      </c>
      <c r="BH102" s="157">
        <f>IF(N102="sníž. přenesená",J102,0)</f>
        <v>0</v>
      </c>
      <c r="BI102" s="157">
        <f>IF(N102="nulová",J102,0)</f>
        <v>0</v>
      </c>
      <c r="BJ102" s="19" t="s">
        <v>79</v>
      </c>
      <c r="BK102" s="157">
        <f>ROUND(I102*H102,2)</f>
        <v>0</v>
      </c>
      <c r="BL102" s="19" t="s">
        <v>227</v>
      </c>
      <c r="BM102" s="156" t="s">
        <v>175</v>
      </c>
    </row>
    <row r="103" spans="1:47" s="2" customFormat="1" ht="11.25">
      <c r="A103" s="34"/>
      <c r="B103" s="35"/>
      <c r="C103" s="34"/>
      <c r="D103" s="158" t="s">
        <v>177</v>
      </c>
      <c r="E103" s="34"/>
      <c r="F103" s="159" t="s">
        <v>1518</v>
      </c>
      <c r="G103" s="34"/>
      <c r="H103" s="34"/>
      <c r="I103" s="160"/>
      <c r="J103" s="34"/>
      <c r="K103" s="34"/>
      <c r="L103" s="35"/>
      <c r="M103" s="161"/>
      <c r="N103" s="162"/>
      <c r="O103" s="55"/>
      <c r="P103" s="55"/>
      <c r="Q103" s="55"/>
      <c r="R103" s="55"/>
      <c r="S103" s="55"/>
      <c r="T103" s="56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9" t="s">
        <v>177</v>
      </c>
      <c r="AU103" s="19" t="s">
        <v>81</v>
      </c>
    </row>
    <row r="104" spans="1:65" s="2" customFormat="1" ht="24.2" customHeight="1">
      <c r="A104" s="34"/>
      <c r="B104" s="144"/>
      <c r="C104" s="181" t="s">
        <v>187</v>
      </c>
      <c r="D104" s="181" t="s">
        <v>452</v>
      </c>
      <c r="E104" s="182" t="s">
        <v>1519</v>
      </c>
      <c r="F104" s="183" t="s">
        <v>1520</v>
      </c>
      <c r="G104" s="184" t="s">
        <v>1521</v>
      </c>
      <c r="H104" s="185">
        <v>8</v>
      </c>
      <c r="I104" s="186"/>
      <c r="J104" s="187">
        <f>ROUND(I104*H104,2)</f>
        <v>0</v>
      </c>
      <c r="K104" s="183" t="s">
        <v>3</v>
      </c>
      <c r="L104" s="188"/>
      <c r="M104" s="189" t="s">
        <v>3</v>
      </c>
      <c r="N104" s="190" t="s">
        <v>43</v>
      </c>
      <c r="O104" s="55"/>
      <c r="P104" s="154">
        <f>O104*H104</f>
        <v>0</v>
      </c>
      <c r="Q104" s="154">
        <v>0</v>
      </c>
      <c r="R104" s="154">
        <f>Q104*H104</f>
        <v>0</v>
      </c>
      <c r="S104" s="154">
        <v>0</v>
      </c>
      <c r="T104" s="155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6" t="s">
        <v>360</v>
      </c>
      <c r="AT104" s="156" t="s">
        <v>452</v>
      </c>
      <c r="AU104" s="156" t="s">
        <v>81</v>
      </c>
      <c r="AY104" s="19" t="s">
        <v>167</v>
      </c>
      <c r="BE104" s="157">
        <f>IF(N104="základní",J104,0)</f>
        <v>0</v>
      </c>
      <c r="BF104" s="157">
        <f>IF(N104="snížená",J104,0)</f>
        <v>0</v>
      </c>
      <c r="BG104" s="157">
        <f>IF(N104="zákl. přenesená",J104,0)</f>
        <v>0</v>
      </c>
      <c r="BH104" s="157">
        <f>IF(N104="sníž. přenesená",J104,0)</f>
        <v>0</v>
      </c>
      <c r="BI104" s="157">
        <f>IF(N104="nulová",J104,0)</f>
        <v>0</v>
      </c>
      <c r="BJ104" s="19" t="s">
        <v>79</v>
      </c>
      <c r="BK104" s="157">
        <f>ROUND(I104*H104,2)</f>
        <v>0</v>
      </c>
      <c r="BL104" s="19" t="s">
        <v>227</v>
      </c>
      <c r="BM104" s="156" t="s">
        <v>187</v>
      </c>
    </row>
    <row r="105" spans="1:65" s="2" customFormat="1" ht="33" customHeight="1">
      <c r="A105" s="34"/>
      <c r="B105" s="144"/>
      <c r="C105" s="181" t="s">
        <v>208</v>
      </c>
      <c r="D105" s="181" t="s">
        <v>452</v>
      </c>
      <c r="E105" s="182" t="s">
        <v>1522</v>
      </c>
      <c r="F105" s="183" t="s">
        <v>1523</v>
      </c>
      <c r="G105" s="184" t="s">
        <v>1088</v>
      </c>
      <c r="H105" s="185">
        <v>1</v>
      </c>
      <c r="I105" s="186"/>
      <c r="J105" s="187">
        <f>ROUND(I105*H105,2)</f>
        <v>0</v>
      </c>
      <c r="K105" s="183" t="s">
        <v>3</v>
      </c>
      <c r="L105" s="188"/>
      <c r="M105" s="189" t="s">
        <v>3</v>
      </c>
      <c r="N105" s="190" t="s">
        <v>43</v>
      </c>
      <c r="O105" s="55"/>
      <c r="P105" s="154">
        <f>O105*H105</f>
        <v>0</v>
      </c>
      <c r="Q105" s="154">
        <v>0</v>
      </c>
      <c r="R105" s="154">
        <f>Q105*H105</f>
        <v>0</v>
      </c>
      <c r="S105" s="154">
        <v>0</v>
      </c>
      <c r="T105" s="155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360</v>
      </c>
      <c r="AT105" s="156" t="s">
        <v>452</v>
      </c>
      <c r="AU105" s="156" t="s">
        <v>81</v>
      </c>
      <c r="AY105" s="19" t="s">
        <v>167</v>
      </c>
      <c r="BE105" s="157">
        <f>IF(N105="základní",J105,0)</f>
        <v>0</v>
      </c>
      <c r="BF105" s="157">
        <f>IF(N105="snížená",J105,0)</f>
        <v>0</v>
      </c>
      <c r="BG105" s="157">
        <f>IF(N105="zákl. přenesená",J105,0)</f>
        <v>0</v>
      </c>
      <c r="BH105" s="157">
        <f>IF(N105="sníž. přenesená",J105,0)</f>
        <v>0</v>
      </c>
      <c r="BI105" s="157">
        <f>IF(N105="nulová",J105,0)</f>
        <v>0</v>
      </c>
      <c r="BJ105" s="19" t="s">
        <v>79</v>
      </c>
      <c r="BK105" s="157">
        <f>ROUND(I105*H105,2)</f>
        <v>0</v>
      </c>
      <c r="BL105" s="19" t="s">
        <v>227</v>
      </c>
      <c r="BM105" s="156" t="s">
        <v>218</v>
      </c>
    </row>
    <row r="106" spans="1:65" s="2" customFormat="1" ht="33" customHeight="1">
      <c r="A106" s="34"/>
      <c r="B106" s="144"/>
      <c r="C106" s="181" t="s">
        <v>218</v>
      </c>
      <c r="D106" s="181" t="s">
        <v>452</v>
      </c>
      <c r="E106" s="182" t="s">
        <v>1524</v>
      </c>
      <c r="F106" s="183" t="s">
        <v>1525</v>
      </c>
      <c r="G106" s="184" t="s">
        <v>1088</v>
      </c>
      <c r="H106" s="185">
        <v>1</v>
      </c>
      <c r="I106" s="186"/>
      <c r="J106" s="187">
        <f>ROUND(I106*H106,2)</f>
        <v>0</v>
      </c>
      <c r="K106" s="183" t="s">
        <v>3</v>
      </c>
      <c r="L106" s="188"/>
      <c r="M106" s="189" t="s">
        <v>3</v>
      </c>
      <c r="N106" s="190" t="s">
        <v>43</v>
      </c>
      <c r="O106" s="55"/>
      <c r="P106" s="154">
        <f>O106*H106</f>
        <v>0</v>
      </c>
      <c r="Q106" s="154">
        <v>0</v>
      </c>
      <c r="R106" s="154">
        <f>Q106*H106</f>
        <v>0</v>
      </c>
      <c r="S106" s="154">
        <v>0</v>
      </c>
      <c r="T106" s="155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6" t="s">
        <v>360</v>
      </c>
      <c r="AT106" s="156" t="s">
        <v>452</v>
      </c>
      <c r="AU106" s="156" t="s">
        <v>81</v>
      </c>
      <c r="AY106" s="19" t="s">
        <v>167</v>
      </c>
      <c r="BE106" s="157">
        <f>IF(N106="základní",J106,0)</f>
        <v>0</v>
      </c>
      <c r="BF106" s="157">
        <f>IF(N106="snížená",J106,0)</f>
        <v>0</v>
      </c>
      <c r="BG106" s="157">
        <f>IF(N106="zákl. přenesená",J106,0)</f>
        <v>0</v>
      </c>
      <c r="BH106" s="157">
        <f>IF(N106="sníž. přenesená",J106,0)</f>
        <v>0</v>
      </c>
      <c r="BI106" s="157">
        <f>IF(N106="nulová",J106,0)</f>
        <v>0</v>
      </c>
      <c r="BJ106" s="19" t="s">
        <v>79</v>
      </c>
      <c r="BK106" s="157">
        <f>ROUND(I106*H106,2)</f>
        <v>0</v>
      </c>
      <c r="BL106" s="19" t="s">
        <v>227</v>
      </c>
      <c r="BM106" s="156" t="s">
        <v>231</v>
      </c>
    </row>
    <row r="107" spans="1:65" s="2" customFormat="1" ht="24.2" customHeight="1">
      <c r="A107" s="34"/>
      <c r="B107" s="144"/>
      <c r="C107" s="145" t="s">
        <v>223</v>
      </c>
      <c r="D107" s="145" t="s">
        <v>170</v>
      </c>
      <c r="E107" s="146" t="s">
        <v>1526</v>
      </c>
      <c r="F107" s="147" t="s">
        <v>1527</v>
      </c>
      <c r="G107" s="148" t="s">
        <v>200</v>
      </c>
      <c r="H107" s="149">
        <v>2</v>
      </c>
      <c r="I107" s="150"/>
      <c r="J107" s="151">
        <f>ROUND(I107*H107,2)</f>
        <v>0</v>
      </c>
      <c r="K107" s="147" t="s">
        <v>174</v>
      </c>
      <c r="L107" s="35"/>
      <c r="M107" s="152" t="s">
        <v>3</v>
      </c>
      <c r="N107" s="153" t="s">
        <v>43</v>
      </c>
      <c r="O107" s="55"/>
      <c r="P107" s="154">
        <f>O107*H107</f>
        <v>0</v>
      </c>
      <c r="Q107" s="154">
        <v>0</v>
      </c>
      <c r="R107" s="154">
        <f>Q107*H107</f>
        <v>0</v>
      </c>
      <c r="S107" s="154">
        <v>0</v>
      </c>
      <c r="T107" s="155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6" t="s">
        <v>227</v>
      </c>
      <c r="AT107" s="156" t="s">
        <v>170</v>
      </c>
      <c r="AU107" s="156" t="s">
        <v>81</v>
      </c>
      <c r="AY107" s="19" t="s">
        <v>167</v>
      </c>
      <c r="BE107" s="157">
        <f>IF(N107="základní",J107,0)</f>
        <v>0</v>
      </c>
      <c r="BF107" s="157">
        <f>IF(N107="snížená",J107,0)</f>
        <v>0</v>
      </c>
      <c r="BG107" s="157">
        <f>IF(N107="zákl. přenesená",J107,0)</f>
        <v>0</v>
      </c>
      <c r="BH107" s="157">
        <f>IF(N107="sníž. přenesená",J107,0)</f>
        <v>0</v>
      </c>
      <c r="BI107" s="157">
        <f>IF(N107="nulová",J107,0)</f>
        <v>0</v>
      </c>
      <c r="BJ107" s="19" t="s">
        <v>79</v>
      </c>
      <c r="BK107" s="157">
        <f>ROUND(I107*H107,2)</f>
        <v>0</v>
      </c>
      <c r="BL107" s="19" t="s">
        <v>227</v>
      </c>
      <c r="BM107" s="156" t="s">
        <v>243</v>
      </c>
    </row>
    <row r="108" spans="1:47" s="2" customFormat="1" ht="11.25">
      <c r="A108" s="34"/>
      <c r="B108" s="35"/>
      <c r="C108" s="34"/>
      <c r="D108" s="158" t="s">
        <v>177</v>
      </c>
      <c r="E108" s="34"/>
      <c r="F108" s="159" t="s">
        <v>1528</v>
      </c>
      <c r="G108" s="34"/>
      <c r="H108" s="34"/>
      <c r="I108" s="160"/>
      <c r="J108" s="34"/>
      <c r="K108" s="34"/>
      <c r="L108" s="35"/>
      <c r="M108" s="161"/>
      <c r="N108" s="162"/>
      <c r="O108" s="55"/>
      <c r="P108" s="55"/>
      <c r="Q108" s="55"/>
      <c r="R108" s="55"/>
      <c r="S108" s="55"/>
      <c r="T108" s="56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9" t="s">
        <v>177</v>
      </c>
      <c r="AU108" s="19" t="s">
        <v>81</v>
      </c>
    </row>
    <row r="109" spans="1:65" s="2" customFormat="1" ht="24.2" customHeight="1">
      <c r="A109" s="34"/>
      <c r="B109" s="144"/>
      <c r="C109" s="145" t="s">
        <v>231</v>
      </c>
      <c r="D109" s="145" t="s">
        <v>170</v>
      </c>
      <c r="E109" s="146" t="s">
        <v>1529</v>
      </c>
      <c r="F109" s="147" t="s">
        <v>1530</v>
      </c>
      <c r="G109" s="148" t="s">
        <v>200</v>
      </c>
      <c r="H109" s="149">
        <v>1</v>
      </c>
      <c r="I109" s="150"/>
      <c r="J109" s="151">
        <f>ROUND(I109*H109,2)</f>
        <v>0</v>
      </c>
      <c r="K109" s="147" t="s">
        <v>174</v>
      </c>
      <c r="L109" s="35"/>
      <c r="M109" s="152" t="s">
        <v>3</v>
      </c>
      <c r="N109" s="153" t="s">
        <v>43</v>
      </c>
      <c r="O109" s="55"/>
      <c r="P109" s="154">
        <f>O109*H109</f>
        <v>0</v>
      </c>
      <c r="Q109" s="154">
        <v>0</v>
      </c>
      <c r="R109" s="154">
        <f>Q109*H109</f>
        <v>0</v>
      </c>
      <c r="S109" s="154">
        <v>0</v>
      </c>
      <c r="T109" s="155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6" t="s">
        <v>227</v>
      </c>
      <c r="AT109" s="156" t="s">
        <v>170</v>
      </c>
      <c r="AU109" s="156" t="s">
        <v>81</v>
      </c>
      <c r="AY109" s="19" t="s">
        <v>167</v>
      </c>
      <c r="BE109" s="157">
        <f>IF(N109="základní",J109,0)</f>
        <v>0</v>
      </c>
      <c r="BF109" s="157">
        <f>IF(N109="snížená",J109,0)</f>
        <v>0</v>
      </c>
      <c r="BG109" s="157">
        <f>IF(N109="zákl. přenesená",J109,0)</f>
        <v>0</v>
      </c>
      <c r="BH109" s="157">
        <f>IF(N109="sníž. přenesená",J109,0)</f>
        <v>0</v>
      </c>
      <c r="BI109" s="157">
        <f>IF(N109="nulová",J109,0)</f>
        <v>0</v>
      </c>
      <c r="BJ109" s="19" t="s">
        <v>79</v>
      </c>
      <c r="BK109" s="157">
        <f>ROUND(I109*H109,2)</f>
        <v>0</v>
      </c>
      <c r="BL109" s="19" t="s">
        <v>227</v>
      </c>
      <c r="BM109" s="156" t="s">
        <v>255</v>
      </c>
    </row>
    <row r="110" spans="1:47" s="2" customFormat="1" ht="11.25">
      <c r="A110" s="34"/>
      <c r="B110" s="35"/>
      <c r="C110" s="34"/>
      <c r="D110" s="158" t="s">
        <v>177</v>
      </c>
      <c r="E110" s="34"/>
      <c r="F110" s="159" t="s">
        <v>1531</v>
      </c>
      <c r="G110" s="34"/>
      <c r="H110" s="34"/>
      <c r="I110" s="160"/>
      <c r="J110" s="34"/>
      <c r="K110" s="34"/>
      <c r="L110" s="35"/>
      <c r="M110" s="161"/>
      <c r="N110" s="162"/>
      <c r="O110" s="55"/>
      <c r="P110" s="55"/>
      <c r="Q110" s="55"/>
      <c r="R110" s="55"/>
      <c r="S110" s="55"/>
      <c r="T110" s="56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9" t="s">
        <v>177</v>
      </c>
      <c r="AU110" s="19" t="s">
        <v>81</v>
      </c>
    </row>
    <row r="111" spans="1:65" s="2" customFormat="1" ht="24.2" customHeight="1">
      <c r="A111" s="34"/>
      <c r="B111" s="144"/>
      <c r="C111" s="145" t="s">
        <v>238</v>
      </c>
      <c r="D111" s="145" t="s">
        <v>170</v>
      </c>
      <c r="E111" s="146" t="s">
        <v>1532</v>
      </c>
      <c r="F111" s="147" t="s">
        <v>1533</v>
      </c>
      <c r="G111" s="148" t="s">
        <v>226</v>
      </c>
      <c r="H111" s="149">
        <v>12</v>
      </c>
      <c r="I111" s="150"/>
      <c r="J111" s="151">
        <f>ROUND(I111*H111,2)</f>
        <v>0</v>
      </c>
      <c r="K111" s="147" t="s">
        <v>174</v>
      </c>
      <c r="L111" s="35"/>
      <c r="M111" s="152" t="s">
        <v>3</v>
      </c>
      <c r="N111" s="153" t="s">
        <v>43</v>
      </c>
      <c r="O111" s="55"/>
      <c r="P111" s="154">
        <f>O111*H111</f>
        <v>0</v>
      </c>
      <c r="Q111" s="154">
        <v>0</v>
      </c>
      <c r="R111" s="154">
        <f>Q111*H111</f>
        <v>0</v>
      </c>
      <c r="S111" s="154">
        <v>0</v>
      </c>
      <c r="T111" s="155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227</v>
      </c>
      <c r="AT111" s="156" t="s">
        <v>170</v>
      </c>
      <c r="AU111" s="156" t="s">
        <v>81</v>
      </c>
      <c r="AY111" s="19" t="s">
        <v>167</v>
      </c>
      <c r="BE111" s="157">
        <f>IF(N111="základní",J111,0)</f>
        <v>0</v>
      </c>
      <c r="BF111" s="157">
        <f>IF(N111="snížená",J111,0)</f>
        <v>0</v>
      </c>
      <c r="BG111" s="157">
        <f>IF(N111="zákl. přenesená",J111,0)</f>
        <v>0</v>
      </c>
      <c r="BH111" s="157">
        <f>IF(N111="sníž. přenesená",J111,0)</f>
        <v>0</v>
      </c>
      <c r="BI111" s="157">
        <f>IF(N111="nulová",J111,0)</f>
        <v>0</v>
      </c>
      <c r="BJ111" s="19" t="s">
        <v>79</v>
      </c>
      <c r="BK111" s="157">
        <f>ROUND(I111*H111,2)</f>
        <v>0</v>
      </c>
      <c r="BL111" s="19" t="s">
        <v>227</v>
      </c>
      <c r="BM111" s="156" t="s">
        <v>227</v>
      </c>
    </row>
    <row r="112" spans="1:47" s="2" customFormat="1" ht="11.25">
      <c r="A112" s="34"/>
      <c r="B112" s="35"/>
      <c r="C112" s="34"/>
      <c r="D112" s="158" t="s">
        <v>177</v>
      </c>
      <c r="E112" s="34"/>
      <c r="F112" s="159" t="s">
        <v>1534</v>
      </c>
      <c r="G112" s="34"/>
      <c r="H112" s="34"/>
      <c r="I112" s="160"/>
      <c r="J112" s="34"/>
      <c r="K112" s="34"/>
      <c r="L112" s="35"/>
      <c r="M112" s="161"/>
      <c r="N112" s="162"/>
      <c r="O112" s="55"/>
      <c r="P112" s="55"/>
      <c r="Q112" s="55"/>
      <c r="R112" s="55"/>
      <c r="S112" s="55"/>
      <c r="T112" s="56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9" t="s">
        <v>177</v>
      </c>
      <c r="AU112" s="19" t="s">
        <v>81</v>
      </c>
    </row>
    <row r="113" spans="1:65" s="2" customFormat="1" ht="49.15" customHeight="1">
      <c r="A113" s="34"/>
      <c r="B113" s="144"/>
      <c r="C113" s="145" t="s">
        <v>243</v>
      </c>
      <c r="D113" s="145" t="s">
        <v>170</v>
      </c>
      <c r="E113" s="146" t="s">
        <v>1535</v>
      </c>
      <c r="F113" s="147" t="s">
        <v>1536</v>
      </c>
      <c r="G113" s="148" t="s">
        <v>173</v>
      </c>
      <c r="H113" s="149">
        <v>0.005</v>
      </c>
      <c r="I113" s="150"/>
      <c r="J113" s="151">
        <f>ROUND(I113*H113,2)</f>
        <v>0</v>
      </c>
      <c r="K113" s="147" t="s">
        <v>174</v>
      </c>
      <c r="L113" s="35"/>
      <c r="M113" s="152" t="s">
        <v>3</v>
      </c>
      <c r="N113" s="153" t="s">
        <v>43</v>
      </c>
      <c r="O113" s="55"/>
      <c r="P113" s="154">
        <f>O113*H113</f>
        <v>0</v>
      </c>
      <c r="Q113" s="154">
        <v>0</v>
      </c>
      <c r="R113" s="154">
        <f>Q113*H113</f>
        <v>0</v>
      </c>
      <c r="S113" s="154">
        <v>0</v>
      </c>
      <c r="T113" s="155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6" t="s">
        <v>227</v>
      </c>
      <c r="AT113" s="156" t="s">
        <v>170</v>
      </c>
      <c r="AU113" s="156" t="s">
        <v>81</v>
      </c>
      <c r="AY113" s="19" t="s">
        <v>167</v>
      </c>
      <c r="BE113" s="157">
        <f>IF(N113="základní",J113,0)</f>
        <v>0</v>
      </c>
      <c r="BF113" s="157">
        <f>IF(N113="snížená",J113,0)</f>
        <v>0</v>
      </c>
      <c r="BG113" s="157">
        <f>IF(N113="zákl. přenesená",J113,0)</f>
        <v>0</v>
      </c>
      <c r="BH113" s="157">
        <f>IF(N113="sníž. přenesená",J113,0)</f>
        <v>0</v>
      </c>
      <c r="BI113" s="157">
        <f>IF(N113="nulová",J113,0)</f>
        <v>0</v>
      </c>
      <c r="BJ113" s="19" t="s">
        <v>79</v>
      </c>
      <c r="BK113" s="157">
        <f>ROUND(I113*H113,2)</f>
        <v>0</v>
      </c>
      <c r="BL113" s="19" t="s">
        <v>227</v>
      </c>
      <c r="BM113" s="156" t="s">
        <v>277</v>
      </c>
    </row>
    <row r="114" spans="1:47" s="2" customFormat="1" ht="11.25">
      <c r="A114" s="34"/>
      <c r="B114" s="35"/>
      <c r="C114" s="34"/>
      <c r="D114" s="158" t="s">
        <v>177</v>
      </c>
      <c r="E114" s="34"/>
      <c r="F114" s="159" t="s">
        <v>1537</v>
      </c>
      <c r="G114" s="34"/>
      <c r="H114" s="34"/>
      <c r="I114" s="160"/>
      <c r="J114" s="34"/>
      <c r="K114" s="34"/>
      <c r="L114" s="35"/>
      <c r="M114" s="161"/>
      <c r="N114" s="162"/>
      <c r="O114" s="55"/>
      <c r="P114" s="55"/>
      <c r="Q114" s="55"/>
      <c r="R114" s="55"/>
      <c r="S114" s="55"/>
      <c r="T114" s="56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9" t="s">
        <v>177</v>
      </c>
      <c r="AU114" s="19" t="s">
        <v>81</v>
      </c>
    </row>
    <row r="115" spans="2:63" s="12" customFormat="1" ht="22.9" customHeight="1">
      <c r="B115" s="131"/>
      <c r="D115" s="132" t="s">
        <v>71</v>
      </c>
      <c r="E115" s="142" t="s">
        <v>1538</v>
      </c>
      <c r="F115" s="142" t="s">
        <v>1539</v>
      </c>
      <c r="I115" s="134"/>
      <c r="J115" s="143">
        <f>BK115</f>
        <v>0</v>
      </c>
      <c r="L115" s="131"/>
      <c r="M115" s="136"/>
      <c r="N115" s="137"/>
      <c r="O115" s="137"/>
      <c r="P115" s="138">
        <f>SUM(P116:P135)</f>
        <v>0</v>
      </c>
      <c r="Q115" s="137"/>
      <c r="R115" s="138">
        <f>SUM(R116:R135)</f>
        <v>0.030716000000000004</v>
      </c>
      <c r="S115" s="137"/>
      <c r="T115" s="139">
        <f>SUM(T116:T135)</f>
        <v>0</v>
      </c>
      <c r="AR115" s="132" t="s">
        <v>81</v>
      </c>
      <c r="AT115" s="140" t="s">
        <v>71</v>
      </c>
      <c r="AU115" s="140" t="s">
        <v>79</v>
      </c>
      <c r="AY115" s="132" t="s">
        <v>167</v>
      </c>
      <c r="BK115" s="141">
        <f>SUM(BK116:BK135)</f>
        <v>0</v>
      </c>
    </row>
    <row r="116" spans="1:65" s="2" customFormat="1" ht="33" customHeight="1">
      <c r="A116" s="34"/>
      <c r="B116" s="144"/>
      <c r="C116" s="145" t="s">
        <v>249</v>
      </c>
      <c r="D116" s="145" t="s">
        <v>170</v>
      </c>
      <c r="E116" s="146" t="s">
        <v>1540</v>
      </c>
      <c r="F116" s="147" t="s">
        <v>1541</v>
      </c>
      <c r="G116" s="148" t="s">
        <v>226</v>
      </c>
      <c r="H116" s="149">
        <v>24.2</v>
      </c>
      <c r="I116" s="150"/>
      <c r="J116" s="151">
        <f>ROUND(I116*H116,2)</f>
        <v>0</v>
      </c>
      <c r="K116" s="147" t="s">
        <v>174</v>
      </c>
      <c r="L116" s="35"/>
      <c r="M116" s="152" t="s">
        <v>3</v>
      </c>
      <c r="N116" s="153" t="s">
        <v>43</v>
      </c>
      <c r="O116" s="55"/>
      <c r="P116" s="154">
        <f>O116*H116</f>
        <v>0</v>
      </c>
      <c r="Q116" s="154">
        <v>0.00084</v>
      </c>
      <c r="R116" s="154">
        <f>Q116*H116</f>
        <v>0.020328</v>
      </c>
      <c r="S116" s="154">
        <v>0</v>
      </c>
      <c r="T116" s="155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6" t="s">
        <v>227</v>
      </c>
      <c r="AT116" s="156" t="s">
        <v>170</v>
      </c>
      <c r="AU116" s="156" t="s">
        <v>81</v>
      </c>
      <c r="AY116" s="19" t="s">
        <v>167</v>
      </c>
      <c r="BE116" s="157">
        <f>IF(N116="základní",J116,0)</f>
        <v>0</v>
      </c>
      <c r="BF116" s="157">
        <f>IF(N116="snížená",J116,0)</f>
        <v>0</v>
      </c>
      <c r="BG116" s="157">
        <f>IF(N116="zákl. přenesená",J116,0)</f>
        <v>0</v>
      </c>
      <c r="BH116" s="157">
        <f>IF(N116="sníž. přenesená",J116,0)</f>
        <v>0</v>
      </c>
      <c r="BI116" s="157">
        <f>IF(N116="nulová",J116,0)</f>
        <v>0</v>
      </c>
      <c r="BJ116" s="19" t="s">
        <v>79</v>
      </c>
      <c r="BK116" s="157">
        <f>ROUND(I116*H116,2)</f>
        <v>0</v>
      </c>
      <c r="BL116" s="19" t="s">
        <v>227</v>
      </c>
      <c r="BM116" s="156" t="s">
        <v>290</v>
      </c>
    </row>
    <row r="117" spans="1:47" s="2" customFormat="1" ht="11.25">
      <c r="A117" s="34"/>
      <c r="B117" s="35"/>
      <c r="C117" s="34"/>
      <c r="D117" s="158" t="s">
        <v>177</v>
      </c>
      <c r="E117" s="34"/>
      <c r="F117" s="159" t="s">
        <v>1542</v>
      </c>
      <c r="G117" s="34"/>
      <c r="H117" s="34"/>
      <c r="I117" s="160"/>
      <c r="J117" s="34"/>
      <c r="K117" s="34"/>
      <c r="L117" s="35"/>
      <c r="M117" s="161"/>
      <c r="N117" s="162"/>
      <c r="O117" s="55"/>
      <c r="P117" s="55"/>
      <c r="Q117" s="55"/>
      <c r="R117" s="55"/>
      <c r="S117" s="55"/>
      <c r="T117" s="56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9" t="s">
        <v>177</v>
      </c>
      <c r="AU117" s="19" t="s">
        <v>81</v>
      </c>
    </row>
    <row r="118" spans="1:65" s="2" customFormat="1" ht="24.2" customHeight="1">
      <c r="A118" s="34"/>
      <c r="B118" s="144"/>
      <c r="C118" s="181" t="s">
        <v>255</v>
      </c>
      <c r="D118" s="181" t="s">
        <v>452</v>
      </c>
      <c r="E118" s="182" t="s">
        <v>1543</v>
      </c>
      <c r="F118" s="183" t="s">
        <v>1544</v>
      </c>
      <c r="G118" s="184" t="s">
        <v>1521</v>
      </c>
      <c r="H118" s="185">
        <v>18</v>
      </c>
      <c r="I118" s="186"/>
      <c r="J118" s="187">
        <f>ROUND(I118*H118,2)</f>
        <v>0</v>
      </c>
      <c r="K118" s="183" t="s">
        <v>3</v>
      </c>
      <c r="L118" s="188"/>
      <c r="M118" s="189" t="s">
        <v>3</v>
      </c>
      <c r="N118" s="190" t="s">
        <v>43</v>
      </c>
      <c r="O118" s="55"/>
      <c r="P118" s="154">
        <f>O118*H118</f>
        <v>0</v>
      </c>
      <c r="Q118" s="154">
        <v>0</v>
      </c>
      <c r="R118" s="154">
        <f>Q118*H118</f>
        <v>0</v>
      </c>
      <c r="S118" s="154">
        <v>0</v>
      </c>
      <c r="T118" s="155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6" t="s">
        <v>360</v>
      </c>
      <c r="AT118" s="156" t="s">
        <v>452</v>
      </c>
      <c r="AU118" s="156" t="s">
        <v>81</v>
      </c>
      <c r="AY118" s="19" t="s">
        <v>167</v>
      </c>
      <c r="BE118" s="157">
        <f>IF(N118="základní",J118,0)</f>
        <v>0</v>
      </c>
      <c r="BF118" s="157">
        <f>IF(N118="snížená",J118,0)</f>
        <v>0</v>
      </c>
      <c r="BG118" s="157">
        <f>IF(N118="zákl. přenesená",J118,0)</f>
        <v>0</v>
      </c>
      <c r="BH118" s="157">
        <f>IF(N118="sníž. přenesená",J118,0)</f>
        <v>0</v>
      </c>
      <c r="BI118" s="157">
        <f>IF(N118="nulová",J118,0)</f>
        <v>0</v>
      </c>
      <c r="BJ118" s="19" t="s">
        <v>79</v>
      </c>
      <c r="BK118" s="157">
        <f>ROUND(I118*H118,2)</f>
        <v>0</v>
      </c>
      <c r="BL118" s="19" t="s">
        <v>227</v>
      </c>
      <c r="BM118" s="156" t="s">
        <v>300</v>
      </c>
    </row>
    <row r="119" spans="1:65" s="2" customFormat="1" ht="37.9" customHeight="1">
      <c r="A119" s="34"/>
      <c r="B119" s="144"/>
      <c r="C119" s="181" t="s">
        <v>9</v>
      </c>
      <c r="D119" s="181" t="s">
        <v>452</v>
      </c>
      <c r="E119" s="182" t="s">
        <v>1545</v>
      </c>
      <c r="F119" s="183" t="s">
        <v>1546</v>
      </c>
      <c r="G119" s="184" t="s">
        <v>1088</v>
      </c>
      <c r="H119" s="185">
        <v>4</v>
      </c>
      <c r="I119" s="186"/>
      <c r="J119" s="187">
        <f>ROUND(I119*H119,2)</f>
        <v>0</v>
      </c>
      <c r="K119" s="183" t="s">
        <v>3</v>
      </c>
      <c r="L119" s="188"/>
      <c r="M119" s="189" t="s">
        <v>3</v>
      </c>
      <c r="N119" s="190" t="s">
        <v>43</v>
      </c>
      <c r="O119" s="55"/>
      <c r="P119" s="154">
        <f>O119*H119</f>
        <v>0</v>
      </c>
      <c r="Q119" s="154">
        <v>0</v>
      </c>
      <c r="R119" s="154">
        <f>Q119*H119</f>
        <v>0</v>
      </c>
      <c r="S119" s="154">
        <v>0</v>
      </c>
      <c r="T119" s="155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6" t="s">
        <v>360</v>
      </c>
      <c r="AT119" s="156" t="s">
        <v>452</v>
      </c>
      <c r="AU119" s="156" t="s">
        <v>81</v>
      </c>
      <c r="AY119" s="19" t="s">
        <v>167</v>
      </c>
      <c r="BE119" s="157">
        <f>IF(N119="základní",J119,0)</f>
        <v>0</v>
      </c>
      <c r="BF119" s="157">
        <f>IF(N119="snížená",J119,0)</f>
        <v>0</v>
      </c>
      <c r="BG119" s="157">
        <f>IF(N119="zákl. přenesená",J119,0)</f>
        <v>0</v>
      </c>
      <c r="BH119" s="157">
        <f>IF(N119="sníž. přenesená",J119,0)</f>
        <v>0</v>
      </c>
      <c r="BI119" s="157">
        <f>IF(N119="nulová",J119,0)</f>
        <v>0</v>
      </c>
      <c r="BJ119" s="19" t="s">
        <v>79</v>
      </c>
      <c r="BK119" s="157">
        <f>ROUND(I119*H119,2)</f>
        <v>0</v>
      </c>
      <c r="BL119" s="19" t="s">
        <v>227</v>
      </c>
      <c r="BM119" s="156" t="s">
        <v>312</v>
      </c>
    </row>
    <row r="120" spans="1:65" s="2" customFormat="1" ht="55.5" customHeight="1">
      <c r="A120" s="34"/>
      <c r="B120" s="144"/>
      <c r="C120" s="145" t="s">
        <v>227</v>
      </c>
      <c r="D120" s="145" t="s">
        <v>170</v>
      </c>
      <c r="E120" s="146" t="s">
        <v>1547</v>
      </c>
      <c r="F120" s="147" t="s">
        <v>1548</v>
      </c>
      <c r="G120" s="148" t="s">
        <v>226</v>
      </c>
      <c r="H120" s="149">
        <v>7.8</v>
      </c>
      <c r="I120" s="150"/>
      <c r="J120" s="151">
        <f>ROUND(I120*H120,2)</f>
        <v>0</v>
      </c>
      <c r="K120" s="147" t="s">
        <v>174</v>
      </c>
      <c r="L120" s="35"/>
      <c r="M120" s="152" t="s">
        <v>3</v>
      </c>
      <c r="N120" s="153" t="s">
        <v>43</v>
      </c>
      <c r="O120" s="55"/>
      <c r="P120" s="154">
        <f>O120*H120</f>
        <v>0</v>
      </c>
      <c r="Q120" s="154">
        <v>9E-05</v>
      </c>
      <c r="R120" s="154">
        <f>Q120*H120</f>
        <v>0.000702</v>
      </c>
      <c r="S120" s="154">
        <v>0</v>
      </c>
      <c r="T120" s="155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6" t="s">
        <v>227</v>
      </c>
      <c r="AT120" s="156" t="s">
        <v>170</v>
      </c>
      <c r="AU120" s="156" t="s">
        <v>81</v>
      </c>
      <c r="AY120" s="19" t="s">
        <v>167</v>
      </c>
      <c r="BE120" s="157">
        <f>IF(N120="základní",J120,0)</f>
        <v>0</v>
      </c>
      <c r="BF120" s="157">
        <f>IF(N120="snížená",J120,0)</f>
        <v>0</v>
      </c>
      <c r="BG120" s="157">
        <f>IF(N120="zákl. přenesená",J120,0)</f>
        <v>0</v>
      </c>
      <c r="BH120" s="157">
        <f>IF(N120="sníž. přenesená",J120,0)</f>
        <v>0</v>
      </c>
      <c r="BI120" s="157">
        <f>IF(N120="nulová",J120,0)</f>
        <v>0</v>
      </c>
      <c r="BJ120" s="19" t="s">
        <v>79</v>
      </c>
      <c r="BK120" s="157">
        <f>ROUND(I120*H120,2)</f>
        <v>0</v>
      </c>
      <c r="BL120" s="19" t="s">
        <v>227</v>
      </c>
      <c r="BM120" s="156" t="s">
        <v>323</v>
      </c>
    </row>
    <row r="121" spans="1:47" s="2" customFormat="1" ht="11.25">
      <c r="A121" s="34"/>
      <c r="B121" s="35"/>
      <c r="C121" s="34"/>
      <c r="D121" s="158" t="s">
        <v>177</v>
      </c>
      <c r="E121" s="34"/>
      <c r="F121" s="159" t="s">
        <v>1549</v>
      </c>
      <c r="G121" s="34"/>
      <c r="H121" s="34"/>
      <c r="I121" s="160"/>
      <c r="J121" s="34"/>
      <c r="K121" s="34"/>
      <c r="L121" s="35"/>
      <c r="M121" s="161"/>
      <c r="N121" s="162"/>
      <c r="O121" s="55"/>
      <c r="P121" s="55"/>
      <c r="Q121" s="55"/>
      <c r="R121" s="55"/>
      <c r="S121" s="55"/>
      <c r="T121" s="56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9" t="s">
        <v>177</v>
      </c>
      <c r="AU121" s="19" t="s">
        <v>81</v>
      </c>
    </row>
    <row r="122" spans="1:65" s="2" customFormat="1" ht="55.5" customHeight="1">
      <c r="A122" s="34"/>
      <c r="B122" s="144"/>
      <c r="C122" s="145" t="s">
        <v>271</v>
      </c>
      <c r="D122" s="145" t="s">
        <v>170</v>
      </c>
      <c r="E122" s="146" t="s">
        <v>1550</v>
      </c>
      <c r="F122" s="147" t="s">
        <v>1551</v>
      </c>
      <c r="G122" s="148" t="s">
        <v>226</v>
      </c>
      <c r="H122" s="149">
        <v>3.1</v>
      </c>
      <c r="I122" s="150"/>
      <c r="J122" s="151">
        <f>ROUND(I122*H122,2)</f>
        <v>0</v>
      </c>
      <c r="K122" s="147" t="s">
        <v>174</v>
      </c>
      <c r="L122" s="35"/>
      <c r="M122" s="152" t="s">
        <v>3</v>
      </c>
      <c r="N122" s="153" t="s">
        <v>43</v>
      </c>
      <c r="O122" s="55"/>
      <c r="P122" s="154">
        <f>O122*H122</f>
        <v>0</v>
      </c>
      <c r="Q122" s="154">
        <v>0.00012</v>
      </c>
      <c r="R122" s="154">
        <f>Q122*H122</f>
        <v>0.00037200000000000004</v>
      </c>
      <c r="S122" s="154">
        <v>0</v>
      </c>
      <c r="T122" s="155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6" t="s">
        <v>227</v>
      </c>
      <c r="AT122" s="156" t="s">
        <v>170</v>
      </c>
      <c r="AU122" s="156" t="s">
        <v>81</v>
      </c>
      <c r="AY122" s="19" t="s">
        <v>167</v>
      </c>
      <c r="BE122" s="157">
        <f>IF(N122="základní",J122,0)</f>
        <v>0</v>
      </c>
      <c r="BF122" s="157">
        <f>IF(N122="snížená",J122,0)</f>
        <v>0</v>
      </c>
      <c r="BG122" s="157">
        <f>IF(N122="zákl. přenesená",J122,0)</f>
        <v>0</v>
      </c>
      <c r="BH122" s="157">
        <f>IF(N122="sníž. přenesená",J122,0)</f>
        <v>0</v>
      </c>
      <c r="BI122" s="157">
        <f>IF(N122="nulová",J122,0)</f>
        <v>0</v>
      </c>
      <c r="BJ122" s="19" t="s">
        <v>79</v>
      </c>
      <c r="BK122" s="157">
        <f>ROUND(I122*H122,2)</f>
        <v>0</v>
      </c>
      <c r="BL122" s="19" t="s">
        <v>227</v>
      </c>
      <c r="BM122" s="156" t="s">
        <v>339</v>
      </c>
    </row>
    <row r="123" spans="1:47" s="2" customFormat="1" ht="11.25">
      <c r="A123" s="34"/>
      <c r="B123" s="35"/>
      <c r="C123" s="34"/>
      <c r="D123" s="158" t="s">
        <v>177</v>
      </c>
      <c r="E123" s="34"/>
      <c r="F123" s="159" t="s">
        <v>1552</v>
      </c>
      <c r="G123" s="34"/>
      <c r="H123" s="34"/>
      <c r="I123" s="160"/>
      <c r="J123" s="34"/>
      <c r="K123" s="34"/>
      <c r="L123" s="35"/>
      <c r="M123" s="161"/>
      <c r="N123" s="162"/>
      <c r="O123" s="55"/>
      <c r="P123" s="55"/>
      <c r="Q123" s="55"/>
      <c r="R123" s="55"/>
      <c r="S123" s="55"/>
      <c r="T123" s="56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9" t="s">
        <v>177</v>
      </c>
      <c r="AU123" s="19" t="s">
        <v>81</v>
      </c>
    </row>
    <row r="124" spans="1:65" s="2" customFormat="1" ht="55.5" customHeight="1">
      <c r="A124" s="34"/>
      <c r="B124" s="144"/>
      <c r="C124" s="145" t="s">
        <v>277</v>
      </c>
      <c r="D124" s="145" t="s">
        <v>170</v>
      </c>
      <c r="E124" s="146" t="s">
        <v>1553</v>
      </c>
      <c r="F124" s="147" t="s">
        <v>1554</v>
      </c>
      <c r="G124" s="148" t="s">
        <v>226</v>
      </c>
      <c r="H124" s="149">
        <v>24.2</v>
      </c>
      <c r="I124" s="150"/>
      <c r="J124" s="151">
        <f>ROUND(I124*H124,2)</f>
        <v>0</v>
      </c>
      <c r="K124" s="147" t="s">
        <v>174</v>
      </c>
      <c r="L124" s="35"/>
      <c r="M124" s="152" t="s">
        <v>3</v>
      </c>
      <c r="N124" s="153" t="s">
        <v>43</v>
      </c>
      <c r="O124" s="55"/>
      <c r="P124" s="154">
        <f>O124*H124</f>
        <v>0</v>
      </c>
      <c r="Q124" s="154">
        <v>0.00012</v>
      </c>
      <c r="R124" s="154">
        <f>Q124*H124</f>
        <v>0.002904</v>
      </c>
      <c r="S124" s="154">
        <v>0</v>
      </c>
      <c r="T124" s="155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6" t="s">
        <v>227</v>
      </c>
      <c r="AT124" s="156" t="s">
        <v>170</v>
      </c>
      <c r="AU124" s="156" t="s">
        <v>81</v>
      </c>
      <c r="AY124" s="19" t="s">
        <v>167</v>
      </c>
      <c r="BE124" s="157">
        <f>IF(N124="základní",J124,0)</f>
        <v>0</v>
      </c>
      <c r="BF124" s="157">
        <f>IF(N124="snížená",J124,0)</f>
        <v>0</v>
      </c>
      <c r="BG124" s="157">
        <f>IF(N124="zákl. přenesená",J124,0)</f>
        <v>0</v>
      </c>
      <c r="BH124" s="157">
        <f>IF(N124="sníž. přenesená",J124,0)</f>
        <v>0</v>
      </c>
      <c r="BI124" s="157">
        <f>IF(N124="nulová",J124,0)</f>
        <v>0</v>
      </c>
      <c r="BJ124" s="19" t="s">
        <v>79</v>
      </c>
      <c r="BK124" s="157">
        <f>ROUND(I124*H124,2)</f>
        <v>0</v>
      </c>
      <c r="BL124" s="19" t="s">
        <v>227</v>
      </c>
      <c r="BM124" s="156" t="s">
        <v>350</v>
      </c>
    </row>
    <row r="125" spans="1:47" s="2" customFormat="1" ht="11.25">
      <c r="A125" s="34"/>
      <c r="B125" s="35"/>
      <c r="C125" s="34"/>
      <c r="D125" s="158" t="s">
        <v>177</v>
      </c>
      <c r="E125" s="34"/>
      <c r="F125" s="159" t="s">
        <v>1555</v>
      </c>
      <c r="G125" s="34"/>
      <c r="H125" s="34"/>
      <c r="I125" s="160"/>
      <c r="J125" s="34"/>
      <c r="K125" s="34"/>
      <c r="L125" s="35"/>
      <c r="M125" s="161"/>
      <c r="N125" s="162"/>
      <c r="O125" s="55"/>
      <c r="P125" s="55"/>
      <c r="Q125" s="55"/>
      <c r="R125" s="55"/>
      <c r="S125" s="55"/>
      <c r="T125" s="56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9" t="s">
        <v>177</v>
      </c>
      <c r="AU125" s="19" t="s">
        <v>81</v>
      </c>
    </row>
    <row r="126" spans="1:65" s="2" customFormat="1" ht="24.2" customHeight="1">
      <c r="A126" s="34"/>
      <c r="B126" s="144"/>
      <c r="C126" s="145" t="s">
        <v>285</v>
      </c>
      <c r="D126" s="145" t="s">
        <v>170</v>
      </c>
      <c r="E126" s="146" t="s">
        <v>1556</v>
      </c>
      <c r="F126" s="147" t="s">
        <v>1557</v>
      </c>
      <c r="G126" s="148" t="s">
        <v>200</v>
      </c>
      <c r="H126" s="149">
        <v>7</v>
      </c>
      <c r="I126" s="150"/>
      <c r="J126" s="151">
        <f>ROUND(I126*H126,2)</f>
        <v>0</v>
      </c>
      <c r="K126" s="147" t="s">
        <v>174</v>
      </c>
      <c r="L126" s="35"/>
      <c r="M126" s="152" t="s">
        <v>3</v>
      </c>
      <c r="N126" s="153" t="s">
        <v>43</v>
      </c>
      <c r="O126" s="55"/>
      <c r="P126" s="154">
        <f>O126*H126</f>
        <v>0</v>
      </c>
      <c r="Q126" s="154">
        <v>0.00017</v>
      </c>
      <c r="R126" s="154">
        <f>Q126*H126</f>
        <v>0.00119</v>
      </c>
      <c r="S126" s="154">
        <v>0</v>
      </c>
      <c r="T126" s="155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6" t="s">
        <v>227</v>
      </c>
      <c r="AT126" s="156" t="s">
        <v>170</v>
      </c>
      <c r="AU126" s="156" t="s">
        <v>81</v>
      </c>
      <c r="AY126" s="19" t="s">
        <v>167</v>
      </c>
      <c r="BE126" s="157">
        <f>IF(N126="základní",J126,0)</f>
        <v>0</v>
      </c>
      <c r="BF126" s="157">
        <f>IF(N126="snížená",J126,0)</f>
        <v>0</v>
      </c>
      <c r="BG126" s="157">
        <f>IF(N126="zákl. přenesená",J126,0)</f>
        <v>0</v>
      </c>
      <c r="BH126" s="157">
        <f>IF(N126="sníž. přenesená",J126,0)</f>
        <v>0</v>
      </c>
      <c r="BI126" s="157">
        <f>IF(N126="nulová",J126,0)</f>
        <v>0</v>
      </c>
      <c r="BJ126" s="19" t="s">
        <v>79</v>
      </c>
      <c r="BK126" s="157">
        <f>ROUND(I126*H126,2)</f>
        <v>0</v>
      </c>
      <c r="BL126" s="19" t="s">
        <v>227</v>
      </c>
      <c r="BM126" s="156" t="s">
        <v>360</v>
      </c>
    </row>
    <row r="127" spans="1:47" s="2" customFormat="1" ht="11.25">
      <c r="A127" s="34"/>
      <c r="B127" s="35"/>
      <c r="C127" s="34"/>
      <c r="D127" s="158" t="s">
        <v>177</v>
      </c>
      <c r="E127" s="34"/>
      <c r="F127" s="159" t="s">
        <v>1558</v>
      </c>
      <c r="G127" s="34"/>
      <c r="H127" s="34"/>
      <c r="I127" s="160"/>
      <c r="J127" s="34"/>
      <c r="K127" s="34"/>
      <c r="L127" s="35"/>
      <c r="M127" s="161"/>
      <c r="N127" s="162"/>
      <c r="O127" s="55"/>
      <c r="P127" s="55"/>
      <c r="Q127" s="55"/>
      <c r="R127" s="55"/>
      <c r="S127" s="55"/>
      <c r="T127" s="56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9" t="s">
        <v>177</v>
      </c>
      <c r="AU127" s="19" t="s">
        <v>81</v>
      </c>
    </row>
    <row r="128" spans="1:65" s="2" customFormat="1" ht="33" customHeight="1">
      <c r="A128" s="34"/>
      <c r="B128" s="144"/>
      <c r="C128" s="145" t="s">
        <v>290</v>
      </c>
      <c r="D128" s="145" t="s">
        <v>170</v>
      </c>
      <c r="E128" s="146" t="s">
        <v>1559</v>
      </c>
      <c r="F128" s="147" t="s">
        <v>1560</v>
      </c>
      <c r="G128" s="148" t="s">
        <v>200</v>
      </c>
      <c r="H128" s="149">
        <v>1</v>
      </c>
      <c r="I128" s="150"/>
      <c r="J128" s="151">
        <f>ROUND(I128*H128,2)</f>
        <v>0</v>
      </c>
      <c r="K128" s="147" t="s">
        <v>174</v>
      </c>
      <c r="L128" s="35"/>
      <c r="M128" s="152" t="s">
        <v>3</v>
      </c>
      <c r="N128" s="153" t="s">
        <v>43</v>
      </c>
      <c r="O128" s="55"/>
      <c r="P128" s="154">
        <f>O128*H128</f>
        <v>0</v>
      </c>
      <c r="Q128" s="154">
        <v>0.00022</v>
      </c>
      <c r="R128" s="154">
        <f>Q128*H128</f>
        <v>0.00022</v>
      </c>
      <c r="S128" s="154">
        <v>0</v>
      </c>
      <c r="T128" s="155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6" t="s">
        <v>227</v>
      </c>
      <c r="AT128" s="156" t="s">
        <v>170</v>
      </c>
      <c r="AU128" s="156" t="s">
        <v>81</v>
      </c>
      <c r="AY128" s="19" t="s">
        <v>167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9" t="s">
        <v>79</v>
      </c>
      <c r="BK128" s="157">
        <f>ROUND(I128*H128,2)</f>
        <v>0</v>
      </c>
      <c r="BL128" s="19" t="s">
        <v>227</v>
      </c>
      <c r="BM128" s="156" t="s">
        <v>370</v>
      </c>
    </row>
    <row r="129" spans="1:47" s="2" customFormat="1" ht="11.25">
      <c r="A129" s="34"/>
      <c r="B129" s="35"/>
      <c r="C129" s="34"/>
      <c r="D129" s="158" t="s">
        <v>177</v>
      </c>
      <c r="E129" s="34"/>
      <c r="F129" s="159" t="s">
        <v>1561</v>
      </c>
      <c r="G129" s="34"/>
      <c r="H129" s="34"/>
      <c r="I129" s="160"/>
      <c r="J129" s="34"/>
      <c r="K129" s="34"/>
      <c r="L129" s="35"/>
      <c r="M129" s="161"/>
      <c r="N129" s="162"/>
      <c r="O129" s="55"/>
      <c r="P129" s="55"/>
      <c r="Q129" s="55"/>
      <c r="R129" s="55"/>
      <c r="S129" s="55"/>
      <c r="T129" s="56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9" t="s">
        <v>177</v>
      </c>
      <c r="AU129" s="19" t="s">
        <v>81</v>
      </c>
    </row>
    <row r="130" spans="1:65" s="2" customFormat="1" ht="37.9" customHeight="1">
      <c r="A130" s="34"/>
      <c r="B130" s="144"/>
      <c r="C130" s="145" t="s">
        <v>8</v>
      </c>
      <c r="D130" s="145" t="s">
        <v>170</v>
      </c>
      <c r="E130" s="146" t="s">
        <v>1562</v>
      </c>
      <c r="F130" s="147" t="s">
        <v>1563</v>
      </c>
      <c r="G130" s="148" t="s">
        <v>226</v>
      </c>
      <c r="H130" s="149">
        <v>25</v>
      </c>
      <c r="I130" s="150"/>
      <c r="J130" s="151">
        <f>ROUND(I130*H130,2)</f>
        <v>0</v>
      </c>
      <c r="K130" s="147" t="s">
        <v>174</v>
      </c>
      <c r="L130" s="35"/>
      <c r="M130" s="152" t="s">
        <v>3</v>
      </c>
      <c r="N130" s="153" t="s">
        <v>43</v>
      </c>
      <c r="O130" s="55"/>
      <c r="P130" s="154">
        <f>O130*H130</f>
        <v>0</v>
      </c>
      <c r="Q130" s="154">
        <v>0.00019</v>
      </c>
      <c r="R130" s="154">
        <f>Q130*H130</f>
        <v>0.00475</v>
      </c>
      <c r="S130" s="154">
        <v>0</v>
      </c>
      <c r="T130" s="155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6" t="s">
        <v>227</v>
      </c>
      <c r="AT130" s="156" t="s">
        <v>170</v>
      </c>
      <c r="AU130" s="156" t="s">
        <v>81</v>
      </c>
      <c r="AY130" s="19" t="s">
        <v>167</v>
      </c>
      <c r="BE130" s="157">
        <f>IF(N130="základní",J130,0)</f>
        <v>0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19" t="s">
        <v>79</v>
      </c>
      <c r="BK130" s="157">
        <f>ROUND(I130*H130,2)</f>
        <v>0</v>
      </c>
      <c r="BL130" s="19" t="s">
        <v>227</v>
      </c>
      <c r="BM130" s="156" t="s">
        <v>383</v>
      </c>
    </row>
    <row r="131" spans="1:47" s="2" customFormat="1" ht="11.25">
      <c r="A131" s="34"/>
      <c r="B131" s="35"/>
      <c r="C131" s="34"/>
      <c r="D131" s="158" t="s">
        <v>177</v>
      </c>
      <c r="E131" s="34"/>
      <c r="F131" s="159" t="s">
        <v>1564</v>
      </c>
      <c r="G131" s="34"/>
      <c r="H131" s="34"/>
      <c r="I131" s="160"/>
      <c r="J131" s="34"/>
      <c r="K131" s="34"/>
      <c r="L131" s="35"/>
      <c r="M131" s="161"/>
      <c r="N131" s="162"/>
      <c r="O131" s="55"/>
      <c r="P131" s="55"/>
      <c r="Q131" s="55"/>
      <c r="R131" s="55"/>
      <c r="S131" s="55"/>
      <c r="T131" s="56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9" t="s">
        <v>177</v>
      </c>
      <c r="AU131" s="19" t="s">
        <v>81</v>
      </c>
    </row>
    <row r="132" spans="1:65" s="2" customFormat="1" ht="33" customHeight="1">
      <c r="A132" s="34"/>
      <c r="B132" s="144"/>
      <c r="C132" s="145" t="s">
        <v>300</v>
      </c>
      <c r="D132" s="145" t="s">
        <v>170</v>
      </c>
      <c r="E132" s="146" t="s">
        <v>1565</v>
      </c>
      <c r="F132" s="147" t="s">
        <v>1566</v>
      </c>
      <c r="G132" s="148" t="s">
        <v>226</v>
      </c>
      <c r="H132" s="149">
        <v>25</v>
      </c>
      <c r="I132" s="150"/>
      <c r="J132" s="151">
        <f>ROUND(I132*H132,2)</f>
        <v>0</v>
      </c>
      <c r="K132" s="147" t="s">
        <v>174</v>
      </c>
      <c r="L132" s="35"/>
      <c r="M132" s="152" t="s">
        <v>3</v>
      </c>
      <c r="N132" s="153" t="s">
        <v>43</v>
      </c>
      <c r="O132" s="55"/>
      <c r="P132" s="154">
        <f>O132*H132</f>
        <v>0</v>
      </c>
      <c r="Q132" s="154">
        <v>1E-05</v>
      </c>
      <c r="R132" s="154">
        <f>Q132*H132</f>
        <v>0.00025</v>
      </c>
      <c r="S132" s="154">
        <v>0</v>
      </c>
      <c r="T132" s="155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6" t="s">
        <v>227</v>
      </c>
      <c r="AT132" s="156" t="s">
        <v>170</v>
      </c>
      <c r="AU132" s="156" t="s">
        <v>81</v>
      </c>
      <c r="AY132" s="19" t="s">
        <v>167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9" t="s">
        <v>79</v>
      </c>
      <c r="BK132" s="157">
        <f>ROUND(I132*H132,2)</f>
        <v>0</v>
      </c>
      <c r="BL132" s="19" t="s">
        <v>227</v>
      </c>
      <c r="BM132" s="156" t="s">
        <v>395</v>
      </c>
    </row>
    <row r="133" spans="1:47" s="2" customFormat="1" ht="11.25">
      <c r="A133" s="34"/>
      <c r="B133" s="35"/>
      <c r="C133" s="34"/>
      <c r="D133" s="158" t="s">
        <v>177</v>
      </c>
      <c r="E133" s="34"/>
      <c r="F133" s="159" t="s">
        <v>1567</v>
      </c>
      <c r="G133" s="34"/>
      <c r="H133" s="34"/>
      <c r="I133" s="160"/>
      <c r="J133" s="34"/>
      <c r="K133" s="34"/>
      <c r="L133" s="35"/>
      <c r="M133" s="161"/>
      <c r="N133" s="162"/>
      <c r="O133" s="55"/>
      <c r="P133" s="55"/>
      <c r="Q133" s="55"/>
      <c r="R133" s="55"/>
      <c r="S133" s="55"/>
      <c r="T133" s="56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9" t="s">
        <v>177</v>
      </c>
      <c r="AU133" s="19" t="s">
        <v>81</v>
      </c>
    </row>
    <row r="134" spans="1:65" s="2" customFormat="1" ht="44.25" customHeight="1">
      <c r="A134" s="34"/>
      <c r="B134" s="144"/>
      <c r="C134" s="145" t="s">
        <v>306</v>
      </c>
      <c r="D134" s="145" t="s">
        <v>170</v>
      </c>
      <c r="E134" s="146" t="s">
        <v>1568</v>
      </c>
      <c r="F134" s="147" t="s">
        <v>1569</v>
      </c>
      <c r="G134" s="148" t="s">
        <v>173</v>
      </c>
      <c r="H134" s="149">
        <v>0.031</v>
      </c>
      <c r="I134" s="150"/>
      <c r="J134" s="151">
        <f>ROUND(I134*H134,2)</f>
        <v>0</v>
      </c>
      <c r="K134" s="147" t="s">
        <v>174</v>
      </c>
      <c r="L134" s="35"/>
      <c r="M134" s="152" t="s">
        <v>3</v>
      </c>
      <c r="N134" s="153" t="s">
        <v>43</v>
      </c>
      <c r="O134" s="55"/>
      <c r="P134" s="154">
        <f>O134*H134</f>
        <v>0</v>
      </c>
      <c r="Q134" s="154">
        <v>0</v>
      </c>
      <c r="R134" s="154">
        <f>Q134*H134</f>
        <v>0</v>
      </c>
      <c r="S134" s="154">
        <v>0</v>
      </c>
      <c r="T134" s="155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6" t="s">
        <v>227</v>
      </c>
      <c r="AT134" s="156" t="s">
        <v>170</v>
      </c>
      <c r="AU134" s="156" t="s">
        <v>81</v>
      </c>
      <c r="AY134" s="19" t="s">
        <v>167</v>
      </c>
      <c r="BE134" s="157">
        <f>IF(N134="základní",J134,0)</f>
        <v>0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19" t="s">
        <v>79</v>
      </c>
      <c r="BK134" s="157">
        <f>ROUND(I134*H134,2)</f>
        <v>0</v>
      </c>
      <c r="BL134" s="19" t="s">
        <v>227</v>
      </c>
      <c r="BM134" s="156" t="s">
        <v>406</v>
      </c>
    </row>
    <row r="135" spans="1:47" s="2" customFormat="1" ht="11.25">
      <c r="A135" s="34"/>
      <c r="B135" s="35"/>
      <c r="C135" s="34"/>
      <c r="D135" s="158" t="s">
        <v>177</v>
      </c>
      <c r="E135" s="34"/>
      <c r="F135" s="159" t="s">
        <v>1570</v>
      </c>
      <c r="G135" s="34"/>
      <c r="H135" s="34"/>
      <c r="I135" s="160"/>
      <c r="J135" s="34"/>
      <c r="K135" s="34"/>
      <c r="L135" s="35"/>
      <c r="M135" s="161"/>
      <c r="N135" s="162"/>
      <c r="O135" s="55"/>
      <c r="P135" s="55"/>
      <c r="Q135" s="55"/>
      <c r="R135" s="55"/>
      <c r="S135" s="55"/>
      <c r="T135" s="56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9" t="s">
        <v>177</v>
      </c>
      <c r="AU135" s="19" t="s">
        <v>81</v>
      </c>
    </row>
    <row r="136" spans="2:63" s="12" customFormat="1" ht="22.9" customHeight="1">
      <c r="B136" s="131"/>
      <c r="D136" s="132" t="s">
        <v>71</v>
      </c>
      <c r="E136" s="142" t="s">
        <v>1571</v>
      </c>
      <c r="F136" s="142" t="s">
        <v>1572</v>
      </c>
      <c r="I136" s="134"/>
      <c r="J136" s="143">
        <f>BK136</f>
        <v>0</v>
      </c>
      <c r="L136" s="131"/>
      <c r="M136" s="136"/>
      <c r="N136" s="137"/>
      <c r="O136" s="137"/>
      <c r="P136" s="138">
        <f>SUM(P137:P190)</f>
        <v>0</v>
      </c>
      <c r="Q136" s="137"/>
      <c r="R136" s="138">
        <f>SUM(R137:R190)</f>
        <v>0.03988999999999999</v>
      </c>
      <c r="S136" s="137"/>
      <c r="T136" s="139">
        <f>SUM(T137:T190)</f>
        <v>0.055349999999999996</v>
      </c>
      <c r="AR136" s="132" t="s">
        <v>81</v>
      </c>
      <c r="AT136" s="140" t="s">
        <v>71</v>
      </c>
      <c r="AU136" s="140" t="s">
        <v>79</v>
      </c>
      <c r="AY136" s="132" t="s">
        <v>167</v>
      </c>
      <c r="BK136" s="141">
        <f>SUM(BK137:BK190)</f>
        <v>0</v>
      </c>
    </row>
    <row r="137" spans="1:65" s="2" customFormat="1" ht="21.75" customHeight="1">
      <c r="A137" s="34"/>
      <c r="B137" s="144"/>
      <c r="C137" s="145" t="s">
        <v>312</v>
      </c>
      <c r="D137" s="145" t="s">
        <v>170</v>
      </c>
      <c r="E137" s="146" t="s">
        <v>1573</v>
      </c>
      <c r="F137" s="147" t="s">
        <v>1574</v>
      </c>
      <c r="G137" s="148" t="s">
        <v>1575</v>
      </c>
      <c r="H137" s="149">
        <v>2</v>
      </c>
      <c r="I137" s="150"/>
      <c r="J137" s="151">
        <f>ROUND(I137*H137,2)</f>
        <v>0</v>
      </c>
      <c r="K137" s="147" t="s">
        <v>174</v>
      </c>
      <c r="L137" s="35"/>
      <c r="M137" s="152" t="s">
        <v>3</v>
      </c>
      <c r="N137" s="153" t="s">
        <v>43</v>
      </c>
      <c r="O137" s="55"/>
      <c r="P137" s="154">
        <f>O137*H137</f>
        <v>0</v>
      </c>
      <c r="Q137" s="154">
        <v>0</v>
      </c>
      <c r="R137" s="154">
        <f>Q137*H137</f>
        <v>0</v>
      </c>
      <c r="S137" s="154">
        <v>0.01946</v>
      </c>
      <c r="T137" s="155">
        <f>S137*H137</f>
        <v>0.03892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6" t="s">
        <v>227</v>
      </c>
      <c r="AT137" s="156" t="s">
        <v>170</v>
      </c>
      <c r="AU137" s="156" t="s">
        <v>81</v>
      </c>
      <c r="AY137" s="19" t="s">
        <v>167</v>
      </c>
      <c r="BE137" s="157">
        <f>IF(N137="základní",J137,0)</f>
        <v>0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9" t="s">
        <v>79</v>
      </c>
      <c r="BK137" s="157">
        <f>ROUND(I137*H137,2)</f>
        <v>0</v>
      </c>
      <c r="BL137" s="19" t="s">
        <v>227</v>
      </c>
      <c r="BM137" s="156" t="s">
        <v>418</v>
      </c>
    </row>
    <row r="138" spans="1:47" s="2" customFormat="1" ht="11.25">
      <c r="A138" s="34"/>
      <c r="B138" s="35"/>
      <c r="C138" s="34"/>
      <c r="D138" s="158" t="s">
        <v>177</v>
      </c>
      <c r="E138" s="34"/>
      <c r="F138" s="159" t="s">
        <v>1576</v>
      </c>
      <c r="G138" s="34"/>
      <c r="H138" s="34"/>
      <c r="I138" s="160"/>
      <c r="J138" s="34"/>
      <c r="K138" s="34"/>
      <c r="L138" s="35"/>
      <c r="M138" s="161"/>
      <c r="N138" s="162"/>
      <c r="O138" s="55"/>
      <c r="P138" s="55"/>
      <c r="Q138" s="55"/>
      <c r="R138" s="55"/>
      <c r="S138" s="55"/>
      <c r="T138" s="56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9" t="s">
        <v>177</v>
      </c>
      <c r="AU138" s="19" t="s">
        <v>81</v>
      </c>
    </row>
    <row r="139" spans="1:65" s="2" customFormat="1" ht="37.9" customHeight="1">
      <c r="A139" s="34"/>
      <c r="B139" s="144"/>
      <c r="C139" s="145" t="s">
        <v>318</v>
      </c>
      <c r="D139" s="145" t="s">
        <v>170</v>
      </c>
      <c r="E139" s="146" t="s">
        <v>1577</v>
      </c>
      <c r="F139" s="147" t="s">
        <v>1578</v>
      </c>
      <c r="G139" s="148" t="s">
        <v>1575</v>
      </c>
      <c r="H139" s="149">
        <v>1</v>
      </c>
      <c r="I139" s="150"/>
      <c r="J139" s="151">
        <f>ROUND(I139*H139,2)</f>
        <v>0</v>
      </c>
      <c r="K139" s="147" t="s">
        <v>174</v>
      </c>
      <c r="L139" s="35"/>
      <c r="M139" s="152" t="s">
        <v>3</v>
      </c>
      <c r="N139" s="153" t="s">
        <v>43</v>
      </c>
      <c r="O139" s="55"/>
      <c r="P139" s="154">
        <f>O139*H139</f>
        <v>0</v>
      </c>
      <c r="Q139" s="154">
        <v>0.02073</v>
      </c>
      <c r="R139" s="154">
        <f>Q139*H139</f>
        <v>0.02073</v>
      </c>
      <c r="S139" s="154">
        <v>0</v>
      </c>
      <c r="T139" s="155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6" t="s">
        <v>227</v>
      </c>
      <c r="AT139" s="156" t="s">
        <v>170</v>
      </c>
      <c r="AU139" s="156" t="s">
        <v>81</v>
      </c>
      <c r="AY139" s="19" t="s">
        <v>167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9" t="s">
        <v>79</v>
      </c>
      <c r="BK139" s="157">
        <f>ROUND(I139*H139,2)</f>
        <v>0</v>
      </c>
      <c r="BL139" s="19" t="s">
        <v>227</v>
      </c>
      <c r="BM139" s="156" t="s">
        <v>431</v>
      </c>
    </row>
    <row r="140" spans="1:47" s="2" customFormat="1" ht="11.25">
      <c r="A140" s="34"/>
      <c r="B140" s="35"/>
      <c r="C140" s="34"/>
      <c r="D140" s="158" t="s">
        <v>177</v>
      </c>
      <c r="E140" s="34"/>
      <c r="F140" s="159" t="s">
        <v>1579</v>
      </c>
      <c r="G140" s="34"/>
      <c r="H140" s="34"/>
      <c r="I140" s="160"/>
      <c r="J140" s="34"/>
      <c r="K140" s="34"/>
      <c r="L140" s="35"/>
      <c r="M140" s="161"/>
      <c r="N140" s="162"/>
      <c r="O140" s="55"/>
      <c r="P140" s="55"/>
      <c r="Q140" s="55"/>
      <c r="R140" s="55"/>
      <c r="S140" s="55"/>
      <c r="T140" s="56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9" t="s">
        <v>177</v>
      </c>
      <c r="AU140" s="19" t="s">
        <v>81</v>
      </c>
    </row>
    <row r="141" spans="1:65" s="2" customFormat="1" ht="21.75" customHeight="1">
      <c r="A141" s="34"/>
      <c r="B141" s="144"/>
      <c r="C141" s="145" t="s">
        <v>323</v>
      </c>
      <c r="D141" s="145" t="s">
        <v>170</v>
      </c>
      <c r="E141" s="146" t="s">
        <v>1580</v>
      </c>
      <c r="F141" s="147" t="s">
        <v>1581</v>
      </c>
      <c r="G141" s="148" t="s">
        <v>1575</v>
      </c>
      <c r="H141" s="149">
        <v>1</v>
      </c>
      <c r="I141" s="150"/>
      <c r="J141" s="151">
        <f>ROUND(I141*H141,2)</f>
        <v>0</v>
      </c>
      <c r="K141" s="147" t="s">
        <v>174</v>
      </c>
      <c r="L141" s="35"/>
      <c r="M141" s="152" t="s">
        <v>3</v>
      </c>
      <c r="N141" s="153" t="s">
        <v>43</v>
      </c>
      <c r="O141" s="55"/>
      <c r="P141" s="154">
        <f>O141*H141</f>
        <v>0</v>
      </c>
      <c r="Q141" s="154">
        <v>0.00173</v>
      </c>
      <c r="R141" s="154">
        <f>Q141*H141</f>
        <v>0.00173</v>
      </c>
      <c r="S141" s="154">
        <v>0</v>
      </c>
      <c r="T141" s="155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6" t="s">
        <v>227</v>
      </c>
      <c r="AT141" s="156" t="s">
        <v>170</v>
      </c>
      <c r="AU141" s="156" t="s">
        <v>81</v>
      </c>
      <c r="AY141" s="19" t="s">
        <v>167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9" t="s">
        <v>79</v>
      </c>
      <c r="BK141" s="157">
        <f>ROUND(I141*H141,2)</f>
        <v>0</v>
      </c>
      <c r="BL141" s="19" t="s">
        <v>227</v>
      </c>
      <c r="BM141" s="156" t="s">
        <v>441</v>
      </c>
    </row>
    <row r="142" spans="1:47" s="2" customFormat="1" ht="11.25">
      <c r="A142" s="34"/>
      <c r="B142" s="35"/>
      <c r="C142" s="34"/>
      <c r="D142" s="158" t="s">
        <v>177</v>
      </c>
      <c r="E142" s="34"/>
      <c r="F142" s="159" t="s">
        <v>1582</v>
      </c>
      <c r="G142" s="34"/>
      <c r="H142" s="34"/>
      <c r="I142" s="160"/>
      <c r="J142" s="34"/>
      <c r="K142" s="34"/>
      <c r="L142" s="35"/>
      <c r="M142" s="161"/>
      <c r="N142" s="162"/>
      <c r="O142" s="55"/>
      <c r="P142" s="55"/>
      <c r="Q142" s="55"/>
      <c r="R142" s="55"/>
      <c r="S142" s="55"/>
      <c r="T142" s="56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9" t="s">
        <v>177</v>
      </c>
      <c r="AU142" s="19" t="s">
        <v>81</v>
      </c>
    </row>
    <row r="143" spans="1:65" s="2" customFormat="1" ht="16.5" customHeight="1">
      <c r="A143" s="34"/>
      <c r="B143" s="144"/>
      <c r="C143" s="181" t="s">
        <v>330</v>
      </c>
      <c r="D143" s="181" t="s">
        <v>452</v>
      </c>
      <c r="E143" s="182" t="s">
        <v>1583</v>
      </c>
      <c r="F143" s="183" t="s">
        <v>1584</v>
      </c>
      <c r="G143" s="184" t="s">
        <v>200</v>
      </c>
      <c r="H143" s="185">
        <v>1</v>
      </c>
      <c r="I143" s="186"/>
      <c r="J143" s="187">
        <f>ROUND(I143*H143,2)</f>
        <v>0</v>
      </c>
      <c r="K143" s="183" t="s">
        <v>174</v>
      </c>
      <c r="L143" s="188"/>
      <c r="M143" s="189" t="s">
        <v>3</v>
      </c>
      <c r="N143" s="190" t="s">
        <v>43</v>
      </c>
      <c r="O143" s="55"/>
      <c r="P143" s="154">
        <f>O143*H143</f>
        <v>0</v>
      </c>
      <c r="Q143" s="154">
        <v>0.0071</v>
      </c>
      <c r="R143" s="154">
        <f>Q143*H143</f>
        <v>0.0071</v>
      </c>
      <c r="S143" s="154">
        <v>0</v>
      </c>
      <c r="T143" s="155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6" t="s">
        <v>360</v>
      </c>
      <c r="AT143" s="156" t="s">
        <v>452</v>
      </c>
      <c r="AU143" s="156" t="s">
        <v>81</v>
      </c>
      <c r="AY143" s="19" t="s">
        <v>167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9" t="s">
        <v>79</v>
      </c>
      <c r="BK143" s="157">
        <f>ROUND(I143*H143,2)</f>
        <v>0</v>
      </c>
      <c r="BL143" s="19" t="s">
        <v>227</v>
      </c>
      <c r="BM143" s="156" t="s">
        <v>451</v>
      </c>
    </row>
    <row r="144" spans="1:47" s="2" customFormat="1" ht="11.25">
      <c r="A144" s="34"/>
      <c r="B144" s="35"/>
      <c r="C144" s="34"/>
      <c r="D144" s="158" t="s">
        <v>177</v>
      </c>
      <c r="E144" s="34"/>
      <c r="F144" s="159" t="s">
        <v>1585</v>
      </c>
      <c r="G144" s="34"/>
      <c r="H144" s="34"/>
      <c r="I144" s="160"/>
      <c r="J144" s="34"/>
      <c r="K144" s="34"/>
      <c r="L144" s="35"/>
      <c r="M144" s="161"/>
      <c r="N144" s="162"/>
      <c r="O144" s="55"/>
      <c r="P144" s="55"/>
      <c r="Q144" s="55"/>
      <c r="R144" s="55"/>
      <c r="S144" s="55"/>
      <c r="T144" s="56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9" t="s">
        <v>177</v>
      </c>
      <c r="AU144" s="19" t="s">
        <v>81</v>
      </c>
    </row>
    <row r="145" spans="1:65" s="2" customFormat="1" ht="24.2" customHeight="1">
      <c r="A145" s="34"/>
      <c r="B145" s="144"/>
      <c r="C145" s="145" t="s">
        <v>339</v>
      </c>
      <c r="D145" s="145" t="s">
        <v>170</v>
      </c>
      <c r="E145" s="146" t="s">
        <v>1586</v>
      </c>
      <c r="F145" s="147" t="s">
        <v>1587</v>
      </c>
      <c r="G145" s="148" t="s">
        <v>1575</v>
      </c>
      <c r="H145" s="149">
        <v>2</v>
      </c>
      <c r="I145" s="150"/>
      <c r="J145" s="151">
        <f>ROUND(I145*H145,2)</f>
        <v>0</v>
      </c>
      <c r="K145" s="147" t="s">
        <v>174</v>
      </c>
      <c r="L145" s="35"/>
      <c r="M145" s="152" t="s">
        <v>3</v>
      </c>
      <c r="N145" s="153" t="s">
        <v>43</v>
      </c>
      <c r="O145" s="55"/>
      <c r="P145" s="154">
        <f>O145*H145</f>
        <v>0</v>
      </c>
      <c r="Q145" s="154">
        <v>0.00052</v>
      </c>
      <c r="R145" s="154">
        <f>Q145*H145</f>
        <v>0.00104</v>
      </c>
      <c r="S145" s="154">
        <v>0</v>
      </c>
      <c r="T145" s="155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6" t="s">
        <v>227</v>
      </c>
      <c r="AT145" s="156" t="s">
        <v>170</v>
      </c>
      <c r="AU145" s="156" t="s">
        <v>81</v>
      </c>
      <c r="AY145" s="19" t="s">
        <v>167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9" t="s">
        <v>79</v>
      </c>
      <c r="BK145" s="157">
        <f>ROUND(I145*H145,2)</f>
        <v>0</v>
      </c>
      <c r="BL145" s="19" t="s">
        <v>227</v>
      </c>
      <c r="BM145" s="156" t="s">
        <v>463</v>
      </c>
    </row>
    <row r="146" spans="1:47" s="2" customFormat="1" ht="11.25">
      <c r="A146" s="34"/>
      <c r="B146" s="35"/>
      <c r="C146" s="34"/>
      <c r="D146" s="158" t="s">
        <v>177</v>
      </c>
      <c r="E146" s="34"/>
      <c r="F146" s="159" t="s">
        <v>1588</v>
      </c>
      <c r="G146" s="34"/>
      <c r="H146" s="34"/>
      <c r="I146" s="160"/>
      <c r="J146" s="34"/>
      <c r="K146" s="34"/>
      <c r="L146" s="35"/>
      <c r="M146" s="161"/>
      <c r="N146" s="162"/>
      <c r="O146" s="55"/>
      <c r="P146" s="55"/>
      <c r="Q146" s="55"/>
      <c r="R146" s="55"/>
      <c r="S146" s="55"/>
      <c r="T146" s="56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9" t="s">
        <v>177</v>
      </c>
      <c r="AU146" s="19" t="s">
        <v>81</v>
      </c>
    </row>
    <row r="147" spans="1:65" s="2" customFormat="1" ht="24.2" customHeight="1">
      <c r="A147" s="34"/>
      <c r="B147" s="144"/>
      <c r="C147" s="145" t="s">
        <v>345</v>
      </c>
      <c r="D147" s="145" t="s">
        <v>170</v>
      </c>
      <c r="E147" s="146" t="s">
        <v>1589</v>
      </c>
      <c r="F147" s="147" t="s">
        <v>1590</v>
      </c>
      <c r="G147" s="148" t="s">
        <v>1575</v>
      </c>
      <c r="H147" s="149">
        <v>2</v>
      </c>
      <c r="I147" s="150"/>
      <c r="J147" s="151">
        <f>ROUND(I147*H147,2)</f>
        <v>0</v>
      </c>
      <c r="K147" s="147" t="s">
        <v>3</v>
      </c>
      <c r="L147" s="35"/>
      <c r="M147" s="152" t="s">
        <v>3</v>
      </c>
      <c r="N147" s="153" t="s">
        <v>43</v>
      </c>
      <c r="O147" s="55"/>
      <c r="P147" s="154">
        <f>O147*H147</f>
        <v>0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6" t="s">
        <v>227</v>
      </c>
      <c r="AT147" s="156" t="s">
        <v>170</v>
      </c>
      <c r="AU147" s="156" t="s">
        <v>81</v>
      </c>
      <c r="AY147" s="19" t="s">
        <v>167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9" t="s">
        <v>79</v>
      </c>
      <c r="BK147" s="157">
        <f>ROUND(I147*H147,2)</f>
        <v>0</v>
      </c>
      <c r="BL147" s="19" t="s">
        <v>227</v>
      </c>
      <c r="BM147" s="156" t="s">
        <v>474</v>
      </c>
    </row>
    <row r="148" spans="2:51" s="13" customFormat="1" ht="11.25">
      <c r="B148" s="163"/>
      <c r="D148" s="164" t="s">
        <v>179</v>
      </c>
      <c r="E148" s="165" t="s">
        <v>3</v>
      </c>
      <c r="F148" s="166" t="s">
        <v>400</v>
      </c>
      <c r="H148" s="167">
        <v>2</v>
      </c>
      <c r="I148" s="168"/>
      <c r="L148" s="163"/>
      <c r="M148" s="169"/>
      <c r="N148" s="170"/>
      <c r="O148" s="170"/>
      <c r="P148" s="170"/>
      <c r="Q148" s="170"/>
      <c r="R148" s="170"/>
      <c r="S148" s="170"/>
      <c r="T148" s="171"/>
      <c r="AT148" s="165" t="s">
        <v>179</v>
      </c>
      <c r="AU148" s="165" t="s">
        <v>81</v>
      </c>
      <c r="AV148" s="13" t="s">
        <v>81</v>
      </c>
      <c r="AW148" s="13" t="s">
        <v>34</v>
      </c>
      <c r="AX148" s="13" t="s">
        <v>72</v>
      </c>
      <c r="AY148" s="165" t="s">
        <v>167</v>
      </c>
    </row>
    <row r="149" spans="2:51" s="14" customFormat="1" ht="11.25">
      <c r="B149" s="172"/>
      <c r="D149" s="164" t="s">
        <v>179</v>
      </c>
      <c r="E149" s="173" t="s">
        <v>3</v>
      </c>
      <c r="F149" s="174" t="s">
        <v>217</v>
      </c>
      <c r="H149" s="175">
        <v>2</v>
      </c>
      <c r="I149" s="176"/>
      <c r="L149" s="172"/>
      <c r="M149" s="177"/>
      <c r="N149" s="178"/>
      <c r="O149" s="178"/>
      <c r="P149" s="178"/>
      <c r="Q149" s="178"/>
      <c r="R149" s="178"/>
      <c r="S149" s="178"/>
      <c r="T149" s="179"/>
      <c r="AT149" s="173" t="s">
        <v>179</v>
      </c>
      <c r="AU149" s="173" t="s">
        <v>81</v>
      </c>
      <c r="AV149" s="14" t="s">
        <v>175</v>
      </c>
      <c r="AW149" s="14" t="s">
        <v>34</v>
      </c>
      <c r="AX149" s="14" t="s">
        <v>79</v>
      </c>
      <c r="AY149" s="173" t="s">
        <v>167</v>
      </c>
    </row>
    <row r="150" spans="1:65" s="2" customFormat="1" ht="24.2" customHeight="1">
      <c r="A150" s="34"/>
      <c r="B150" s="144"/>
      <c r="C150" s="145" t="s">
        <v>350</v>
      </c>
      <c r="D150" s="145" t="s">
        <v>170</v>
      </c>
      <c r="E150" s="146" t="s">
        <v>1591</v>
      </c>
      <c r="F150" s="147" t="s">
        <v>1592</v>
      </c>
      <c r="G150" s="148" t="s">
        <v>1575</v>
      </c>
      <c r="H150" s="149">
        <v>2</v>
      </c>
      <c r="I150" s="150"/>
      <c r="J150" s="151">
        <f>ROUND(I150*H150,2)</f>
        <v>0</v>
      </c>
      <c r="K150" s="147" t="s">
        <v>174</v>
      </c>
      <c r="L150" s="35"/>
      <c r="M150" s="152" t="s">
        <v>3</v>
      </c>
      <c r="N150" s="153" t="s">
        <v>43</v>
      </c>
      <c r="O150" s="55"/>
      <c r="P150" s="154">
        <f>O150*H150</f>
        <v>0</v>
      </c>
      <c r="Q150" s="154">
        <v>0.00052</v>
      </c>
      <c r="R150" s="154">
        <f>Q150*H150</f>
        <v>0.00104</v>
      </c>
      <c r="S150" s="154">
        <v>0</v>
      </c>
      <c r="T150" s="155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6" t="s">
        <v>227</v>
      </c>
      <c r="AT150" s="156" t="s">
        <v>170</v>
      </c>
      <c r="AU150" s="156" t="s">
        <v>81</v>
      </c>
      <c r="AY150" s="19" t="s">
        <v>167</v>
      </c>
      <c r="BE150" s="157">
        <f>IF(N150="základní",J150,0)</f>
        <v>0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9" t="s">
        <v>79</v>
      </c>
      <c r="BK150" s="157">
        <f>ROUND(I150*H150,2)</f>
        <v>0</v>
      </c>
      <c r="BL150" s="19" t="s">
        <v>227</v>
      </c>
      <c r="BM150" s="156" t="s">
        <v>485</v>
      </c>
    </row>
    <row r="151" spans="1:47" s="2" customFormat="1" ht="11.25">
      <c r="A151" s="34"/>
      <c r="B151" s="35"/>
      <c r="C151" s="34"/>
      <c r="D151" s="158" t="s">
        <v>177</v>
      </c>
      <c r="E151" s="34"/>
      <c r="F151" s="159" t="s">
        <v>1593</v>
      </c>
      <c r="G151" s="34"/>
      <c r="H151" s="34"/>
      <c r="I151" s="160"/>
      <c r="J151" s="34"/>
      <c r="K151" s="34"/>
      <c r="L151" s="35"/>
      <c r="M151" s="161"/>
      <c r="N151" s="162"/>
      <c r="O151" s="55"/>
      <c r="P151" s="55"/>
      <c r="Q151" s="55"/>
      <c r="R151" s="55"/>
      <c r="S151" s="55"/>
      <c r="T151" s="56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9" t="s">
        <v>177</v>
      </c>
      <c r="AU151" s="19" t="s">
        <v>81</v>
      </c>
    </row>
    <row r="152" spans="2:51" s="13" customFormat="1" ht="11.25">
      <c r="B152" s="163"/>
      <c r="D152" s="164" t="s">
        <v>179</v>
      </c>
      <c r="E152" s="165" t="s">
        <v>3</v>
      </c>
      <c r="F152" s="166" t="s">
        <v>400</v>
      </c>
      <c r="H152" s="167">
        <v>2</v>
      </c>
      <c r="I152" s="168"/>
      <c r="L152" s="163"/>
      <c r="M152" s="169"/>
      <c r="N152" s="170"/>
      <c r="O152" s="170"/>
      <c r="P152" s="170"/>
      <c r="Q152" s="170"/>
      <c r="R152" s="170"/>
      <c r="S152" s="170"/>
      <c r="T152" s="171"/>
      <c r="AT152" s="165" t="s">
        <v>179</v>
      </c>
      <c r="AU152" s="165" t="s">
        <v>81</v>
      </c>
      <c r="AV152" s="13" t="s">
        <v>81</v>
      </c>
      <c r="AW152" s="13" t="s">
        <v>34</v>
      </c>
      <c r="AX152" s="13" t="s">
        <v>72</v>
      </c>
      <c r="AY152" s="165" t="s">
        <v>167</v>
      </c>
    </row>
    <row r="153" spans="2:51" s="14" customFormat="1" ht="11.25">
      <c r="B153" s="172"/>
      <c r="D153" s="164" t="s">
        <v>179</v>
      </c>
      <c r="E153" s="173" t="s">
        <v>3</v>
      </c>
      <c r="F153" s="174" t="s">
        <v>217</v>
      </c>
      <c r="H153" s="175">
        <v>2</v>
      </c>
      <c r="I153" s="176"/>
      <c r="L153" s="172"/>
      <c r="M153" s="177"/>
      <c r="N153" s="178"/>
      <c r="O153" s="178"/>
      <c r="P153" s="178"/>
      <c r="Q153" s="178"/>
      <c r="R153" s="178"/>
      <c r="S153" s="178"/>
      <c r="T153" s="179"/>
      <c r="AT153" s="173" t="s">
        <v>179</v>
      </c>
      <c r="AU153" s="173" t="s">
        <v>81</v>
      </c>
      <c r="AV153" s="14" t="s">
        <v>175</v>
      </c>
      <c r="AW153" s="14" t="s">
        <v>34</v>
      </c>
      <c r="AX153" s="14" t="s">
        <v>79</v>
      </c>
      <c r="AY153" s="173" t="s">
        <v>167</v>
      </c>
    </row>
    <row r="154" spans="1:65" s="2" customFormat="1" ht="16.5" customHeight="1">
      <c r="A154" s="34"/>
      <c r="B154" s="144"/>
      <c r="C154" s="181" t="s">
        <v>354</v>
      </c>
      <c r="D154" s="181" t="s">
        <v>452</v>
      </c>
      <c r="E154" s="182" t="s">
        <v>1594</v>
      </c>
      <c r="F154" s="183" t="s">
        <v>1595</v>
      </c>
      <c r="G154" s="184" t="s">
        <v>200</v>
      </c>
      <c r="H154" s="185">
        <v>2</v>
      </c>
      <c r="I154" s="186"/>
      <c r="J154" s="187">
        <f>ROUND(I154*H154,2)</f>
        <v>0</v>
      </c>
      <c r="K154" s="183" t="s">
        <v>174</v>
      </c>
      <c r="L154" s="188"/>
      <c r="M154" s="189" t="s">
        <v>3</v>
      </c>
      <c r="N154" s="190" t="s">
        <v>43</v>
      </c>
      <c r="O154" s="55"/>
      <c r="P154" s="154">
        <f>O154*H154</f>
        <v>0</v>
      </c>
      <c r="Q154" s="154">
        <v>0.001</v>
      </c>
      <c r="R154" s="154">
        <f>Q154*H154</f>
        <v>0.002</v>
      </c>
      <c r="S154" s="154">
        <v>0</v>
      </c>
      <c r="T154" s="155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6" t="s">
        <v>360</v>
      </c>
      <c r="AT154" s="156" t="s">
        <v>452</v>
      </c>
      <c r="AU154" s="156" t="s">
        <v>81</v>
      </c>
      <c r="AY154" s="19" t="s">
        <v>167</v>
      </c>
      <c r="BE154" s="157">
        <f>IF(N154="základní",J154,0)</f>
        <v>0</v>
      </c>
      <c r="BF154" s="157">
        <f>IF(N154="snížená",J154,0)</f>
        <v>0</v>
      </c>
      <c r="BG154" s="157">
        <f>IF(N154="zákl. přenesená",J154,0)</f>
        <v>0</v>
      </c>
      <c r="BH154" s="157">
        <f>IF(N154="sníž. přenesená",J154,0)</f>
        <v>0</v>
      </c>
      <c r="BI154" s="157">
        <f>IF(N154="nulová",J154,0)</f>
        <v>0</v>
      </c>
      <c r="BJ154" s="19" t="s">
        <v>79</v>
      </c>
      <c r="BK154" s="157">
        <f>ROUND(I154*H154,2)</f>
        <v>0</v>
      </c>
      <c r="BL154" s="19" t="s">
        <v>227</v>
      </c>
      <c r="BM154" s="156" t="s">
        <v>497</v>
      </c>
    </row>
    <row r="155" spans="1:47" s="2" customFormat="1" ht="11.25">
      <c r="A155" s="34"/>
      <c r="B155" s="35"/>
      <c r="C155" s="34"/>
      <c r="D155" s="158" t="s">
        <v>177</v>
      </c>
      <c r="E155" s="34"/>
      <c r="F155" s="159" t="s">
        <v>1596</v>
      </c>
      <c r="G155" s="34"/>
      <c r="H155" s="34"/>
      <c r="I155" s="160"/>
      <c r="J155" s="34"/>
      <c r="K155" s="34"/>
      <c r="L155" s="35"/>
      <c r="M155" s="161"/>
      <c r="N155" s="162"/>
      <c r="O155" s="55"/>
      <c r="P155" s="55"/>
      <c r="Q155" s="55"/>
      <c r="R155" s="55"/>
      <c r="S155" s="55"/>
      <c r="T155" s="56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9" t="s">
        <v>177</v>
      </c>
      <c r="AU155" s="19" t="s">
        <v>81</v>
      </c>
    </row>
    <row r="156" spans="2:51" s="13" customFormat="1" ht="11.25">
      <c r="B156" s="163"/>
      <c r="D156" s="164" t="s">
        <v>179</v>
      </c>
      <c r="E156" s="165" t="s">
        <v>3</v>
      </c>
      <c r="F156" s="166" t="s">
        <v>400</v>
      </c>
      <c r="H156" s="167">
        <v>2</v>
      </c>
      <c r="I156" s="168"/>
      <c r="L156" s="163"/>
      <c r="M156" s="169"/>
      <c r="N156" s="170"/>
      <c r="O156" s="170"/>
      <c r="P156" s="170"/>
      <c r="Q156" s="170"/>
      <c r="R156" s="170"/>
      <c r="S156" s="170"/>
      <c r="T156" s="171"/>
      <c r="AT156" s="165" t="s">
        <v>179</v>
      </c>
      <c r="AU156" s="165" t="s">
        <v>81</v>
      </c>
      <c r="AV156" s="13" t="s">
        <v>81</v>
      </c>
      <c r="AW156" s="13" t="s">
        <v>34</v>
      </c>
      <c r="AX156" s="13" t="s">
        <v>72</v>
      </c>
      <c r="AY156" s="165" t="s">
        <v>167</v>
      </c>
    </row>
    <row r="157" spans="2:51" s="14" customFormat="1" ht="11.25">
      <c r="B157" s="172"/>
      <c r="D157" s="164" t="s">
        <v>179</v>
      </c>
      <c r="E157" s="173" t="s">
        <v>3</v>
      </c>
      <c r="F157" s="174" t="s">
        <v>217</v>
      </c>
      <c r="H157" s="175">
        <v>2</v>
      </c>
      <c r="I157" s="176"/>
      <c r="L157" s="172"/>
      <c r="M157" s="177"/>
      <c r="N157" s="178"/>
      <c r="O157" s="178"/>
      <c r="P157" s="178"/>
      <c r="Q157" s="178"/>
      <c r="R157" s="178"/>
      <c r="S157" s="178"/>
      <c r="T157" s="179"/>
      <c r="AT157" s="173" t="s">
        <v>179</v>
      </c>
      <c r="AU157" s="173" t="s">
        <v>81</v>
      </c>
      <c r="AV157" s="14" t="s">
        <v>175</v>
      </c>
      <c r="AW157" s="14" t="s">
        <v>34</v>
      </c>
      <c r="AX157" s="14" t="s">
        <v>79</v>
      </c>
      <c r="AY157" s="173" t="s">
        <v>167</v>
      </c>
    </row>
    <row r="158" spans="1:65" s="2" customFormat="1" ht="24.2" customHeight="1">
      <c r="A158" s="34"/>
      <c r="B158" s="144"/>
      <c r="C158" s="145" t="s">
        <v>360</v>
      </c>
      <c r="D158" s="145" t="s">
        <v>170</v>
      </c>
      <c r="E158" s="146" t="s">
        <v>1597</v>
      </c>
      <c r="F158" s="147" t="s">
        <v>1598</v>
      </c>
      <c r="G158" s="148" t="s">
        <v>1575</v>
      </c>
      <c r="H158" s="149">
        <v>1</v>
      </c>
      <c r="I158" s="150"/>
      <c r="J158" s="151">
        <f>ROUND(I158*H158,2)</f>
        <v>0</v>
      </c>
      <c r="K158" s="147" t="s">
        <v>174</v>
      </c>
      <c r="L158" s="35"/>
      <c r="M158" s="152" t="s">
        <v>3</v>
      </c>
      <c r="N158" s="153" t="s">
        <v>43</v>
      </c>
      <c r="O158" s="55"/>
      <c r="P158" s="154">
        <f>O158*H158</f>
        <v>0</v>
      </c>
      <c r="Q158" s="154">
        <v>0</v>
      </c>
      <c r="R158" s="154">
        <f>Q158*H158</f>
        <v>0</v>
      </c>
      <c r="S158" s="154">
        <v>0.0092</v>
      </c>
      <c r="T158" s="155">
        <f>S158*H158</f>
        <v>0.0092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6" t="s">
        <v>227</v>
      </c>
      <c r="AT158" s="156" t="s">
        <v>170</v>
      </c>
      <c r="AU158" s="156" t="s">
        <v>81</v>
      </c>
      <c r="AY158" s="19" t="s">
        <v>167</v>
      </c>
      <c r="BE158" s="157">
        <f>IF(N158="základní",J158,0)</f>
        <v>0</v>
      </c>
      <c r="BF158" s="157">
        <f>IF(N158="snížená",J158,0)</f>
        <v>0</v>
      </c>
      <c r="BG158" s="157">
        <f>IF(N158="zákl. přenesená",J158,0)</f>
        <v>0</v>
      </c>
      <c r="BH158" s="157">
        <f>IF(N158="sníž. přenesená",J158,0)</f>
        <v>0</v>
      </c>
      <c r="BI158" s="157">
        <f>IF(N158="nulová",J158,0)</f>
        <v>0</v>
      </c>
      <c r="BJ158" s="19" t="s">
        <v>79</v>
      </c>
      <c r="BK158" s="157">
        <f>ROUND(I158*H158,2)</f>
        <v>0</v>
      </c>
      <c r="BL158" s="19" t="s">
        <v>227</v>
      </c>
      <c r="BM158" s="156" t="s">
        <v>508</v>
      </c>
    </row>
    <row r="159" spans="1:47" s="2" customFormat="1" ht="11.25">
      <c r="A159" s="34"/>
      <c r="B159" s="35"/>
      <c r="C159" s="34"/>
      <c r="D159" s="158" t="s">
        <v>177</v>
      </c>
      <c r="E159" s="34"/>
      <c r="F159" s="159" t="s">
        <v>1599</v>
      </c>
      <c r="G159" s="34"/>
      <c r="H159" s="34"/>
      <c r="I159" s="160"/>
      <c r="J159" s="34"/>
      <c r="K159" s="34"/>
      <c r="L159" s="35"/>
      <c r="M159" s="161"/>
      <c r="N159" s="162"/>
      <c r="O159" s="55"/>
      <c r="P159" s="55"/>
      <c r="Q159" s="55"/>
      <c r="R159" s="55"/>
      <c r="S159" s="55"/>
      <c r="T159" s="56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9" t="s">
        <v>177</v>
      </c>
      <c r="AU159" s="19" t="s">
        <v>81</v>
      </c>
    </row>
    <row r="160" spans="1:65" s="2" customFormat="1" ht="24.2" customHeight="1">
      <c r="A160" s="34"/>
      <c r="B160" s="144"/>
      <c r="C160" s="145" t="s">
        <v>365</v>
      </c>
      <c r="D160" s="145" t="s">
        <v>170</v>
      </c>
      <c r="E160" s="146" t="s">
        <v>1600</v>
      </c>
      <c r="F160" s="147" t="s">
        <v>1601</v>
      </c>
      <c r="G160" s="148" t="s">
        <v>1575</v>
      </c>
      <c r="H160" s="149">
        <v>1</v>
      </c>
      <c r="I160" s="150"/>
      <c r="J160" s="151">
        <f>ROUND(I160*H160,2)</f>
        <v>0</v>
      </c>
      <c r="K160" s="147" t="s">
        <v>174</v>
      </c>
      <c r="L160" s="35"/>
      <c r="M160" s="152" t="s">
        <v>3</v>
      </c>
      <c r="N160" s="153" t="s">
        <v>43</v>
      </c>
      <c r="O160" s="55"/>
      <c r="P160" s="154">
        <f>O160*H160</f>
        <v>0</v>
      </c>
      <c r="Q160" s="154">
        <v>0.00043</v>
      </c>
      <c r="R160" s="154">
        <f>Q160*H160</f>
        <v>0.00043</v>
      </c>
      <c r="S160" s="154">
        <v>0</v>
      </c>
      <c r="T160" s="155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6" t="s">
        <v>227</v>
      </c>
      <c r="AT160" s="156" t="s">
        <v>170</v>
      </c>
      <c r="AU160" s="156" t="s">
        <v>81</v>
      </c>
      <c r="AY160" s="19" t="s">
        <v>167</v>
      </c>
      <c r="BE160" s="157">
        <f>IF(N160="základní",J160,0)</f>
        <v>0</v>
      </c>
      <c r="BF160" s="157">
        <f>IF(N160="snížená",J160,0)</f>
        <v>0</v>
      </c>
      <c r="BG160" s="157">
        <f>IF(N160="zákl. přenesená",J160,0)</f>
        <v>0</v>
      </c>
      <c r="BH160" s="157">
        <f>IF(N160="sníž. přenesená",J160,0)</f>
        <v>0</v>
      </c>
      <c r="BI160" s="157">
        <f>IF(N160="nulová",J160,0)</f>
        <v>0</v>
      </c>
      <c r="BJ160" s="19" t="s">
        <v>79</v>
      </c>
      <c r="BK160" s="157">
        <f>ROUND(I160*H160,2)</f>
        <v>0</v>
      </c>
      <c r="BL160" s="19" t="s">
        <v>227</v>
      </c>
      <c r="BM160" s="156" t="s">
        <v>518</v>
      </c>
    </row>
    <row r="161" spans="1:47" s="2" customFormat="1" ht="11.25">
      <c r="A161" s="34"/>
      <c r="B161" s="35"/>
      <c r="C161" s="34"/>
      <c r="D161" s="158" t="s">
        <v>177</v>
      </c>
      <c r="E161" s="34"/>
      <c r="F161" s="159" t="s">
        <v>1602</v>
      </c>
      <c r="G161" s="34"/>
      <c r="H161" s="34"/>
      <c r="I161" s="160"/>
      <c r="J161" s="34"/>
      <c r="K161" s="34"/>
      <c r="L161" s="35"/>
      <c r="M161" s="161"/>
      <c r="N161" s="162"/>
      <c r="O161" s="55"/>
      <c r="P161" s="55"/>
      <c r="Q161" s="55"/>
      <c r="R161" s="55"/>
      <c r="S161" s="55"/>
      <c r="T161" s="56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9" t="s">
        <v>177</v>
      </c>
      <c r="AU161" s="19" t="s">
        <v>81</v>
      </c>
    </row>
    <row r="162" spans="1:65" s="2" customFormat="1" ht="44.25" customHeight="1">
      <c r="A162" s="34"/>
      <c r="B162" s="144"/>
      <c r="C162" s="145" t="s">
        <v>370</v>
      </c>
      <c r="D162" s="145" t="s">
        <v>170</v>
      </c>
      <c r="E162" s="146" t="s">
        <v>1603</v>
      </c>
      <c r="F162" s="147" t="s">
        <v>1604</v>
      </c>
      <c r="G162" s="148" t="s">
        <v>173</v>
      </c>
      <c r="H162" s="149">
        <v>0.1</v>
      </c>
      <c r="I162" s="150"/>
      <c r="J162" s="151">
        <f>ROUND(I162*H162,2)</f>
        <v>0</v>
      </c>
      <c r="K162" s="147" t="s">
        <v>174</v>
      </c>
      <c r="L162" s="35"/>
      <c r="M162" s="152" t="s">
        <v>3</v>
      </c>
      <c r="N162" s="153" t="s">
        <v>43</v>
      </c>
      <c r="O162" s="55"/>
      <c r="P162" s="154">
        <f>O162*H162</f>
        <v>0</v>
      </c>
      <c r="Q162" s="154">
        <v>0</v>
      </c>
      <c r="R162" s="154">
        <f>Q162*H162</f>
        <v>0</v>
      </c>
      <c r="S162" s="154">
        <v>0</v>
      </c>
      <c r="T162" s="155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56" t="s">
        <v>227</v>
      </c>
      <c r="AT162" s="156" t="s">
        <v>170</v>
      </c>
      <c r="AU162" s="156" t="s">
        <v>81</v>
      </c>
      <c r="AY162" s="19" t="s">
        <v>167</v>
      </c>
      <c r="BE162" s="157">
        <f>IF(N162="základní",J162,0)</f>
        <v>0</v>
      </c>
      <c r="BF162" s="157">
        <f>IF(N162="snížená",J162,0)</f>
        <v>0</v>
      </c>
      <c r="BG162" s="157">
        <f>IF(N162="zákl. přenesená",J162,0)</f>
        <v>0</v>
      </c>
      <c r="BH162" s="157">
        <f>IF(N162="sníž. přenesená",J162,0)</f>
        <v>0</v>
      </c>
      <c r="BI162" s="157">
        <f>IF(N162="nulová",J162,0)</f>
        <v>0</v>
      </c>
      <c r="BJ162" s="19" t="s">
        <v>79</v>
      </c>
      <c r="BK162" s="157">
        <f>ROUND(I162*H162,2)</f>
        <v>0</v>
      </c>
      <c r="BL162" s="19" t="s">
        <v>227</v>
      </c>
      <c r="BM162" s="156" t="s">
        <v>530</v>
      </c>
    </row>
    <row r="163" spans="1:47" s="2" customFormat="1" ht="11.25">
      <c r="A163" s="34"/>
      <c r="B163" s="35"/>
      <c r="C163" s="34"/>
      <c r="D163" s="158" t="s">
        <v>177</v>
      </c>
      <c r="E163" s="34"/>
      <c r="F163" s="159" t="s">
        <v>1605</v>
      </c>
      <c r="G163" s="34"/>
      <c r="H163" s="34"/>
      <c r="I163" s="160"/>
      <c r="J163" s="34"/>
      <c r="K163" s="34"/>
      <c r="L163" s="35"/>
      <c r="M163" s="161"/>
      <c r="N163" s="162"/>
      <c r="O163" s="55"/>
      <c r="P163" s="55"/>
      <c r="Q163" s="55"/>
      <c r="R163" s="55"/>
      <c r="S163" s="55"/>
      <c r="T163" s="56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9" t="s">
        <v>177</v>
      </c>
      <c r="AU163" s="19" t="s">
        <v>81</v>
      </c>
    </row>
    <row r="164" spans="1:65" s="2" customFormat="1" ht="24.2" customHeight="1">
      <c r="A164" s="34"/>
      <c r="B164" s="144"/>
      <c r="C164" s="145" t="s">
        <v>377</v>
      </c>
      <c r="D164" s="145" t="s">
        <v>170</v>
      </c>
      <c r="E164" s="146" t="s">
        <v>1606</v>
      </c>
      <c r="F164" s="147" t="s">
        <v>1607</v>
      </c>
      <c r="G164" s="148" t="s">
        <v>1575</v>
      </c>
      <c r="H164" s="149">
        <v>6</v>
      </c>
      <c r="I164" s="150"/>
      <c r="J164" s="151">
        <f>ROUND(I164*H164,2)</f>
        <v>0</v>
      </c>
      <c r="K164" s="147" t="s">
        <v>174</v>
      </c>
      <c r="L164" s="35"/>
      <c r="M164" s="152" t="s">
        <v>3</v>
      </c>
      <c r="N164" s="153" t="s">
        <v>43</v>
      </c>
      <c r="O164" s="55"/>
      <c r="P164" s="154">
        <f>O164*H164</f>
        <v>0</v>
      </c>
      <c r="Q164" s="154">
        <v>0.00024</v>
      </c>
      <c r="R164" s="154">
        <f>Q164*H164</f>
        <v>0.00144</v>
      </c>
      <c r="S164" s="154">
        <v>0</v>
      </c>
      <c r="T164" s="155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56" t="s">
        <v>227</v>
      </c>
      <c r="AT164" s="156" t="s">
        <v>170</v>
      </c>
      <c r="AU164" s="156" t="s">
        <v>81</v>
      </c>
      <c r="AY164" s="19" t="s">
        <v>167</v>
      </c>
      <c r="BE164" s="157">
        <f>IF(N164="základní",J164,0)</f>
        <v>0</v>
      </c>
      <c r="BF164" s="157">
        <f>IF(N164="snížená",J164,0)</f>
        <v>0</v>
      </c>
      <c r="BG164" s="157">
        <f>IF(N164="zákl. přenesená",J164,0)</f>
        <v>0</v>
      </c>
      <c r="BH164" s="157">
        <f>IF(N164="sníž. přenesená",J164,0)</f>
        <v>0</v>
      </c>
      <c r="BI164" s="157">
        <f>IF(N164="nulová",J164,0)</f>
        <v>0</v>
      </c>
      <c r="BJ164" s="19" t="s">
        <v>79</v>
      </c>
      <c r="BK164" s="157">
        <f>ROUND(I164*H164,2)</f>
        <v>0</v>
      </c>
      <c r="BL164" s="19" t="s">
        <v>227</v>
      </c>
      <c r="BM164" s="156" t="s">
        <v>539</v>
      </c>
    </row>
    <row r="165" spans="1:47" s="2" customFormat="1" ht="11.25">
      <c r="A165" s="34"/>
      <c r="B165" s="35"/>
      <c r="C165" s="34"/>
      <c r="D165" s="158" t="s">
        <v>177</v>
      </c>
      <c r="E165" s="34"/>
      <c r="F165" s="159" t="s">
        <v>1608</v>
      </c>
      <c r="G165" s="34"/>
      <c r="H165" s="34"/>
      <c r="I165" s="160"/>
      <c r="J165" s="34"/>
      <c r="K165" s="34"/>
      <c r="L165" s="35"/>
      <c r="M165" s="161"/>
      <c r="N165" s="162"/>
      <c r="O165" s="55"/>
      <c r="P165" s="55"/>
      <c r="Q165" s="55"/>
      <c r="R165" s="55"/>
      <c r="S165" s="55"/>
      <c r="T165" s="56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9" t="s">
        <v>177</v>
      </c>
      <c r="AU165" s="19" t="s">
        <v>81</v>
      </c>
    </row>
    <row r="166" spans="1:65" s="2" customFormat="1" ht="24.2" customHeight="1">
      <c r="A166" s="34"/>
      <c r="B166" s="144"/>
      <c r="C166" s="181" t="s">
        <v>383</v>
      </c>
      <c r="D166" s="181" t="s">
        <v>452</v>
      </c>
      <c r="E166" s="182" t="s">
        <v>1609</v>
      </c>
      <c r="F166" s="183" t="s">
        <v>1610</v>
      </c>
      <c r="G166" s="184" t="s">
        <v>226</v>
      </c>
      <c r="H166" s="185">
        <v>3</v>
      </c>
      <c r="I166" s="186"/>
      <c r="J166" s="187">
        <f>ROUND(I166*H166,2)</f>
        <v>0</v>
      </c>
      <c r="K166" s="183" t="s">
        <v>174</v>
      </c>
      <c r="L166" s="188"/>
      <c r="M166" s="189" t="s">
        <v>3</v>
      </c>
      <c r="N166" s="190" t="s">
        <v>43</v>
      </c>
      <c r="O166" s="55"/>
      <c r="P166" s="154">
        <f>O166*H166</f>
        <v>0</v>
      </c>
      <c r="Q166" s="154">
        <v>0.00018</v>
      </c>
      <c r="R166" s="154">
        <f>Q166*H166</f>
        <v>0.00054</v>
      </c>
      <c r="S166" s="154">
        <v>0</v>
      </c>
      <c r="T166" s="155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6" t="s">
        <v>360</v>
      </c>
      <c r="AT166" s="156" t="s">
        <v>452</v>
      </c>
      <c r="AU166" s="156" t="s">
        <v>81</v>
      </c>
      <c r="AY166" s="19" t="s">
        <v>167</v>
      </c>
      <c r="BE166" s="157">
        <f>IF(N166="základní",J166,0)</f>
        <v>0</v>
      </c>
      <c r="BF166" s="157">
        <f>IF(N166="snížená",J166,0)</f>
        <v>0</v>
      </c>
      <c r="BG166" s="157">
        <f>IF(N166="zákl. přenesená",J166,0)</f>
        <v>0</v>
      </c>
      <c r="BH166" s="157">
        <f>IF(N166="sníž. přenesená",J166,0)</f>
        <v>0</v>
      </c>
      <c r="BI166" s="157">
        <f>IF(N166="nulová",J166,0)</f>
        <v>0</v>
      </c>
      <c r="BJ166" s="19" t="s">
        <v>79</v>
      </c>
      <c r="BK166" s="157">
        <f>ROUND(I166*H166,2)</f>
        <v>0</v>
      </c>
      <c r="BL166" s="19" t="s">
        <v>227</v>
      </c>
      <c r="BM166" s="156" t="s">
        <v>547</v>
      </c>
    </row>
    <row r="167" spans="1:47" s="2" customFormat="1" ht="11.25">
      <c r="A167" s="34"/>
      <c r="B167" s="35"/>
      <c r="C167" s="34"/>
      <c r="D167" s="158" t="s">
        <v>177</v>
      </c>
      <c r="E167" s="34"/>
      <c r="F167" s="159" t="s">
        <v>1611</v>
      </c>
      <c r="G167" s="34"/>
      <c r="H167" s="34"/>
      <c r="I167" s="160"/>
      <c r="J167" s="34"/>
      <c r="K167" s="34"/>
      <c r="L167" s="35"/>
      <c r="M167" s="161"/>
      <c r="N167" s="162"/>
      <c r="O167" s="55"/>
      <c r="P167" s="55"/>
      <c r="Q167" s="55"/>
      <c r="R167" s="55"/>
      <c r="S167" s="55"/>
      <c r="T167" s="56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9" t="s">
        <v>177</v>
      </c>
      <c r="AU167" s="19" t="s">
        <v>81</v>
      </c>
    </row>
    <row r="168" spans="2:51" s="13" customFormat="1" ht="11.25">
      <c r="B168" s="163"/>
      <c r="D168" s="164" t="s">
        <v>179</v>
      </c>
      <c r="E168" s="165" t="s">
        <v>3</v>
      </c>
      <c r="F168" s="166" t="s">
        <v>1612</v>
      </c>
      <c r="H168" s="167">
        <v>3</v>
      </c>
      <c r="I168" s="168"/>
      <c r="L168" s="163"/>
      <c r="M168" s="169"/>
      <c r="N168" s="170"/>
      <c r="O168" s="170"/>
      <c r="P168" s="170"/>
      <c r="Q168" s="170"/>
      <c r="R168" s="170"/>
      <c r="S168" s="170"/>
      <c r="T168" s="171"/>
      <c r="AT168" s="165" t="s">
        <v>179</v>
      </c>
      <c r="AU168" s="165" t="s">
        <v>81</v>
      </c>
      <c r="AV168" s="13" t="s">
        <v>81</v>
      </c>
      <c r="AW168" s="13" t="s">
        <v>34</v>
      </c>
      <c r="AX168" s="13" t="s">
        <v>72</v>
      </c>
      <c r="AY168" s="165" t="s">
        <v>167</v>
      </c>
    </row>
    <row r="169" spans="2:51" s="14" customFormat="1" ht="11.25">
      <c r="B169" s="172"/>
      <c r="D169" s="164" t="s">
        <v>179</v>
      </c>
      <c r="E169" s="173" t="s">
        <v>3</v>
      </c>
      <c r="F169" s="174" t="s">
        <v>217</v>
      </c>
      <c r="H169" s="175">
        <v>3</v>
      </c>
      <c r="I169" s="176"/>
      <c r="L169" s="172"/>
      <c r="M169" s="177"/>
      <c r="N169" s="178"/>
      <c r="O169" s="178"/>
      <c r="P169" s="178"/>
      <c r="Q169" s="178"/>
      <c r="R169" s="178"/>
      <c r="S169" s="178"/>
      <c r="T169" s="179"/>
      <c r="AT169" s="173" t="s">
        <v>179</v>
      </c>
      <c r="AU169" s="173" t="s">
        <v>81</v>
      </c>
      <c r="AV169" s="14" t="s">
        <v>175</v>
      </c>
      <c r="AW169" s="14" t="s">
        <v>34</v>
      </c>
      <c r="AX169" s="14" t="s">
        <v>79</v>
      </c>
      <c r="AY169" s="173" t="s">
        <v>167</v>
      </c>
    </row>
    <row r="170" spans="1:65" s="2" customFormat="1" ht="16.5" customHeight="1">
      <c r="A170" s="34"/>
      <c r="B170" s="144"/>
      <c r="C170" s="145" t="s">
        <v>388</v>
      </c>
      <c r="D170" s="145" t="s">
        <v>170</v>
      </c>
      <c r="E170" s="146" t="s">
        <v>1613</v>
      </c>
      <c r="F170" s="147" t="s">
        <v>1614</v>
      </c>
      <c r="G170" s="148" t="s">
        <v>1575</v>
      </c>
      <c r="H170" s="149">
        <v>3</v>
      </c>
      <c r="I170" s="150"/>
      <c r="J170" s="151">
        <f>ROUND(I170*H170,2)</f>
        <v>0</v>
      </c>
      <c r="K170" s="147" t="s">
        <v>174</v>
      </c>
      <c r="L170" s="35"/>
      <c r="M170" s="152" t="s">
        <v>3</v>
      </c>
      <c r="N170" s="153" t="s">
        <v>43</v>
      </c>
      <c r="O170" s="55"/>
      <c r="P170" s="154">
        <f>O170*H170</f>
        <v>0</v>
      </c>
      <c r="Q170" s="154">
        <v>0</v>
      </c>
      <c r="R170" s="154">
        <f>Q170*H170</f>
        <v>0</v>
      </c>
      <c r="S170" s="154">
        <v>0.00156</v>
      </c>
      <c r="T170" s="155">
        <f>S170*H170</f>
        <v>0.00468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6" t="s">
        <v>227</v>
      </c>
      <c r="AT170" s="156" t="s">
        <v>170</v>
      </c>
      <c r="AU170" s="156" t="s">
        <v>81</v>
      </c>
      <c r="AY170" s="19" t="s">
        <v>167</v>
      </c>
      <c r="BE170" s="157">
        <f>IF(N170="základní",J170,0)</f>
        <v>0</v>
      </c>
      <c r="BF170" s="157">
        <f>IF(N170="snížená",J170,0)</f>
        <v>0</v>
      </c>
      <c r="BG170" s="157">
        <f>IF(N170="zákl. přenesená",J170,0)</f>
        <v>0</v>
      </c>
      <c r="BH170" s="157">
        <f>IF(N170="sníž. přenesená",J170,0)</f>
        <v>0</v>
      </c>
      <c r="BI170" s="157">
        <f>IF(N170="nulová",J170,0)</f>
        <v>0</v>
      </c>
      <c r="BJ170" s="19" t="s">
        <v>79</v>
      </c>
      <c r="BK170" s="157">
        <f>ROUND(I170*H170,2)</f>
        <v>0</v>
      </c>
      <c r="BL170" s="19" t="s">
        <v>227</v>
      </c>
      <c r="BM170" s="156" t="s">
        <v>555</v>
      </c>
    </row>
    <row r="171" spans="1:47" s="2" customFormat="1" ht="11.25">
      <c r="A171" s="34"/>
      <c r="B171" s="35"/>
      <c r="C171" s="34"/>
      <c r="D171" s="158" t="s">
        <v>177</v>
      </c>
      <c r="E171" s="34"/>
      <c r="F171" s="159" t="s">
        <v>1615</v>
      </c>
      <c r="G171" s="34"/>
      <c r="H171" s="34"/>
      <c r="I171" s="160"/>
      <c r="J171" s="34"/>
      <c r="K171" s="34"/>
      <c r="L171" s="35"/>
      <c r="M171" s="161"/>
      <c r="N171" s="162"/>
      <c r="O171" s="55"/>
      <c r="P171" s="55"/>
      <c r="Q171" s="55"/>
      <c r="R171" s="55"/>
      <c r="S171" s="55"/>
      <c r="T171" s="56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9" t="s">
        <v>177</v>
      </c>
      <c r="AU171" s="19" t="s">
        <v>81</v>
      </c>
    </row>
    <row r="172" spans="1:65" s="2" customFormat="1" ht="24.2" customHeight="1">
      <c r="A172" s="34"/>
      <c r="B172" s="144"/>
      <c r="C172" s="145" t="s">
        <v>395</v>
      </c>
      <c r="D172" s="145" t="s">
        <v>170</v>
      </c>
      <c r="E172" s="146" t="s">
        <v>1616</v>
      </c>
      <c r="F172" s="147" t="s">
        <v>1617</v>
      </c>
      <c r="G172" s="148" t="s">
        <v>1575</v>
      </c>
      <c r="H172" s="149">
        <v>1</v>
      </c>
      <c r="I172" s="150"/>
      <c r="J172" s="151">
        <f>ROUND(I172*H172,2)</f>
        <v>0</v>
      </c>
      <c r="K172" s="147" t="s">
        <v>174</v>
      </c>
      <c r="L172" s="35"/>
      <c r="M172" s="152" t="s">
        <v>3</v>
      </c>
      <c r="N172" s="153" t="s">
        <v>43</v>
      </c>
      <c r="O172" s="55"/>
      <c r="P172" s="154">
        <f>O172*H172</f>
        <v>0</v>
      </c>
      <c r="Q172" s="154">
        <v>0.00172</v>
      </c>
      <c r="R172" s="154">
        <f>Q172*H172</f>
        <v>0.00172</v>
      </c>
      <c r="S172" s="154">
        <v>0</v>
      </c>
      <c r="T172" s="155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56" t="s">
        <v>227</v>
      </c>
      <c r="AT172" s="156" t="s">
        <v>170</v>
      </c>
      <c r="AU172" s="156" t="s">
        <v>81</v>
      </c>
      <c r="AY172" s="19" t="s">
        <v>167</v>
      </c>
      <c r="BE172" s="157">
        <f>IF(N172="základní",J172,0)</f>
        <v>0</v>
      </c>
      <c r="BF172" s="157">
        <f>IF(N172="snížená",J172,0)</f>
        <v>0</v>
      </c>
      <c r="BG172" s="157">
        <f>IF(N172="zákl. přenesená",J172,0)</f>
        <v>0</v>
      </c>
      <c r="BH172" s="157">
        <f>IF(N172="sníž. přenesená",J172,0)</f>
        <v>0</v>
      </c>
      <c r="BI172" s="157">
        <f>IF(N172="nulová",J172,0)</f>
        <v>0</v>
      </c>
      <c r="BJ172" s="19" t="s">
        <v>79</v>
      </c>
      <c r="BK172" s="157">
        <f>ROUND(I172*H172,2)</f>
        <v>0</v>
      </c>
      <c r="BL172" s="19" t="s">
        <v>227</v>
      </c>
      <c r="BM172" s="156" t="s">
        <v>563</v>
      </c>
    </row>
    <row r="173" spans="1:47" s="2" customFormat="1" ht="11.25">
      <c r="A173" s="34"/>
      <c r="B173" s="35"/>
      <c r="C173" s="34"/>
      <c r="D173" s="158" t="s">
        <v>177</v>
      </c>
      <c r="E173" s="34"/>
      <c r="F173" s="159" t="s">
        <v>1618</v>
      </c>
      <c r="G173" s="34"/>
      <c r="H173" s="34"/>
      <c r="I173" s="160"/>
      <c r="J173" s="34"/>
      <c r="K173" s="34"/>
      <c r="L173" s="35"/>
      <c r="M173" s="161"/>
      <c r="N173" s="162"/>
      <c r="O173" s="55"/>
      <c r="P173" s="55"/>
      <c r="Q173" s="55"/>
      <c r="R173" s="55"/>
      <c r="S173" s="55"/>
      <c r="T173" s="56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9" t="s">
        <v>177</v>
      </c>
      <c r="AU173" s="19" t="s">
        <v>81</v>
      </c>
    </row>
    <row r="174" spans="1:65" s="2" customFormat="1" ht="24.2" customHeight="1">
      <c r="A174" s="34"/>
      <c r="B174" s="144"/>
      <c r="C174" s="145" t="s">
        <v>401</v>
      </c>
      <c r="D174" s="145" t="s">
        <v>170</v>
      </c>
      <c r="E174" s="146" t="s">
        <v>1619</v>
      </c>
      <c r="F174" s="147" t="s">
        <v>1620</v>
      </c>
      <c r="G174" s="148" t="s">
        <v>200</v>
      </c>
      <c r="H174" s="149">
        <v>2</v>
      </c>
      <c r="I174" s="150"/>
      <c r="J174" s="151">
        <f>ROUND(I174*H174,2)</f>
        <v>0</v>
      </c>
      <c r="K174" s="147" t="s">
        <v>174</v>
      </c>
      <c r="L174" s="35"/>
      <c r="M174" s="152" t="s">
        <v>3</v>
      </c>
      <c r="N174" s="153" t="s">
        <v>43</v>
      </c>
      <c r="O174" s="55"/>
      <c r="P174" s="154">
        <f>O174*H174</f>
        <v>0</v>
      </c>
      <c r="Q174" s="154">
        <v>4E-05</v>
      </c>
      <c r="R174" s="154">
        <f>Q174*H174</f>
        <v>8E-05</v>
      </c>
      <c r="S174" s="154">
        <v>0</v>
      </c>
      <c r="T174" s="155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56" t="s">
        <v>227</v>
      </c>
      <c r="AT174" s="156" t="s">
        <v>170</v>
      </c>
      <c r="AU174" s="156" t="s">
        <v>81</v>
      </c>
      <c r="AY174" s="19" t="s">
        <v>167</v>
      </c>
      <c r="BE174" s="157">
        <f>IF(N174="základní",J174,0)</f>
        <v>0</v>
      </c>
      <c r="BF174" s="157">
        <f>IF(N174="snížená",J174,0)</f>
        <v>0</v>
      </c>
      <c r="BG174" s="157">
        <f>IF(N174="zákl. přenesená",J174,0)</f>
        <v>0</v>
      </c>
      <c r="BH174" s="157">
        <f>IF(N174="sníž. přenesená",J174,0)</f>
        <v>0</v>
      </c>
      <c r="BI174" s="157">
        <f>IF(N174="nulová",J174,0)</f>
        <v>0</v>
      </c>
      <c r="BJ174" s="19" t="s">
        <v>79</v>
      </c>
      <c r="BK174" s="157">
        <f>ROUND(I174*H174,2)</f>
        <v>0</v>
      </c>
      <c r="BL174" s="19" t="s">
        <v>227</v>
      </c>
      <c r="BM174" s="156" t="s">
        <v>571</v>
      </c>
    </row>
    <row r="175" spans="1:47" s="2" customFormat="1" ht="11.25">
      <c r="A175" s="34"/>
      <c r="B175" s="35"/>
      <c r="C175" s="34"/>
      <c r="D175" s="158" t="s">
        <v>177</v>
      </c>
      <c r="E175" s="34"/>
      <c r="F175" s="159" t="s">
        <v>1621</v>
      </c>
      <c r="G175" s="34"/>
      <c r="H175" s="34"/>
      <c r="I175" s="160"/>
      <c r="J175" s="34"/>
      <c r="K175" s="34"/>
      <c r="L175" s="35"/>
      <c r="M175" s="161"/>
      <c r="N175" s="162"/>
      <c r="O175" s="55"/>
      <c r="P175" s="55"/>
      <c r="Q175" s="55"/>
      <c r="R175" s="55"/>
      <c r="S175" s="55"/>
      <c r="T175" s="56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9" t="s">
        <v>177</v>
      </c>
      <c r="AU175" s="19" t="s">
        <v>81</v>
      </c>
    </row>
    <row r="176" spans="1:65" s="2" customFormat="1" ht="24.2" customHeight="1">
      <c r="A176" s="34"/>
      <c r="B176" s="144"/>
      <c r="C176" s="181" t="s">
        <v>406</v>
      </c>
      <c r="D176" s="181" t="s">
        <v>452</v>
      </c>
      <c r="E176" s="182" t="s">
        <v>1622</v>
      </c>
      <c r="F176" s="183" t="s">
        <v>1623</v>
      </c>
      <c r="G176" s="184" t="s">
        <v>200</v>
      </c>
      <c r="H176" s="185">
        <v>1</v>
      </c>
      <c r="I176" s="186"/>
      <c r="J176" s="187">
        <f>ROUND(I176*H176,2)</f>
        <v>0</v>
      </c>
      <c r="K176" s="183" t="s">
        <v>174</v>
      </c>
      <c r="L176" s="188"/>
      <c r="M176" s="189" t="s">
        <v>3</v>
      </c>
      <c r="N176" s="190" t="s">
        <v>43</v>
      </c>
      <c r="O176" s="55"/>
      <c r="P176" s="154">
        <f>O176*H176</f>
        <v>0</v>
      </c>
      <c r="Q176" s="154">
        <v>0.00152</v>
      </c>
      <c r="R176" s="154">
        <f>Q176*H176</f>
        <v>0.00152</v>
      </c>
      <c r="S176" s="154">
        <v>0</v>
      </c>
      <c r="T176" s="155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56" t="s">
        <v>360</v>
      </c>
      <c r="AT176" s="156" t="s">
        <v>452</v>
      </c>
      <c r="AU176" s="156" t="s">
        <v>81</v>
      </c>
      <c r="AY176" s="19" t="s">
        <v>167</v>
      </c>
      <c r="BE176" s="157">
        <f>IF(N176="základní",J176,0)</f>
        <v>0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9" t="s">
        <v>79</v>
      </c>
      <c r="BK176" s="157">
        <f>ROUND(I176*H176,2)</f>
        <v>0</v>
      </c>
      <c r="BL176" s="19" t="s">
        <v>227</v>
      </c>
      <c r="BM176" s="156" t="s">
        <v>579</v>
      </c>
    </row>
    <row r="177" spans="1:47" s="2" customFormat="1" ht="11.25">
      <c r="A177" s="34"/>
      <c r="B177" s="35"/>
      <c r="C177" s="34"/>
      <c r="D177" s="158" t="s">
        <v>177</v>
      </c>
      <c r="E177" s="34"/>
      <c r="F177" s="159" t="s">
        <v>1624</v>
      </c>
      <c r="G177" s="34"/>
      <c r="H177" s="34"/>
      <c r="I177" s="160"/>
      <c r="J177" s="34"/>
      <c r="K177" s="34"/>
      <c r="L177" s="35"/>
      <c r="M177" s="161"/>
      <c r="N177" s="162"/>
      <c r="O177" s="55"/>
      <c r="P177" s="55"/>
      <c r="Q177" s="55"/>
      <c r="R177" s="55"/>
      <c r="S177" s="55"/>
      <c r="T177" s="56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9" t="s">
        <v>177</v>
      </c>
      <c r="AU177" s="19" t="s">
        <v>81</v>
      </c>
    </row>
    <row r="178" spans="1:65" s="2" customFormat="1" ht="33" customHeight="1">
      <c r="A178" s="34"/>
      <c r="B178" s="144"/>
      <c r="C178" s="181" t="s">
        <v>411</v>
      </c>
      <c r="D178" s="181" t="s">
        <v>452</v>
      </c>
      <c r="E178" s="182" t="s">
        <v>1625</v>
      </c>
      <c r="F178" s="183" t="s">
        <v>1626</v>
      </c>
      <c r="G178" s="184" t="s">
        <v>200</v>
      </c>
      <c r="H178" s="185">
        <v>1</v>
      </c>
      <c r="I178" s="186"/>
      <c r="J178" s="187">
        <f>ROUND(I178*H178,2)</f>
        <v>0</v>
      </c>
      <c r="K178" s="183" t="s">
        <v>3</v>
      </c>
      <c r="L178" s="188"/>
      <c r="M178" s="189" t="s">
        <v>3</v>
      </c>
      <c r="N178" s="190" t="s">
        <v>43</v>
      </c>
      <c r="O178" s="55"/>
      <c r="P178" s="154">
        <f>O178*H178</f>
        <v>0</v>
      </c>
      <c r="Q178" s="154">
        <v>0</v>
      </c>
      <c r="R178" s="154">
        <f>Q178*H178</f>
        <v>0</v>
      </c>
      <c r="S178" s="154">
        <v>0</v>
      </c>
      <c r="T178" s="155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56" t="s">
        <v>360</v>
      </c>
      <c r="AT178" s="156" t="s">
        <v>452</v>
      </c>
      <c r="AU178" s="156" t="s">
        <v>81</v>
      </c>
      <c r="AY178" s="19" t="s">
        <v>167</v>
      </c>
      <c r="BE178" s="157">
        <f>IF(N178="základní",J178,0)</f>
        <v>0</v>
      </c>
      <c r="BF178" s="157">
        <f>IF(N178="snížená",J178,0)</f>
        <v>0</v>
      </c>
      <c r="BG178" s="157">
        <f>IF(N178="zákl. přenesená",J178,0)</f>
        <v>0</v>
      </c>
      <c r="BH178" s="157">
        <f>IF(N178="sníž. přenesená",J178,0)</f>
        <v>0</v>
      </c>
      <c r="BI178" s="157">
        <f>IF(N178="nulová",J178,0)</f>
        <v>0</v>
      </c>
      <c r="BJ178" s="19" t="s">
        <v>79</v>
      </c>
      <c r="BK178" s="157">
        <f>ROUND(I178*H178,2)</f>
        <v>0</v>
      </c>
      <c r="BL178" s="19" t="s">
        <v>227</v>
      </c>
      <c r="BM178" s="156" t="s">
        <v>587</v>
      </c>
    </row>
    <row r="179" spans="1:65" s="2" customFormat="1" ht="24.2" customHeight="1">
      <c r="A179" s="34"/>
      <c r="B179" s="144"/>
      <c r="C179" s="145" t="s">
        <v>418</v>
      </c>
      <c r="D179" s="145" t="s">
        <v>170</v>
      </c>
      <c r="E179" s="146" t="s">
        <v>1627</v>
      </c>
      <c r="F179" s="147" t="s">
        <v>1628</v>
      </c>
      <c r="G179" s="148" t="s">
        <v>200</v>
      </c>
      <c r="H179" s="149">
        <v>3</v>
      </c>
      <c r="I179" s="150"/>
      <c r="J179" s="151">
        <f>ROUND(I179*H179,2)</f>
        <v>0</v>
      </c>
      <c r="K179" s="147" t="s">
        <v>174</v>
      </c>
      <c r="L179" s="35"/>
      <c r="M179" s="152" t="s">
        <v>3</v>
      </c>
      <c r="N179" s="153" t="s">
        <v>43</v>
      </c>
      <c r="O179" s="55"/>
      <c r="P179" s="154">
        <f>O179*H179</f>
        <v>0</v>
      </c>
      <c r="Q179" s="154">
        <v>0</v>
      </c>
      <c r="R179" s="154">
        <f>Q179*H179</f>
        <v>0</v>
      </c>
      <c r="S179" s="154">
        <v>0.00085</v>
      </c>
      <c r="T179" s="155">
        <f>S179*H179</f>
        <v>0.0025499999999999997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56" t="s">
        <v>227</v>
      </c>
      <c r="AT179" s="156" t="s">
        <v>170</v>
      </c>
      <c r="AU179" s="156" t="s">
        <v>81</v>
      </c>
      <c r="AY179" s="19" t="s">
        <v>167</v>
      </c>
      <c r="BE179" s="157">
        <f>IF(N179="základní",J179,0)</f>
        <v>0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9" t="s">
        <v>79</v>
      </c>
      <c r="BK179" s="157">
        <f>ROUND(I179*H179,2)</f>
        <v>0</v>
      </c>
      <c r="BL179" s="19" t="s">
        <v>227</v>
      </c>
      <c r="BM179" s="156" t="s">
        <v>596</v>
      </c>
    </row>
    <row r="180" spans="1:47" s="2" customFormat="1" ht="11.25">
      <c r="A180" s="34"/>
      <c r="B180" s="35"/>
      <c r="C180" s="34"/>
      <c r="D180" s="158" t="s">
        <v>177</v>
      </c>
      <c r="E180" s="34"/>
      <c r="F180" s="159" t="s">
        <v>1629</v>
      </c>
      <c r="G180" s="34"/>
      <c r="H180" s="34"/>
      <c r="I180" s="160"/>
      <c r="J180" s="34"/>
      <c r="K180" s="34"/>
      <c r="L180" s="35"/>
      <c r="M180" s="161"/>
      <c r="N180" s="162"/>
      <c r="O180" s="55"/>
      <c r="P180" s="55"/>
      <c r="Q180" s="55"/>
      <c r="R180" s="55"/>
      <c r="S180" s="55"/>
      <c r="T180" s="56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9" t="s">
        <v>177</v>
      </c>
      <c r="AU180" s="19" t="s">
        <v>81</v>
      </c>
    </row>
    <row r="181" spans="2:51" s="13" customFormat="1" ht="11.25">
      <c r="B181" s="163"/>
      <c r="D181" s="164" t="s">
        <v>179</v>
      </c>
      <c r="E181" s="165" t="s">
        <v>3</v>
      </c>
      <c r="F181" s="166" t="s">
        <v>1630</v>
      </c>
      <c r="H181" s="167">
        <v>3</v>
      </c>
      <c r="I181" s="168"/>
      <c r="L181" s="163"/>
      <c r="M181" s="169"/>
      <c r="N181" s="170"/>
      <c r="O181" s="170"/>
      <c r="P181" s="170"/>
      <c r="Q181" s="170"/>
      <c r="R181" s="170"/>
      <c r="S181" s="170"/>
      <c r="T181" s="171"/>
      <c r="AT181" s="165" t="s">
        <v>179</v>
      </c>
      <c r="AU181" s="165" t="s">
        <v>81</v>
      </c>
      <c r="AV181" s="13" t="s">
        <v>81</v>
      </c>
      <c r="AW181" s="13" t="s">
        <v>34</v>
      </c>
      <c r="AX181" s="13" t="s">
        <v>72</v>
      </c>
      <c r="AY181" s="165" t="s">
        <v>167</v>
      </c>
    </row>
    <row r="182" spans="2:51" s="14" customFormat="1" ht="11.25">
      <c r="B182" s="172"/>
      <c r="D182" s="164" t="s">
        <v>179</v>
      </c>
      <c r="E182" s="173" t="s">
        <v>3</v>
      </c>
      <c r="F182" s="174" t="s">
        <v>217</v>
      </c>
      <c r="H182" s="175">
        <v>3</v>
      </c>
      <c r="I182" s="176"/>
      <c r="L182" s="172"/>
      <c r="M182" s="177"/>
      <c r="N182" s="178"/>
      <c r="O182" s="178"/>
      <c r="P182" s="178"/>
      <c r="Q182" s="178"/>
      <c r="R182" s="178"/>
      <c r="S182" s="178"/>
      <c r="T182" s="179"/>
      <c r="AT182" s="173" t="s">
        <v>179</v>
      </c>
      <c r="AU182" s="173" t="s">
        <v>81</v>
      </c>
      <c r="AV182" s="14" t="s">
        <v>175</v>
      </c>
      <c r="AW182" s="14" t="s">
        <v>34</v>
      </c>
      <c r="AX182" s="14" t="s">
        <v>79</v>
      </c>
      <c r="AY182" s="173" t="s">
        <v>167</v>
      </c>
    </row>
    <row r="183" spans="1:65" s="2" customFormat="1" ht="24.2" customHeight="1">
      <c r="A183" s="34"/>
      <c r="B183" s="144"/>
      <c r="C183" s="145" t="s">
        <v>424</v>
      </c>
      <c r="D183" s="145" t="s">
        <v>170</v>
      </c>
      <c r="E183" s="146" t="s">
        <v>1631</v>
      </c>
      <c r="F183" s="147" t="s">
        <v>1632</v>
      </c>
      <c r="G183" s="148" t="s">
        <v>200</v>
      </c>
      <c r="H183" s="149">
        <v>1</v>
      </c>
      <c r="I183" s="150"/>
      <c r="J183" s="151">
        <f>ROUND(I183*H183,2)</f>
        <v>0</v>
      </c>
      <c r="K183" s="147" t="s">
        <v>174</v>
      </c>
      <c r="L183" s="35"/>
      <c r="M183" s="152" t="s">
        <v>3</v>
      </c>
      <c r="N183" s="153" t="s">
        <v>43</v>
      </c>
      <c r="O183" s="55"/>
      <c r="P183" s="154">
        <f>O183*H183</f>
        <v>0</v>
      </c>
      <c r="Q183" s="154">
        <v>0.00024</v>
      </c>
      <c r="R183" s="154">
        <f>Q183*H183</f>
        <v>0.00024</v>
      </c>
      <c r="S183" s="154">
        <v>0</v>
      </c>
      <c r="T183" s="155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56" t="s">
        <v>227</v>
      </c>
      <c r="AT183" s="156" t="s">
        <v>170</v>
      </c>
      <c r="AU183" s="156" t="s">
        <v>81</v>
      </c>
      <c r="AY183" s="19" t="s">
        <v>167</v>
      </c>
      <c r="BE183" s="157">
        <f>IF(N183="základní",J183,0)</f>
        <v>0</v>
      </c>
      <c r="BF183" s="157">
        <f>IF(N183="snížená",J183,0)</f>
        <v>0</v>
      </c>
      <c r="BG183" s="157">
        <f>IF(N183="zákl. přenesená",J183,0)</f>
        <v>0</v>
      </c>
      <c r="BH183" s="157">
        <f>IF(N183="sníž. přenesená",J183,0)</f>
        <v>0</v>
      </c>
      <c r="BI183" s="157">
        <f>IF(N183="nulová",J183,0)</f>
        <v>0</v>
      </c>
      <c r="BJ183" s="19" t="s">
        <v>79</v>
      </c>
      <c r="BK183" s="157">
        <f>ROUND(I183*H183,2)</f>
        <v>0</v>
      </c>
      <c r="BL183" s="19" t="s">
        <v>227</v>
      </c>
      <c r="BM183" s="156" t="s">
        <v>606</v>
      </c>
    </row>
    <row r="184" spans="1:47" s="2" customFormat="1" ht="11.25">
      <c r="A184" s="34"/>
      <c r="B184" s="35"/>
      <c r="C184" s="34"/>
      <c r="D184" s="158" t="s">
        <v>177</v>
      </c>
      <c r="E184" s="34"/>
      <c r="F184" s="159" t="s">
        <v>1633</v>
      </c>
      <c r="G184" s="34"/>
      <c r="H184" s="34"/>
      <c r="I184" s="160"/>
      <c r="J184" s="34"/>
      <c r="K184" s="34"/>
      <c r="L184" s="35"/>
      <c r="M184" s="161"/>
      <c r="N184" s="162"/>
      <c r="O184" s="55"/>
      <c r="P184" s="55"/>
      <c r="Q184" s="55"/>
      <c r="R184" s="55"/>
      <c r="S184" s="55"/>
      <c r="T184" s="56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9" t="s">
        <v>177</v>
      </c>
      <c r="AU184" s="19" t="s">
        <v>81</v>
      </c>
    </row>
    <row r="185" spans="1:65" s="2" customFormat="1" ht="24.2" customHeight="1">
      <c r="A185" s="34"/>
      <c r="B185" s="144"/>
      <c r="C185" s="145" t="s">
        <v>431</v>
      </c>
      <c r="D185" s="145" t="s">
        <v>170</v>
      </c>
      <c r="E185" s="146" t="s">
        <v>1634</v>
      </c>
      <c r="F185" s="147" t="s">
        <v>1635</v>
      </c>
      <c r="G185" s="148" t="s">
        <v>200</v>
      </c>
      <c r="H185" s="149">
        <v>1</v>
      </c>
      <c r="I185" s="150"/>
      <c r="J185" s="151">
        <f>ROUND(I185*H185,2)</f>
        <v>0</v>
      </c>
      <c r="K185" s="147" t="s">
        <v>174</v>
      </c>
      <c r="L185" s="35"/>
      <c r="M185" s="152" t="s">
        <v>3</v>
      </c>
      <c r="N185" s="153" t="s">
        <v>43</v>
      </c>
      <c r="O185" s="55"/>
      <c r="P185" s="154">
        <f>O185*H185</f>
        <v>0</v>
      </c>
      <c r="Q185" s="154">
        <v>0.00028</v>
      </c>
      <c r="R185" s="154">
        <f>Q185*H185</f>
        <v>0.00028</v>
      </c>
      <c r="S185" s="154">
        <v>0</v>
      </c>
      <c r="T185" s="155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56" t="s">
        <v>227</v>
      </c>
      <c r="AT185" s="156" t="s">
        <v>170</v>
      </c>
      <c r="AU185" s="156" t="s">
        <v>81</v>
      </c>
      <c r="AY185" s="19" t="s">
        <v>167</v>
      </c>
      <c r="BE185" s="157">
        <f>IF(N185="základní",J185,0)</f>
        <v>0</v>
      </c>
      <c r="BF185" s="157">
        <f>IF(N185="snížená",J185,0)</f>
        <v>0</v>
      </c>
      <c r="BG185" s="157">
        <f>IF(N185="zákl. přenesená",J185,0)</f>
        <v>0</v>
      </c>
      <c r="BH185" s="157">
        <f>IF(N185="sníž. přenesená",J185,0)</f>
        <v>0</v>
      </c>
      <c r="BI185" s="157">
        <f>IF(N185="nulová",J185,0)</f>
        <v>0</v>
      </c>
      <c r="BJ185" s="19" t="s">
        <v>79</v>
      </c>
      <c r="BK185" s="157">
        <f>ROUND(I185*H185,2)</f>
        <v>0</v>
      </c>
      <c r="BL185" s="19" t="s">
        <v>227</v>
      </c>
      <c r="BM185" s="156" t="s">
        <v>619</v>
      </c>
    </row>
    <row r="186" spans="1:47" s="2" customFormat="1" ht="11.25">
      <c r="A186" s="34"/>
      <c r="B186" s="35"/>
      <c r="C186" s="34"/>
      <c r="D186" s="158" t="s">
        <v>177</v>
      </c>
      <c r="E186" s="34"/>
      <c r="F186" s="159" t="s">
        <v>1636</v>
      </c>
      <c r="G186" s="34"/>
      <c r="H186" s="34"/>
      <c r="I186" s="160"/>
      <c r="J186" s="34"/>
      <c r="K186" s="34"/>
      <c r="L186" s="35"/>
      <c r="M186" s="161"/>
      <c r="N186" s="162"/>
      <c r="O186" s="55"/>
      <c r="P186" s="55"/>
      <c r="Q186" s="55"/>
      <c r="R186" s="55"/>
      <c r="S186" s="55"/>
      <c r="T186" s="56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9" t="s">
        <v>177</v>
      </c>
      <c r="AU186" s="19" t="s">
        <v>81</v>
      </c>
    </row>
    <row r="187" spans="1:65" s="2" customFormat="1" ht="24.2" customHeight="1">
      <c r="A187" s="34"/>
      <c r="B187" s="144"/>
      <c r="C187" s="145" t="s">
        <v>436</v>
      </c>
      <c r="D187" s="145" t="s">
        <v>170</v>
      </c>
      <c r="E187" s="146" t="s">
        <v>1637</v>
      </c>
      <c r="F187" s="147" t="s">
        <v>1638</v>
      </c>
      <c r="G187" s="148" t="s">
        <v>173</v>
      </c>
      <c r="H187" s="149">
        <v>0.17</v>
      </c>
      <c r="I187" s="150"/>
      <c r="J187" s="151">
        <f>ROUND(I187*H187,2)</f>
        <v>0</v>
      </c>
      <c r="K187" s="147" t="s">
        <v>3</v>
      </c>
      <c r="L187" s="35"/>
      <c r="M187" s="152" t="s">
        <v>3</v>
      </c>
      <c r="N187" s="153" t="s">
        <v>43</v>
      </c>
      <c r="O187" s="55"/>
      <c r="P187" s="154">
        <f>O187*H187</f>
        <v>0</v>
      </c>
      <c r="Q187" s="154">
        <v>0</v>
      </c>
      <c r="R187" s="154">
        <f>Q187*H187</f>
        <v>0</v>
      </c>
      <c r="S187" s="154">
        <v>0</v>
      </c>
      <c r="T187" s="155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56" t="s">
        <v>227</v>
      </c>
      <c r="AT187" s="156" t="s">
        <v>170</v>
      </c>
      <c r="AU187" s="156" t="s">
        <v>81</v>
      </c>
      <c r="AY187" s="19" t="s">
        <v>167</v>
      </c>
      <c r="BE187" s="157">
        <f>IF(N187="základní",J187,0)</f>
        <v>0</v>
      </c>
      <c r="BF187" s="157">
        <f>IF(N187="snížená",J187,0)</f>
        <v>0</v>
      </c>
      <c r="BG187" s="157">
        <f>IF(N187="zákl. přenesená",J187,0)</f>
        <v>0</v>
      </c>
      <c r="BH187" s="157">
        <f>IF(N187="sníž. přenesená",J187,0)</f>
        <v>0</v>
      </c>
      <c r="BI187" s="157">
        <f>IF(N187="nulová",J187,0)</f>
        <v>0</v>
      </c>
      <c r="BJ187" s="19" t="s">
        <v>79</v>
      </c>
      <c r="BK187" s="157">
        <f>ROUND(I187*H187,2)</f>
        <v>0</v>
      </c>
      <c r="BL187" s="19" t="s">
        <v>227</v>
      </c>
      <c r="BM187" s="156" t="s">
        <v>628</v>
      </c>
    </row>
    <row r="188" spans="1:65" s="2" customFormat="1" ht="24.2" customHeight="1">
      <c r="A188" s="34"/>
      <c r="B188" s="144"/>
      <c r="C188" s="145" t="s">
        <v>441</v>
      </c>
      <c r="D188" s="145" t="s">
        <v>170</v>
      </c>
      <c r="E188" s="146" t="s">
        <v>1639</v>
      </c>
      <c r="F188" s="147" t="s">
        <v>1640</v>
      </c>
      <c r="G188" s="148" t="s">
        <v>173</v>
      </c>
      <c r="H188" s="149">
        <v>0.1</v>
      </c>
      <c r="I188" s="150"/>
      <c r="J188" s="151">
        <f>ROUND(I188*H188,2)</f>
        <v>0</v>
      </c>
      <c r="K188" s="147" t="s">
        <v>3</v>
      </c>
      <c r="L188" s="35"/>
      <c r="M188" s="152" t="s">
        <v>3</v>
      </c>
      <c r="N188" s="153" t="s">
        <v>43</v>
      </c>
      <c r="O188" s="55"/>
      <c r="P188" s="154">
        <f>O188*H188</f>
        <v>0</v>
      </c>
      <c r="Q188" s="154">
        <v>0</v>
      </c>
      <c r="R188" s="154">
        <f>Q188*H188</f>
        <v>0</v>
      </c>
      <c r="S188" s="154">
        <v>0</v>
      </c>
      <c r="T188" s="155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56" t="s">
        <v>227</v>
      </c>
      <c r="AT188" s="156" t="s">
        <v>170</v>
      </c>
      <c r="AU188" s="156" t="s">
        <v>81</v>
      </c>
      <c r="AY188" s="19" t="s">
        <v>167</v>
      </c>
      <c r="BE188" s="157">
        <f>IF(N188="základní",J188,0)</f>
        <v>0</v>
      </c>
      <c r="BF188" s="157">
        <f>IF(N188="snížená",J188,0)</f>
        <v>0</v>
      </c>
      <c r="BG188" s="157">
        <f>IF(N188="zákl. přenesená",J188,0)</f>
        <v>0</v>
      </c>
      <c r="BH188" s="157">
        <f>IF(N188="sníž. přenesená",J188,0)</f>
        <v>0</v>
      </c>
      <c r="BI188" s="157">
        <f>IF(N188="nulová",J188,0)</f>
        <v>0</v>
      </c>
      <c r="BJ188" s="19" t="s">
        <v>79</v>
      </c>
      <c r="BK188" s="157">
        <f>ROUND(I188*H188,2)</f>
        <v>0</v>
      </c>
      <c r="BL188" s="19" t="s">
        <v>227</v>
      </c>
      <c r="BM188" s="156" t="s">
        <v>638</v>
      </c>
    </row>
    <row r="189" spans="1:65" s="2" customFormat="1" ht="49.15" customHeight="1">
      <c r="A189" s="34"/>
      <c r="B189" s="144"/>
      <c r="C189" s="145" t="s">
        <v>446</v>
      </c>
      <c r="D189" s="145" t="s">
        <v>170</v>
      </c>
      <c r="E189" s="146" t="s">
        <v>1641</v>
      </c>
      <c r="F189" s="147" t="s">
        <v>1642</v>
      </c>
      <c r="G189" s="148" t="s">
        <v>173</v>
      </c>
      <c r="H189" s="149">
        <v>0.042</v>
      </c>
      <c r="I189" s="150"/>
      <c r="J189" s="151">
        <f>ROUND(I189*H189,2)</f>
        <v>0</v>
      </c>
      <c r="K189" s="147" t="s">
        <v>174</v>
      </c>
      <c r="L189" s="35"/>
      <c r="M189" s="152" t="s">
        <v>3</v>
      </c>
      <c r="N189" s="153" t="s">
        <v>43</v>
      </c>
      <c r="O189" s="55"/>
      <c r="P189" s="154">
        <f>O189*H189</f>
        <v>0</v>
      </c>
      <c r="Q189" s="154">
        <v>0</v>
      </c>
      <c r="R189" s="154">
        <f>Q189*H189</f>
        <v>0</v>
      </c>
      <c r="S189" s="154">
        <v>0</v>
      </c>
      <c r="T189" s="155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56" t="s">
        <v>227</v>
      </c>
      <c r="AT189" s="156" t="s">
        <v>170</v>
      </c>
      <c r="AU189" s="156" t="s">
        <v>81</v>
      </c>
      <c r="AY189" s="19" t="s">
        <v>167</v>
      </c>
      <c r="BE189" s="157">
        <f>IF(N189="základní",J189,0)</f>
        <v>0</v>
      </c>
      <c r="BF189" s="157">
        <f>IF(N189="snížená",J189,0)</f>
        <v>0</v>
      </c>
      <c r="BG189" s="157">
        <f>IF(N189="zákl. přenesená",J189,0)</f>
        <v>0</v>
      </c>
      <c r="BH189" s="157">
        <f>IF(N189="sníž. přenesená",J189,0)</f>
        <v>0</v>
      </c>
      <c r="BI189" s="157">
        <f>IF(N189="nulová",J189,0)</f>
        <v>0</v>
      </c>
      <c r="BJ189" s="19" t="s">
        <v>79</v>
      </c>
      <c r="BK189" s="157">
        <f>ROUND(I189*H189,2)</f>
        <v>0</v>
      </c>
      <c r="BL189" s="19" t="s">
        <v>227</v>
      </c>
      <c r="BM189" s="156" t="s">
        <v>647</v>
      </c>
    </row>
    <row r="190" spans="1:47" s="2" customFormat="1" ht="11.25">
      <c r="A190" s="34"/>
      <c r="B190" s="35"/>
      <c r="C190" s="34"/>
      <c r="D190" s="158" t="s">
        <v>177</v>
      </c>
      <c r="E190" s="34"/>
      <c r="F190" s="159" t="s">
        <v>1643</v>
      </c>
      <c r="G190" s="34"/>
      <c r="H190" s="34"/>
      <c r="I190" s="160"/>
      <c r="J190" s="34"/>
      <c r="K190" s="34"/>
      <c r="L190" s="35"/>
      <c r="M190" s="161"/>
      <c r="N190" s="162"/>
      <c r="O190" s="55"/>
      <c r="P190" s="55"/>
      <c r="Q190" s="55"/>
      <c r="R190" s="55"/>
      <c r="S190" s="55"/>
      <c r="T190" s="56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9" t="s">
        <v>177</v>
      </c>
      <c r="AU190" s="19" t="s">
        <v>81</v>
      </c>
    </row>
    <row r="191" spans="2:63" s="12" customFormat="1" ht="25.9" customHeight="1">
      <c r="B191" s="131"/>
      <c r="D191" s="132" t="s">
        <v>71</v>
      </c>
      <c r="E191" s="133" t="s">
        <v>1493</v>
      </c>
      <c r="F191" s="133" t="s">
        <v>1494</v>
      </c>
      <c r="I191" s="134"/>
      <c r="J191" s="135">
        <f>BK191</f>
        <v>0</v>
      </c>
      <c r="L191" s="131"/>
      <c r="M191" s="136"/>
      <c r="N191" s="137"/>
      <c r="O191" s="137"/>
      <c r="P191" s="138">
        <f>SUM(P192:P197)</f>
        <v>0</v>
      </c>
      <c r="Q191" s="137"/>
      <c r="R191" s="138">
        <f>SUM(R192:R197)</f>
        <v>0</v>
      </c>
      <c r="S191" s="137"/>
      <c r="T191" s="139">
        <f>SUM(T192:T197)</f>
        <v>0</v>
      </c>
      <c r="AR191" s="132" t="s">
        <v>175</v>
      </c>
      <c r="AT191" s="140" t="s">
        <v>71</v>
      </c>
      <c r="AU191" s="140" t="s">
        <v>72</v>
      </c>
      <c r="AY191" s="132" t="s">
        <v>167</v>
      </c>
      <c r="BK191" s="141">
        <f>SUM(BK192:BK197)</f>
        <v>0</v>
      </c>
    </row>
    <row r="192" spans="1:65" s="2" customFormat="1" ht="49.15" customHeight="1">
      <c r="A192" s="34"/>
      <c r="B192" s="144"/>
      <c r="C192" s="181" t="s">
        <v>451</v>
      </c>
      <c r="D192" s="181" t="s">
        <v>452</v>
      </c>
      <c r="E192" s="182" t="s">
        <v>1644</v>
      </c>
      <c r="F192" s="183" t="s">
        <v>1645</v>
      </c>
      <c r="G192" s="184" t="s">
        <v>1088</v>
      </c>
      <c r="H192" s="185">
        <v>1</v>
      </c>
      <c r="I192" s="186"/>
      <c r="J192" s="187">
        <f aca="true" t="shared" si="0" ref="J192:J197">ROUND(I192*H192,2)</f>
        <v>0</v>
      </c>
      <c r="K192" s="183" t="s">
        <v>3</v>
      </c>
      <c r="L192" s="188"/>
      <c r="M192" s="189" t="s">
        <v>3</v>
      </c>
      <c r="N192" s="190" t="s">
        <v>43</v>
      </c>
      <c r="O192" s="55"/>
      <c r="P192" s="154">
        <f aca="true" t="shared" si="1" ref="P192:P197">O192*H192</f>
        <v>0</v>
      </c>
      <c r="Q192" s="154">
        <v>0</v>
      </c>
      <c r="R192" s="154">
        <f aca="true" t="shared" si="2" ref="R192:R197">Q192*H192</f>
        <v>0</v>
      </c>
      <c r="S192" s="154">
        <v>0</v>
      </c>
      <c r="T192" s="155">
        <f aca="true" t="shared" si="3" ref="T192:T197"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56" t="s">
        <v>1646</v>
      </c>
      <c r="AT192" s="156" t="s">
        <v>452</v>
      </c>
      <c r="AU192" s="156" t="s">
        <v>79</v>
      </c>
      <c r="AY192" s="19" t="s">
        <v>167</v>
      </c>
      <c r="BE192" s="157">
        <f aca="true" t="shared" si="4" ref="BE192:BE197">IF(N192="základní",J192,0)</f>
        <v>0</v>
      </c>
      <c r="BF192" s="157">
        <f aca="true" t="shared" si="5" ref="BF192:BF197">IF(N192="snížená",J192,0)</f>
        <v>0</v>
      </c>
      <c r="BG192" s="157">
        <f aca="true" t="shared" si="6" ref="BG192:BG197">IF(N192="zákl. přenesená",J192,0)</f>
        <v>0</v>
      </c>
      <c r="BH192" s="157">
        <f aca="true" t="shared" si="7" ref="BH192:BH197">IF(N192="sníž. přenesená",J192,0)</f>
        <v>0</v>
      </c>
      <c r="BI192" s="157">
        <f aca="true" t="shared" si="8" ref="BI192:BI197">IF(N192="nulová",J192,0)</f>
        <v>0</v>
      </c>
      <c r="BJ192" s="19" t="s">
        <v>79</v>
      </c>
      <c r="BK192" s="157">
        <f aca="true" t="shared" si="9" ref="BK192:BK197">ROUND(I192*H192,2)</f>
        <v>0</v>
      </c>
      <c r="BL192" s="19" t="s">
        <v>1646</v>
      </c>
      <c r="BM192" s="156" t="s">
        <v>659</v>
      </c>
    </row>
    <row r="193" spans="1:65" s="2" customFormat="1" ht="24.2" customHeight="1">
      <c r="A193" s="34"/>
      <c r="B193" s="144"/>
      <c r="C193" s="181" t="s">
        <v>458</v>
      </c>
      <c r="D193" s="181" t="s">
        <v>452</v>
      </c>
      <c r="E193" s="182" t="s">
        <v>1647</v>
      </c>
      <c r="F193" s="183" t="s">
        <v>1648</v>
      </c>
      <c r="G193" s="184" t="s">
        <v>1521</v>
      </c>
      <c r="H193" s="185">
        <v>8</v>
      </c>
      <c r="I193" s="186"/>
      <c r="J193" s="187">
        <f t="shared" si="0"/>
        <v>0</v>
      </c>
      <c r="K193" s="183" t="s">
        <v>3</v>
      </c>
      <c r="L193" s="188"/>
      <c r="M193" s="189" t="s">
        <v>3</v>
      </c>
      <c r="N193" s="190" t="s">
        <v>43</v>
      </c>
      <c r="O193" s="55"/>
      <c r="P193" s="154">
        <f t="shared" si="1"/>
        <v>0</v>
      </c>
      <c r="Q193" s="154">
        <v>0</v>
      </c>
      <c r="R193" s="154">
        <f t="shared" si="2"/>
        <v>0</v>
      </c>
      <c r="S193" s="154">
        <v>0</v>
      </c>
      <c r="T193" s="155">
        <f t="shared" si="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56" t="s">
        <v>1646</v>
      </c>
      <c r="AT193" s="156" t="s">
        <v>452</v>
      </c>
      <c r="AU193" s="156" t="s">
        <v>79</v>
      </c>
      <c r="AY193" s="19" t="s">
        <v>167</v>
      </c>
      <c r="BE193" s="157">
        <f t="shared" si="4"/>
        <v>0</v>
      </c>
      <c r="BF193" s="157">
        <f t="shared" si="5"/>
        <v>0</v>
      </c>
      <c r="BG193" s="157">
        <f t="shared" si="6"/>
        <v>0</v>
      </c>
      <c r="BH193" s="157">
        <f t="shared" si="7"/>
        <v>0</v>
      </c>
      <c r="BI193" s="157">
        <f t="shared" si="8"/>
        <v>0</v>
      </c>
      <c r="BJ193" s="19" t="s">
        <v>79</v>
      </c>
      <c r="BK193" s="157">
        <f t="shared" si="9"/>
        <v>0</v>
      </c>
      <c r="BL193" s="19" t="s">
        <v>1646</v>
      </c>
      <c r="BM193" s="156" t="s">
        <v>669</v>
      </c>
    </row>
    <row r="194" spans="1:65" s="2" customFormat="1" ht="24.2" customHeight="1">
      <c r="A194" s="34"/>
      <c r="B194" s="144"/>
      <c r="C194" s="181" t="s">
        <v>463</v>
      </c>
      <c r="D194" s="181" t="s">
        <v>452</v>
      </c>
      <c r="E194" s="182" t="s">
        <v>1649</v>
      </c>
      <c r="F194" s="183" t="s">
        <v>1650</v>
      </c>
      <c r="G194" s="184" t="s">
        <v>1088</v>
      </c>
      <c r="H194" s="185">
        <v>2</v>
      </c>
      <c r="I194" s="186"/>
      <c r="J194" s="187">
        <f t="shared" si="0"/>
        <v>0</v>
      </c>
      <c r="K194" s="183" t="s">
        <v>3</v>
      </c>
      <c r="L194" s="188"/>
      <c r="M194" s="189" t="s">
        <v>3</v>
      </c>
      <c r="N194" s="190" t="s">
        <v>43</v>
      </c>
      <c r="O194" s="55"/>
      <c r="P194" s="154">
        <f t="shared" si="1"/>
        <v>0</v>
      </c>
      <c r="Q194" s="154">
        <v>0</v>
      </c>
      <c r="R194" s="154">
        <f t="shared" si="2"/>
        <v>0</v>
      </c>
      <c r="S194" s="154">
        <v>0</v>
      </c>
      <c r="T194" s="155">
        <f t="shared" si="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56" t="s">
        <v>1646</v>
      </c>
      <c r="AT194" s="156" t="s">
        <v>452</v>
      </c>
      <c r="AU194" s="156" t="s">
        <v>79</v>
      </c>
      <c r="AY194" s="19" t="s">
        <v>167</v>
      </c>
      <c r="BE194" s="157">
        <f t="shared" si="4"/>
        <v>0</v>
      </c>
      <c r="BF194" s="157">
        <f t="shared" si="5"/>
        <v>0</v>
      </c>
      <c r="BG194" s="157">
        <f t="shared" si="6"/>
        <v>0</v>
      </c>
      <c r="BH194" s="157">
        <f t="shared" si="7"/>
        <v>0</v>
      </c>
      <c r="BI194" s="157">
        <f t="shared" si="8"/>
        <v>0</v>
      </c>
      <c r="BJ194" s="19" t="s">
        <v>79</v>
      </c>
      <c r="BK194" s="157">
        <f t="shared" si="9"/>
        <v>0</v>
      </c>
      <c r="BL194" s="19" t="s">
        <v>1646</v>
      </c>
      <c r="BM194" s="156" t="s">
        <v>682</v>
      </c>
    </row>
    <row r="195" spans="1:65" s="2" customFormat="1" ht="49.15" customHeight="1">
      <c r="A195" s="34"/>
      <c r="B195" s="144"/>
      <c r="C195" s="181" t="s">
        <v>469</v>
      </c>
      <c r="D195" s="181" t="s">
        <v>452</v>
      </c>
      <c r="E195" s="182" t="s">
        <v>1651</v>
      </c>
      <c r="F195" s="183" t="s">
        <v>1652</v>
      </c>
      <c r="G195" s="184" t="s">
        <v>1521</v>
      </c>
      <c r="H195" s="185">
        <v>18</v>
      </c>
      <c r="I195" s="186"/>
      <c r="J195" s="187">
        <f t="shared" si="0"/>
        <v>0</v>
      </c>
      <c r="K195" s="183" t="s">
        <v>3</v>
      </c>
      <c r="L195" s="188"/>
      <c r="M195" s="189" t="s">
        <v>3</v>
      </c>
      <c r="N195" s="190" t="s">
        <v>43</v>
      </c>
      <c r="O195" s="55"/>
      <c r="P195" s="154">
        <f t="shared" si="1"/>
        <v>0</v>
      </c>
      <c r="Q195" s="154">
        <v>0</v>
      </c>
      <c r="R195" s="154">
        <f t="shared" si="2"/>
        <v>0</v>
      </c>
      <c r="S195" s="154">
        <v>0</v>
      </c>
      <c r="T195" s="155">
        <f t="shared" si="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56" t="s">
        <v>1646</v>
      </c>
      <c r="AT195" s="156" t="s">
        <v>452</v>
      </c>
      <c r="AU195" s="156" t="s">
        <v>79</v>
      </c>
      <c r="AY195" s="19" t="s">
        <v>167</v>
      </c>
      <c r="BE195" s="157">
        <f t="shared" si="4"/>
        <v>0</v>
      </c>
      <c r="BF195" s="157">
        <f t="shared" si="5"/>
        <v>0</v>
      </c>
      <c r="BG195" s="157">
        <f t="shared" si="6"/>
        <v>0</v>
      </c>
      <c r="BH195" s="157">
        <f t="shared" si="7"/>
        <v>0</v>
      </c>
      <c r="BI195" s="157">
        <f t="shared" si="8"/>
        <v>0</v>
      </c>
      <c r="BJ195" s="19" t="s">
        <v>79</v>
      </c>
      <c r="BK195" s="157">
        <f t="shared" si="9"/>
        <v>0</v>
      </c>
      <c r="BL195" s="19" t="s">
        <v>1646</v>
      </c>
      <c r="BM195" s="156" t="s">
        <v>695</v>
      </c>
    </row>
    <row r="196" spans="1:65" s="2" customFormat="1" ht="24.2" customHeight="1">
      <c r="A196" s="34"/>
      <c r="B196" s="144"/>
      <c r="C196" s="181" t="s">
        <v>474</v>
      </c>
      <c r="D196" s="181" t="s">
        <v>452</v>
      </c>
      <c r="E196" s="182" t="s">
        <v>1653</v>
      </c>
      <c r="F196" s="183" t="s">
        <v>1654</v>
      </c>
      <c r="G196" s="184" t="s">
        <v>1521</v>
      </c>
      <c r="H196" s="185">
        <v>18</v>
      </c>
      <c r="I196" s="186"/>
      <c r="J196" s="187">
        <f t="shared" si="0"/>
        <v>0</v>
      </c>
      <c r="K196" s="183" t="s">
        <v>3</v>
      </c>
      <c r="L196" s="188"/>
      <c r="M196" s="189" t="s">
        <v>3</v>
      </c>
      <c r="N196" s="190" t="s">
        <v>43</v>
      </c>
      <c r="O196" s="55"/>
      <c r="P196" s="154">
        <f t="shared" si="1"/>
        <v>0</v>
      </c>
      <c r="Q196" s="154">
        <v>0</v>
      </c>
      <c r="R196" s="154">
        <f t="shared" si="2"/>
        <v>0</v>
      </c>
      <c r="S196" s="154">
        <v>0</v>
      </c>
      <c r="T196" s="155">
        <f t="shared" si="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56" t="s">
        <v>1646</v>
      </c>
      <c r="AT196" s="156" t="s">
        <v>452</v>
      </c>
      <c r="AU196" s="156" t="s">
        <v>79</v>
      </c>
      <c r="AY196" s="19" t="s">
        <v>167</v>
      </c>
      <c r="BE196" s="157">
        <f t="shared" si="4"/>
        <v>0</v>
      </c>
      <c r="BF196" s="157">
        <f t="shared" si="5"/>
        <v>0</v>
      </c>
      <c r="BG196" s="157">
        <f t="shared" si="6"/>
        <v>0</v>
      </c>
      <c r="BH196" s="157">
        <f t="shared" si="7"/>
        <v>0</v>
      </c>
      <c r="BI196" s="157">
        <f t="shared" si="8"/>
        <v>0</v>
      </c>
      <c r="BJ196" s="19" t="s">
        <v>79</v>
      </c>
      <c r="BK196" s="157">
        <f t="shared" si="9"/>
        <v>0</v>
      </c>
      <c r="BL196" s="19" t="s">
        <v>1646</v>
      </c>
      <c r="BM196" s="156" t="s">
        <v>707</v>
      </c>
    </row>
    <row r="197" spans="1:65" s="2" customFormat="1" ht="24.2" customHeight="1">
      <c r="A197" s="34"/>
      <c r="B197" s="144"/>
      <c r="C197" s="181" t="s">
        <v>480</v>
      </c>
      <c r="D197" s="181" t="s">
        <v>452</v>
      </c>
      <c r="E197" s="182" t="s">
        <v>1655</v>
      </c>
      <c r="F197" s="183" t="s">
        <v>1650</v>
      </c>
      <c r="G197" s="184" t="s">
        <v>1088</v>
      </c>
      <c r="H197" s="185">
        <v>4</v>
      </c>
      <c r="I197" s="186"/>
      <c r="J197" s="187">
        <f t="shared" si="0"/>
        <v>0</v>
      </c>
      <c r="K197" s="183" t="s">
        <v>3</v>
      </c>
      <c r="L197" s="188"/>
      <c r="M197" s="218" t="s">
        <v>3</v>
      </c>
      <c r="N197" s="219" t="s">
        <v>43</v>
      </c>
      <c r="O197" s="205"/>
      <c r="P197" s="206">
        <f t="shared" si="1"/>
        <v>0</v>
      </c>
      <c r="Q197" s="206">
        <v>0</v>
      </c>
      <c r="R197" s="206">
        <f t="shared" si="2"/>
        <v>0</v>
      </c>
      <c r="S197" s="206">
        <v>0</v>
      </c>
      <c r="T197" s="207">
        <f t="shared" si="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56" t="s">
        <v>1646</v>
      </c>
      <c r="AT197" s="156" t="s">
        <v>452</v>
      </c>
      <c r="AU197" s="156" t="s">
        <v>79</v>
      </c>
      <c r="AY197" s="19" t="s">
        <v>167</v>
      </c>
      <c r="BE197" s="157">
        <f t="shared" si="4"/>
        <v>0</v>
      </c>
      <c r="BF197" s="157">
        <f t="shared" si="5"/>
        <v>0</v>
      </c>
      <c r="BG197" s="157">
        <f t="shared" si="6"/>
        <v>0</v>
      </c>
      <c r="BH197" s="157">
        <f t="shared" si="7"/>
        <v>0</v>
      </c>
      <c r="BI197" s="157">
        <f t="shared" si="8"/>
        <v>0</v>
      </c>
      <c r="BJ197" s="19" t="s">
        <v>79</v>
      </c>
      <c r="BK197" s="157">
        <f t="shared" si="9"/>
        <v>0</v>
      </c>
      <c r="BL197" s="19" t="s">
        <v>1646</v>
      </c>
      <c r="BM197" s="156" t="s">
        <v>718</v>
      </c>
    </row>
    <row r="198" spans="1:31" s="2" customFormat="1" ht="6.95" customHeight="1">
      <c r="A198" s="34"/>
      <c r="B198" s="44"/>
      <c r="C198" s="45"/>
      <c r="D198" s="45"/>
      <c r="E198" s="45"/>
      <c r="F198" s="45"/>
      <c r="G198" s="45"/>
      <c r="H198" s="45"/>
      <c r="I198" s="45"/>
      <c r="J198" s="45"/>
      <c r="K198" s="45"/>
      <c r="L198" s="35"/>
      <c r="M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</row>
  </sheetData>
  <autoFilter ref="C91:K197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hyperlinks>
    <hyperlink ref="F101" r:id="rId1" display="https://podminky.urs.cz/item/CS_URS_2021_02/721174042"/>
    <hyperlink ref="F103" r:id="rId2" display="https://podminky.urs.cz/item/CS_URS_2021_02/721174043"/>
    <hyperlink ref="F108" r:id="rId3" display="https://podminky.urs.cz/item/CS_URS_2021_02/721194104"/>
    <hyperlink ref="F110" r:id="rId4" display="https://podminky.urs.cz/item/CS_URS_2021_02/721194105"/>
    <hyperlink ref="F112" r:id="rId5" display="https://podminky.urs.cz/item/CS_URS_2021_02/721290111"/>
    <hyperlink ref="F114" r:id="rId6" display="https://podminky.urs.cz/item/CS_URS_2021_02/998721102"/>
    <hyperlink ref="F117" r:id="rId7" display="https://podminky.urs.cz/item/CS_URS_2021_02/722174002"/>
    <hyperlink ref="F121" r:id="rId8" display="https://podminky.urs.cz/item/CS_URS_2021_02/722181232"/>
    <hyperlink ref="F123" r:id="rId9" display="https://podminky.urs.cz/item/CS_URS_2021_02/722181233"/>
    <hyperlink ref="F125" r:id="rId10" display="https://podminky.urs.cz/item/CS_URS_2021_02/722181241"/>
    <hyperlink ref="F127" r:id="rId11" display="https://podminky.urs.cz/item/CS_URS_2021_02/722220152"/>
    <hyperlink ref="F129" r:id="rId12" display="https://podminky.urs.cz/item/CS_URS_2021_02/722224152"/>
    <hyperlink ref="F131" r:id="rId13" display="https://podminky.urs.cz/item/CS_URS_2021_02/722290226"/>
    <hyperlink ref="F133" r:id="rId14" display="https://podminky.urs.cz/item/CS_URS_2021_02/722290234"/>
    <hyperlink ref="F135" r:id="rId15" display="https://podminky.urs.cz/item/CS_URS_2021_02/998722102"/>
    <hyperlink ref="F138" r:id="rId16" display="https://podminky.urs.cz/item/CS_URS_2021_02/725210821"/>
    <hyperlink ref="F140" r:id="rId17" display="https://podminky.urs.cz/item/CS_URS_2021_02/725211616"/>
    <hyperlink ref="F142" r:id="rId18" display="https://podminky.urs.cz/item/CS_URS_2021_02/725219102"/>
    <hyperlink ref="F144" r:id="rId19" display="https://podminky.urs.cz/item/CS_URS_2021_02/64211034"/>
    <hyperlink ref="F146" r:id="rId20" display="https://podminky.urs.cz/item/CS_URS_2021_02/725291511"/>
    <hyperlink ref="F151" r:id="rId21" display="https://podminky.urs.cz/item/CS_URS_2021_02/725291631"/>
    <hyperlink ref="F155" r:id="rId22" display="https://podminky.urs.cz/item/CS_URS_2021_02/55431079"/>
    <hyperlink ref="F159" r:id="rId23" display="https://podminky.urs.cz/item/CS_URS_2021_02/725310823"/>
    <hyperlink ref="F161" r:id="rId24" display="https://podminky.urs.cz/item/CS_URS_2021_02/725319111"/>
    <hyperlink ref="F163" r:id="rId25" display="https://podminky.urs.cz/item/CS_URS_2021_02/725590812"/>
    <hyperlink ref="F165" r:id="rId26" display="https://podminky.urs.cz/item/CS_URS_2021_02/725813111"/>
    <hyperlink ref="F167" r:id="rId27" display="https://podminky.urs.cz/item/CS_URS_2021_02/55190005"/>
    <hyperlink ref="F171" r:id="rId28" display="https://podminky.urs.cz/item/CS_URS_2021_02/725820801"/>
    <hyperlink ref="F173" r:id="rId29" display="https://podminky.urs.cz/item/CS_URS_2021_02/725821312"/>
    <hyperlink ref="F175" r:id="rId30" display="https://podminky.urs.cz/item/CS_URS_2021_02/725829131"/>
    <hyperlink ref="F177" r:id="rId31" display="https://podminky.urs.cz/item/CS_URS_2021_02/55145692"/>
    <hyperlink ref="F180" r:id="rId32" display="https://podminky.urs.cz/item/CS_URS_2021_02/725860811"/>
    <hyperlink ref="F184" r:id="rId33" display="https://podminky.urs.cz/item/CS_URS_2021_02/725861102"/>
    <hyperlink ref="F186" r:id="rId34" display="https://podminky.urs.cz/item/CS_URS_2021_02/725862103"/>
    <hyperlink ref="F190" r:id="rId35" display="https://podminky.urs.cz/item/CS_URS_2021_02/99872510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1" t="s">
        <v>6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98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5" customHeight="1">
      <c r="B4" s="22"/>
      <c r="D4" s="23" t="s">
        <v>123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6" t="str">
        <f>'Rekapitulace stavby'!K6</f>
        <v>Pavilon E - Izolační boxy ARO - 2.NP a JIP - 3.NP</v>
      </c>
      <c r="F7" s="347"/>
      <c r="G7" s="347"/>
      <c r="H7" s="347"/>
      <c r="L7" s="22"/>
    </row>
    <row r="8" spans="2:12" s="1" customFormat="1" ht="12" customHeight="1">
      <c r="B8" s="22"/>
      <c r="D8" s="29" t="s">
        <v>124</v>
      </c>
      <c r="L8" s="22"/>
    </row>
    <row r="9" spans="1:31" s="2" customFormat="1" ht="16.5" customHeight="1">
      <c r="A9" s="34"/>
      <c r="B9" s="35"/>
      <c r="C9" s="34"/>
      <c r="D9" s="34"/>
      <c r="E9" s="346" t="s">
        <v>125</v>
      </c>
      <c r="F9" s="348"/>
      <c r="G9" s="348"/>
      <c r="H9" s="348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126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9" t="s">
        <v>1656</v>
      </c>
      <c r="F11" s="348"/>
      <c r="G11" s="348"/>
      <c r="H11" s="348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21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22</v>
      </c>
      <c r="E14" s="34"/>
      <c r="F14" s="27" t="s">
        <v>23</v>
      </c>
      <c r="G14" s="34"/>
      <c r="H14" s="34"/>
      <c r="I14" s="29" t="s">
        <v>24</v>
      </c>
      <c r="J14" s="52" t="str">
        <f>'Rekapitulace stavby'!AN8</f>
        <v>17. 2. 2021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26</v>
      </c>
      <c r="E16" s="34"/>
      <c r="F16" s="34"/>
      <c r="G16" s="34"/>
      <c r="H16" s="34"/>
      <c r="I16" s="29" t="s">
        <v>27</v>
      </c>
      <c r="J16" s="27" t="str">
        <f>IF('Rekapitulace stavby'!AN10="","",'Rekapitulace stavby'!AN10)</f>
        <v/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tr">
        <f>IF('Rekapitulace stavby'!E11="","",'Rekapitulace stavby'!E11)</f>
        <v xml:space="preserve"> </v>
      </c>
      <c r="F17" s="34"/>
      <c r="G17" s="34"/>
      <c r="H17" s="34"/>
      <c r="I17" s="29" t="s">
        <v>29</v>
      </c>
      <c r="J17" s="27" t="str">
        <f>IF('Rekapitulace stavby'!AN11="","",'Rekapitulace stavby'!AN11)</f>
        <v/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30</v>
      </c>
      <c r="E19" s="34"/>
      <c r="F19" s="34"/>
      <c r="G19" s="34"/>
      <c r="H19" s="34"/>
      <c r="I19" s="29" t="s">
        <v>27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9" t="str">
        <f>'Rekapitulace stavby'!E14</f>
        <v>Vyplň údaj</v>
      </c>
      <c r="F20" s="315"/>
      <c r="G20" s="315"/>
      <c r="H20" s="315"/>
      <c r="I20" s="29" t="s">
        <v>29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32</v>
      </c>
      <c r="E22" s="34"/>
      <c r="F22" s="34"/>
      <c r="G22" s="34"/>
      <c r="H22" s="34"/>
      <c r="I22" s="29" t="s">
        <v>27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33</v>
      </c>
      <c r="F23" s="34"/>
      <c r="G23" s="34"/>
      <c r="H23" s="34"/>
      <c r="I23" s="29" t="s">
        <v>29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35</v>
      </c>
      <c r="E25" s="34"/>
      <c r="F25" s="34"/>
      <c r="G25" s="34"/>
      <c r="H25" s="34"/>
      <c r="I25" s="29" t="s">
        <v>27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29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36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71.25" customHeight="1">
      <c r="A29" s="97"/>
      <c r="B29" s="98"/>
      <c r="C29" s="97"/>
      <c r="D29" s="97"/>
      <c r="E29" s="320" t="s">
        <v>37</v>
      </c>
      <c r="F29" s="320"/>
      <c r="G29" s="320"/>
      <c r="H29" s="3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38</v>
      </c>
      <c r="E32" s="34"/>
      <c r="F32" s="34"/>
      <c r="G32" s="34"/>
      <c r="H32" s="34"/>
      <c r="I32" s="34"/>
      <c r="J32" s="68">
        <f>ROUND(J88,2)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40</v>
      </c>
      <c r="G34" s="34"/>
      <c r="H34" s="34"/>
      <c r="I34" s="38" t="s">
        <v>39</v>
      </c>
      <c r="J34" s="38" t="s">
        <v>41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42</v>
      </c>
      <c r="E35" s="29" t="s">
        <v>43</v>
      </c>
      <c r="F35" s="102">
        <f>ROUND((SUM(BE88:BE125)),2)</f>
        <v>0</v>
      </c>
      <c r="G35" s="34"/>
      <c r="H35" s="34"/>
      <c r="I35" s="103">
        <v>0.21</v>
      </c>
      <c r="J35" s="102">
        <f>ROUND(((SUM(BE88:BE125))*I35),2)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44</v>
      </c>
      <c r="F36" s="102">
        <f>ROUND((SUM(BF88:BF125)),2)</f>
        <v>0</v>
      </c>
      <c r="G36" s="34"/>
      <c r="H36" s="34"/>
      <c r="I36" s="103">
        <v>0.15</v>
      </c>
      <c r="J36" s="102">
        <f>ROUND(((SUM(BF88:BF125))*I36),2)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45</v>
      </c>
      <c r="F37" s="102">
        <f>ROUND((SUM(BG88:BG125)),2)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46</v>
      </c>
      <c r="F38" s="102">
        <f>ROUND((SUM(BH88:BH125)),2)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47</v>
      </c>
      <c r="F39" s="102">
        <f>ROUND((SUM(BI88:BI125)),2)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48</v>
      </c>
      <c r="E41" s="57"/>
      <c r="F41" s="57"/>
      <c r="G41" s="106" t="s">
        <v>49</v>
      </c>
      <c r="H41" s="107" t="s">
        <v>50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128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6" t="str">
        <f>E7</f>
        <v>Pavilon E - Izolační boxy ARO - 2.NP a JIP - 3.NP</v>
      </c>
      <c r="F50" s="347"/>
      <c r="G50" s="347"/>
      <c r="H50" s="347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124</v>
      </c>
      <c r="L51" s="22"/>
    </row>
    <row r="52" spans="1:31" s="2" customFormat="1" ht="16.5" customHeight="1">
      <c r="A52" s="34"/>
      <c r="B52" s="35"/>
      <c r="C52" s="34"/>
      <c r="D52" s="34"/>
      <c r="E52" s="346" t="s">
        <v>125</v>
      </c>
      <c r="F52" s="348"/>
      <c r="G52" s="348"/>
      <c r="H52" s="348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126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9" t="str">
        <f>E11</f>
        <v>05 - medicinální plyny</v>
      </c>
      <c r="F54" s="348"/>
      <c r="G54" s="348"/>
      <c r="H54" s="348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22</v>
      </c>
      <c r="D56" s="34"/>
      <c r="E56" s="34"/>
      <c r="F56" s="27" t="str">
        <f>F14</f>
        <v>Jindřichův Hradec</v>
      </c>
      <c r="G56" s="34"/>
      <c r="H56" s="34"/>
      <c r="I56" s="29" t="s">
        <v>24</v>
      </c>
      <c r="J56" s="52" t="str">
        <f>IF(J14="","",J14)</f>
        <v>17. 2. 2021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25.7" customHeight="1">
      <c r="A58" s="34"/>
      <c r="B58" s="35"/>
      <c r="C58" s="29" t="s">
        <v>26</v>
      </c>
      <c r="D58" s="34"/>
      <c r="E58" s="34"/>
      <c r="F58" s="27" t="str">
        <f>E17</f>
        <v xml:space="preserve"> </v>
      </c>
      <c r="G58" s="34"/>
      <c r="H58" s="34"/>
      <c r="I58" s="29" t="s">
        <v>32</v>
      </c>
      <c r="J58" s="32" t="str">
        <f>E23</f>
        <v>ATELIER G+G s.r.o., Jindřichův Hradec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30</v>
      </c>
      <c r="D59" s="34"/>
      <c r="E59" s="34"/>
      <c r="F59" s="27" t="str">
        <f>IF(E20="","",E20)</f>
        <v>Vyplň údaj</v>
      </c>
      <c r="G59" s="34"/>
      <c r="H59" s="34"/>
      <c r="I59" s="29" t="s">
        <v>35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129</v>
      </c>
      <c r="D61" s="104"/>
      <c r="E61" s="104"/>
      <c r="F61" s="104"/>
      <c r="G61" s="104"/>
      <c r="H61" s="104"/>
      <c r="I61" s="104"/>
      <c r="J61" s="111" t="s">
        <v>130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70</v>
      </c>
      <c r="D63" s="34"/>
      <c r="E63" s="34"/>
      <c r="F63" s="34"/>
      <c r="G63" s="34"/>
      <c r="H63" s="34"/>
      <c r="I63" s="34"/>
      <c r="J63" s="68">
        <f>J88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131</v>
      </c>
    </row>
    <row r="64" spans="2:12" s="9" customFormat="1" ht="24.95" customHeight="1">
      <c r="B64" s="113"/>
      <c r="D64" s="114" t="s">
        <v>1657</v>
      </c>
      <c r="E64" s="115"/>
      <c r="F64" s="115"/>
      <c r="G64" s="115"/>
      <c r="H64" s="115"/>
      <c r="I64" s="115"/>
      <c r="J64" s="116">
        <f>J89</f>
        <v>0</v>
      </c>
      <c r="L64" s="113"/>
    </row>
    <row r="65" spans="2:12" s="10" customFormat="1" ht="19.9" customHeight="1">
      <c r="B65" s="117"/>
      <c r="D65" s="118" t="s">
        <v>1658</v>
      </c>
      <c r="E65" s="119"/>
      <c r="F65" s="119"/>
      <c r="G65" s="119"/>
      <c r="H65" s="119"/>
      <c r="I65" s="119"/>
      <c r="J65" s="120">
        <f>J90</f>
        <v>0</v>
      </c>
      <c r="L65" s="117"/>
    </row>
    <row r="66" spans="2:12" s="9" customFormat="1" ht="24.95" customHeight="1">
      <c r="B66" s="113"/>
      <c r="D66" s="114" t="s">
        <v>994</v>
      </c>
      <c r="E66" s="115"/>
      <c r="F66" s="115"/>
      <c r="G66" s="115"/>
      <c r="H66" s="115"/>
      <c r="I66" s="115"/>
      <c r="J66" s="116">
        <f>J123</f>
        <v>0</v>
      </c>
      <c r="L66" s="113"/>
    </row>
    <row r="67" spans="1:31" s="2" customFormat="1" ht="21.75" customHeight="1">
      <c r="A67" s="34"/>
      <c r="B67" s="35"/>
      <c r="C67" s="34"/>
      <c r="D67" s="34"/>
      <c r="E67" s="34"/>
      <c r="F67" s="34"/>
      <c r="G67" s="34"/>
      <c r="H67" s="34"/>
      <c r="I67" s="34"/>
      <c r="J67" s="34"/>
      <c r="K67" s="34"/>
      <c r="L67" s="9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9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5" customHeight="1">
      <c r="A72" s="34"/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9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5" customHeight="1">
      <c r="A73" s="34"/>
      <c r="B73" s="35"/>
      <c r="C73" s="23" t="s">
        <v>152</v>
      </c>
      <c r="D73" s="34"/>
      <c r="E73" s="34"/>
      <c r="F73" s="34"/>
      <c r="G73" s="34"/>
      <c r="H73" s="34"/>
      <c r="I73" s="34"/>
      <c r="J73" s="34"/>
      <c r="K73" s="34"/>
      <c r="L73" s="9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4"/>
      <c r="D74" s="34"/>
      <c r="E74" s="34"/>
      <c r="F74" s="34"/>
      <c r="G74" s="34"/>
      <c r="H74" s="34"/>
      <c r="I74" s="34"/>
      <c r="J74" s="34"/>
      <c r="K74" s="34"/>
      <c r="L74" s="9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17</v>
      </c>
      <c r="D75" s="34"/>
      <c r="E75" s="34"/>
      <c r="F75" s="34"/>
      <c r="G75" s="34"/>
      <c r="H75" s="34"/>
      <c r="I75" s="34"/>
      <c r="J75" s="34"/>
      <c r="K75" s="34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4"/>
      <c r="D76" s="34"/>
      <c r="E76" s="346" t="str">
        <f>E7</f>
        <v>Pavilon E - Izolační boxy ARO - 2.NP a JIP - 3.NP</v>
      </c>
      <c r="F76" s="347"/>
      <c r="G76" s="347"/>
      <c r="H76" s="347"/>
      <c r="I76" s="34"/>
      <c r="J76" s="34"/>
      <c r="K76" s="34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2:12" s="1" customFormat="1" ht="12" customHeight="1">
      <c r="B77" s="22"/>
      <c r="C77" s="29" t="s">
        <v>124</v>
      </c>
      <c r="L77" s="22"/>
    </row>
    <row r="78" spans="1:31" s="2" customFormat="1" ht="16.5" customHeight="1">
      <c r="A78" s="34"/>
      <c r="B78" s="35"/>
      <c r="C78" s="34"/>
      <c r="D78" s="34"/>
      <c r="E78" s="346" t="s">
        <v>125</v>
      </c>
      <c r="F78" s="348"/>
      <c r="G78" s="348"/>
      <c r="H78" s="348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126</v>
      </c>
      <c r="D79" s="34"/>
      <c r="E79" s="34"/>
      <c r="F79" s="34"/>
      <c r="G79" s="34"/>
      <c r="H79" s="34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4"/>
      <c r="D80" s="34"/>
      <c r="E80" s="309" t="str">
        <f>E11</f>
        <v>05 - medicinální plyny</v>
      </c>
      <c r="F80" s="348"/>
      <c r="G80" s="348"/>
      <c r="H80" s="348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22</v>
      </c>
      <c r="D82" s="34"/>
      <c r="E82" s="34"/>
      <c r="F82" s="27" t="str">
        <f>F14</f>
        <v>Jindřichův Hradec</v>
      </c>
      <c r="G82" s="34"/>
      <c r="H82" s="34"/>
      <c r="I82" s="29" t="s">
        <v>24</v>
      </c>
      <c r="J82" s="52" t="str">
        <f>IF(J14="","",J14)</f>
        <v>17. 2. 2021</v>
      </c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25.7" customHeight="1">
      <c r="A84" s="34"/>
      <c r="B84" s="35"/>
      <c r="C84" s="29" t="s">
        <v>26</v>
      </c>
      <c r="D84" s="34"/>
      <c r="E84" s="34"/>
      <c r="F84" s="27" t="str">
        <f>E17</f>
        <v xml:space="preserve"> </v>
      </c>
      <c r="G84" s="34"/>
      <c r="H84" s="34"/>
      <c r="I84" s="29" t="s">
        <v>32</v>
      </c>
      <c r="J84" s="32" t="str">
        <f>E23</f>
        <v>ATELIER G+G s.r.o., Jindřichův Hradec</v>
      </c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2" customHeight="1">
      <c r="A85" s="34"/>
      <c r="B85" s="35"/>
      <c r="C85" s="29" t="s">
        <v>30</v>
      </c>
      <c r="D85" s="34"/>
      <c r="E85" s="34"/>
      <c r="F85" s="27" t="str">
        <f>IF(E20="","",E20)</f>
        <v>Vyplň údaj</v>
      </c>
      <c r="G85" s="34"/>
      <c r="H85" s="34"/>
      <c r="I85" s="29" t="s">
        <v>35</v>
      </c>
      <c r="J85" s="32" t="str">
        <f>E26</f>
        <v xml:space="preserve"> </v>
      </c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0.3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11" customFormat="1" ht="29.25" customHeight="1">
      <c r="A87" s="121"/>
      <c r="B87" s="122"/>
      <c r="C87" s="123" t="s">
        <v>153</v>
      </c>
      <c r="D87" s="124" t="s">
        <v>57</v>
      </c>
      <c r="E87" s="124" t="s">
        <v>53</v>
      </c>
      <c r="F87" s="124" t="s">
        <v>54</v>
      </c>
      <c r="G87" s="124" t="s">
        <v>154</v>
      </c>
      <c r="H87" s="124" t="s">
        <v>155</v>
      </c>
      <c r="I87" s="124" t="s">
        <v>156</v>
      </c>
      <c r="J87" s="124" t="s">
        <v>130</v>
      </c>
      <c r="K87" s="125" t="s">
        <v>157</v>
      </c>
      <c r="L87" s="126"/>
      <c r="M87" s="59" t="s">
        <v>3</v>
      </c>
      <c r="N87" s="60" t="s">
        <v>42</v>
      </c>
      <c r="O87" s="60" t="s">
        <v>158</v>
      </c>
      <c r="P87" s="60" t="s">
        <v>159</v>
      </c>
      <c r="Q87" s="60" t="s">
        <v>160</v>
      </c>
      <c r="R87" s="60" t="s">
        <v>161</v>
      </c>
      <c r="S87" s="60" t="s">
        <v>162</v>
      </c>
      <c r="T87" s="61" t="s">
        <v>163</v>
      </c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</row>
    <row r="88" spans="1:63" s="2" customFormat="1" ht="22.9" customHeight="1">
      <c r="A88" s="34"/>
      <c r="B88" s="35"/>
      <c r="C88" s="66" t="s">
        <v>164</v>
      </c>
      <c r="D88" s="34"/>
      <c r="E88" s="34"/>
      <c r="F88" s="34"/>
      <c r="G88" s="34"/>
      <c r="H88" s="34"/>
      <c r="I88" s="34"/>
      <c r="J88" s="127">
        <f>BK88</f>
        <v>0</v>
      </c>
      <c r="K88" s="34"/>
      <c r="L88" s="35"/>
      <c r="M88" s="62"/>
      <c r="N88" s="53"/>
      <c r="O88" s="63"/>
      <c r="P88" s="128">
        <f>P89+P123</f>
        <v>0</v>
      </c>
      <c r="Q88" s="63"/>
      <c r="R88" s="128">
        <f>R89+R123</f>
        <v>0</v>
      </c>
      <c r="S88" s="63"/>
      <c r="T88" s="129">
        <f>T89+T123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9" t="s">
        <v>71</v>
      </c>
      <c r="AU88" s="19" t="s">
        <v>131</v>
      </c>
      <c r="BK88" s="130">
        <f>BK89+BK123</f>
        <v>0</v>
      </c>
    </row>
    <row r="89" spans="2:63" s="12" customFormat="1" ht="25.9" customHeight="1">
      <c r="B89" s="131"/>
      <c r="D89" s="132" t="s">
        <v>71</v>
      </c>
      <c r="E89" s="133" t="s">
        <v>452</v>
      </c>
      <c r="F89" s="133" t="s">
        <v>1659</v>
      </c>
      <c r="I89" s="134"/>
      <c r="J89" s="135">
        <f>BK89</f>
        <v>0</v>
      </c>
      <c r="L89" s="131"/>
      <c r="M89" s="136"/>
      <c r="N89" s="137"/>
      <c r="O89" s="137"/>
      <c r="P89" s="138">
        <f>P90</f>
        <v>0</v>
      </c>
      <c r="Q89" s="137"/>
      <c r="R89" s="138">
        <f>R90</f>
        <v>0</v>
      </c>
      <c r="S89" s="137"/>
      <c r="T89" s="139">
        <f>T90</f>
        <v>0</v>
      </c>
      <c r="AR89" s="132" t="s">
        <v>168</v>
      </c>
      <c r="AT89" s="140" t="s">
        <v>71</v>
      </c>
      <c r="AU89" s="140" t="s">
        <v>72</v>
      </c>
      <c r="AY89" s="132" t="s">
        <v>167</v>
      </c>
      <c r="BK89" s="141">
        <f>BK90</f>
        <v>0</v>
      </c>
    </row>
    <row r="90" spans="2:63" s="12" customFormat="1" ht="22.9" customHeight="1">
      <c r="B90" s="131"/>
      <c r="D90" s="132" t="s">
        <v>71</v>
      </c>
      <c r="E90" s="142" t="s">
        <v>1660</v>
      </c>
      <c r="F90" s="142" t="s">
        <v>1661</v>
      </c>
      <c r="I90" s="134"/>
      <c r="J90" s="143">
        <f>BK90</f>
        <v>0</v>
      </c>
      <c r="L90" s="131"/>
      <c r="M90" s="136"/>
      <c r="N90" s="137"/>
      <c r="O90" s="137"/>
      <c r="P90" s="138">
        <f>SUM(P91:P122)</f>
        <v>0</v>
      </c>
      <c r="Q90" s="137"/>
      <c r="R90" s="138">
        <f>SUM(R91:R122)</f>
        <v>0</v>
      </c>
      <c r="S90" s="137"/>
      <c r="T90" s="139">
        <f>SUM(T91:T122)</f>
        <v>0</v>
      </c>
      <c r="AR90" s="132" t="s">
        <v>168</v>
      </c>
      <c r="AT90" s="140" t="s">
        <v>71</v>
      </c>
      <c r="AU90" s="140" t="s">
        <v>79</v>
      </c>
      <c r="AY90" s="132" t="s">
        <v>167</v>
      </c>
      <c r="BK90" s="141">
        <f>SUM(BK91:BK122)</f>
        <v>0</v>
      </c>
    </row>
    <row r="91" spans="1:65" s="2" customFormat="1" ht="16.5" customHeight="1">
      <c r="A91" s="34"/>
      <c r="B91" s="144"/>
      <c r="C91" s="145" t="s">
        <v>79</v>
      </c>
      <c r="D91" s="145" t="s">
        <v>170</v>
      </c>
      <c r="E91" s="146" t="s">
        <v>1662</v>
      </c>
      <c r="F91" s="147" t="s">
        <v>1663</v>
      </c>
      <c r="G91" s="148" t="s">
        <v>226</v>
      </c>
      <c r="H91" s="149">
        <v>54</v>
      </c>
      <c r="I91" s="150"/>
      <c r="J91" s="151">
        <f aca="true" t="shared" si="0" ref="J91:J122">ROUND(I91*H91,2)</f>
        <v>0</v>
      </c>
      <c r="K91" s="147" t="s">
        <v>3</v>
      </c>
      <c r="L91" s="35"/>
      <c r="M91" s="152" t="s">
        <v>3</v>
      </c>
      <c r="N91" s="153" t="s">
        <v>43</v>
      </c>
      <c r="O91" s="55"/>
      <c r="P91" s="154">
        <f aca="true" t="shared" si="1" ref="P91:P122">O91*H91</f>
        <v>0</v>
      </c>
      <c r="Q91" s="154">
        <v>0</v>
      </c>
      <c r="R91" s="154">
        <f aca="true" t="shared" si="2" ref="R91:R122">Q91*H91</f>
        <v>0</v>
      </c>
      <c r="S91" s="154">
        <v>0</v>
      </c>
      <c r="T91" s="155">
        <f aca="true" t="shared" si="3" ref="T91:T122"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6" t="s">
        <v>175</v>
      </c>
      <c r="AT91" s="156" t="s">
        <v>170</v>
      </c>
      <c r="AU91" s="156" t="s">
        <v>81</v>
      </c>
      <c r="AY91" s="19" t="s">
        <v>167</v>
      </c>
      <c r="BE91" s="157">
        <f aca="true" t="shared" si="4" ref="BE91:BE122">IF(N91="základní",J91,0)</f>
        <v>0</v>
      </c>
      <c r="BF91" s="157">
        <f aca="true" t="shared" si="5" ref="BF91:BF122">IF(N91="snížená",J91,0)</f>
        <v>0</v>
      </c>
      <c r="BG91" s="157">
        <f aca="true" t="shared" si="6" ref="BG91:BG122">IF(N91="zákl. přenesená",J91,0)</f>
        <v>0</v>
      </c>
      <c r="BH91" s="157">
        <f aca="true" t="shared" si="7" ref="BH91:BH122">IF(N91="sníž. přenesená",J91,0)</f>
        <v>0</v>
      </c>
      <c r="BI91" s="157">
        <f aca="true" t="shared" si="8" ref="BI91:BI122">IF(N91="nulová",J91,0)</f>
        <v>0</v>
      </c>
      <c r="BJ91" s="19" t="s">
        <v>79</v>
      </c>
      <c r="BK91" s="157">
        <f aca="true" t="shared" si="9" ref="BK91:BK122">ROUND(I91*H91,2)</f>
        <v>0</v>
      </c>
      <c r="BL91" s="19" t="s">
        <v>175</v>
      </c>
      <c r="BM91" s="156" t="s">
        <v>81</v>
      </c>
    </row>
    <row r="92" spans="1:65" s="2" customFormat="1" ht="16.5" customHeight="1">
      <c r="A92" s="34"/>
      <c r="B92" s="144"/>
      <c r="C92" s="145" t="s">
        <v>81</v>
      </c>
      <c r="D92" s="145" t="s">
        <v>170</v>
      </c>
      <c r="E92" s="146" t="s">
        <v>1664</v>
      </c>
      <c r="F92" s="147" t="s">
        <v>1665</v>
      </c>
      <c r="G92" s="148" t="s">
        <v>226</v>
      </c>
      <c r="H92" s="149">
        <v>119</v>
      </c>
      <c r="I92" s="150"/>
      <c r="J92" s="151">
        <f t="shared" si="0"/>
        <v>0</v>
      </c>
      <c r="K92" s="147" t="s">
        <v>3</v>
      </c>
      <c r="L92" s="35"/>
      <c r="M92" s="152" t="s">
        <v>3</v>
      </c>
      <c r="N92" s="153" t="s">
        <v>43</v>
      </c>
      <c r="O92" s="55"/>
      <c r="P92" s="154">
        <f t="shared" si="1"/>
        <v>0</v>
      </c>
      <c r="Q92" s="154">
        <v>0</v>
      </c>
      <c r="R92" s="154">
        <f t="shared" si="2"/>
        <v>0</v>
      </c>
      <c r="S92" s="154">
        <v>0</v>
      </c>
      <c r="T92" s="155">
        <f t="shared" si="3"/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6" t="s">
        <v>175</v>
      </c>
      <c r="AT92" s="156" t="s">
        <v>170</v>
      </c>
      <c r="AU92" s="156" t="s">
        <v>81</v>
      </c>
      <c r="AY92" s="19" t="s">
        <v>167</v>
      </c>
      <c r="BE92" s="157">
        <f t="shared" si="4"/>
        <v>0</v>
      </c>
      <c r="BF92" s="157">
        <f t="shared" si="5"/>
        <v>0</v>
      </c>
      <c r="BG92" s="157">
        <f t="shared" si="6"/>
        <v>0</v>
      </c>
      <c r="BH92" s="157">
        <f t="shared" si="7"/>
        <v>0</v>
      </c>
      <c r="BI92" s="157">
        <f t="shared" si="8"/>
        <v>0</v>
      </c>
      <c r="BJ92" s="19" t="s">
        <v>79</v>
      </c>
      <c r="BK92" s="157">
        <f t="shared" si="9"/>
        <v>0</v>
      </c>
      <c r="BL92" s="19" t="s">
        <v>175</v>
      </c>
      <c r="BM92" s="156" t="s">
        <v>175</v>
      </c>
    </row>
    <row r="93" spans="1:65" s="2" customFormat="1" ht="16.5" customHeight="1">
      <c r="A93" s="34"/>
      <c r="B93" s="144"/>
      <c r="C93" s="145" t="s">
        <v>168</v>
      </c>
      <c r="D93" s="145" t="s">
        <v>170</v>
      </c>
      <c r="E93" s="146" t="s">
        <v>1666</v>
      </c>
      <c r="F93" s="147" t="s">
        <v>1667</v>
      </c>
      <c r="G93" s="148" t="s">
        <v>226</v>
      </c>
      <c r="H93" s="149">
        <v>18</v>
      </c>
      <c r="I93" s="150"/>
      <c r="J93" s="151">
        <f t="shared" si="0"/>
        <v>0</v>
      </c>
      <c r="K93" s="147" t="s">
        <v>3</v>
      </c>
      <c r="L93" s="35"/>
      <c r="M93" s="152" t="s">
        <v>3</v>
      </c>
      <c r="N93" s="153" t="s">
        <v>43</v>
      </c>
      <c r="O93" s="55"/>
      <c r="P93" s="154">
        <f t="shared" si="1"/>
        <v>0</v>
      </c>
      <c r="Q93" s="154">
        <v>0</v>
      </c>
      <c r="R93" s="154">
        <f t="shared" si="2"/>
        <v>0</v>
      </c>
      <c r="S93" s="154">
        <v>0</v>
      </c>
      <c r="T93" s="155">
        <f t="shared" si="3"/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6" t="s">
        <v>175</v>
      </c>
      <c r="AT93" s="156" t="s">
        <v>170</v>
      </c>
      <c r="AU93" s="156" t="s">
        <v>81</v>
      </c>
      <c r="AY93" s="19" t="s">
        <v>167</v>
      </c>
      <c r="BE93" s="157">
        <f t="shared" si="4"/>
        <v>0</v>
      </c>
      <c r="BF93" s="157">
        <f t="shared" si="5"/>
        <v>0</v>
      </c>
      <c r="BG93" s="157">
        <f t="shared" si="6"/>
        <v>0</v>
      </c>
      <c r="BH93" s="157">
        <f t="shared" si="7"/>
        <v>0</v>
      </c>
      <c r="BI93" s="157">
        <f t="shared" si="8"/>
        <v>0</v>
      </c>
      <c r="BJ93" s="19" t="s">
        <v>79</v>
      </c>
      <c r="BK93" s="157">
        <f t="shared" si="9"/>
        <v>0</v>
      </c>
      <c r="BL93" s="19" t="s">
        <v>175</v>
      </c>
      <c r="BM93" s="156" t="s">
        <v>187</v>
      </c>
    </row>
    <row r="94" spans="1:65" s="2" customFormat="1" ht="16.5" customHeight="1">
      <c r="A94" s="34"/>
      <c r="B94" s="144"/>
      <c r="C94" s="145" t="s">
        <v>175</v>
      </c>
      <c r="D94" s="145" t="s">
        <v>170</v>
      </c>
      <c r="E94" s="146" t="s">
        <v>1668</v>
      </c>
      <c r="F94" s="147" t="s">
        <v>1669</v>
      </c>
      <c r="G94" s="148" t="s">
        <v>200</v>
      </c>
      <c r="H94" s="149">
        <v>1</v>
      </c>
      <c r="I94" s="150"/>
      <c r="J94" s="151">
        <f t="shared" si="0"/>
        <v>0</v>
      </c>
      <c r="K94" s="147" t="s">
        <v>3</v>
      </c>
      <c r="L94" s="35"/>
      <c r="M94" s="152" t="s">
        <v>3</v>
      </c>
      <c r="N94" s="153" t="s">
        <v>43</v>
      </c>
      <c r="O94" s="55"/>
      <c r="P94" s="154">
        <f t="shared" si="1"/>
        <v>0</v>
      </c>
      <c r="Q94" s="154">
        <v>0</v>
      </c>
      <c r="R94" s="154">
        <f t="shared" si="2"/>
        <v>0</v>
      </c>
      <c r="S94" s="154">
        <v>0</v>
      </c>
      <c r="T94" s="155">
        <f t="shared" si="3"/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6" t="s">
        <v>175</v>
      </c>
      <c r="AT94" s="156" t="s">
        <v>170</v>
      </c>
      <c r="AU94" s="156" t="s">
        <v>81</v>
      </c>
      <c r="AY94" s="19" t="s">
        <v>167</v>
      </c>
      <c r="BE94" s="157">
        <f t="shared" si="4"/>
        <v>0</v>
      </c>
      <c r="BF94" s="157">
        <f t="shared" si="5"/>
        <v>0</v>
      </c>
      <c r="BG94" s="157">
        <f t="shared" si="6"/>
        <v>0</v>
      </c>
      <c r="BH94" s="157">
        <f t="shared" si="7"/>
        <v>0</v>
      </c>
      <c r="BI94" s="157">
        <f t="shared" si="8"/>
        <v>0</v>
      </c>
      <c r="BJ94" s="19" t="s">
        <v>79</v>
      </c>
      <c r="BK94" s="157">
        <f t="shared" si="9"/>
        <v>0</v>
      </c>
      <c r="BL94" s="19" t="s">
        <v>175</v>
      </c>
      <c r="BM94" s="156" t="s">
        <v>218</v>
      </c>
    </row>
    <row r="95" spans="1:65" s="2" customFormat="1" ht="16.5" customHeight="1">
      <c r="A95" s="34"/>
      <c r="B95" s="144"/>
      <c r="C95" s="145" t="s">
        <v>197</v>
      </c>
      <c r="D95" s="145" t="s">
        <v>170</v>
      </c>
      <c r="E95" s="146" t="s">
        <v>1670</v>
      </c>
      <c r="F95" s="147" t="s">
        <v>1671</v>
      </c>
      <c r="G95" s="148" t="s">
        <v>1672</v>
      </c>
      <c r="H95" s="149">
        <v>500</v>
      </c>
      <c r="I95" s="150"/>
      <c r="J95" s="151">
        <f t="shared" si="0"/>
        <v>0</v>
      </c>
      <c r="K95" s="147" t="s">
        <v>3</v>
      </c>
      <c r="L95" s="35"/>
      <c r="M95" s="152" t="s">
        <v>3</v>
      </c>
      <c r="N95" s="153" t="s">
        <v>43</v>
      </c>
      <c r="O95" s="55"/>
      <c r="P95" s="154">
        <f t="shared" si="1"/>
        <v>0</v>
      </c>
      <c r="Q95" s="154">
        <v>0</v>
      </c>
      <c r="R95" s="154">
        <f t="shared" si="2"/>
        <v>0</v>
      </c>
      <c r="S95" s="154">
        <v>0</v>
      </c>
      <c r="T95" s="155">
        <f t="shared" si="3"/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6" t="s">
        <v>175</v>
      </c>
      <c r="AT95" s="156" t="s">
        <v>170</v>
      </c>
      <c r="AU95" s="156" t="s">
        <v>81</v>
      </c>
      <c r="AY95" s="19" t="s">
        <v>167</v>
      </c>
      <c r="BE95" s="157">
        <f t="shared" si="4"/>
        <v>0</v>
      </c>
      <c r="BF95" s="157">
        <f t="shared" si="5"/>
        <v>0</v>
      </c>
      <c r="BG95" s="157">
        <f t="shared" si="6"/>
        <v>0</v>
      </c>
      <c r="BH95" s="157">
        <f t="shared" si="7"/>
        <v>0</v>
      </c>
      <c r="BI95" s="157">
        <f t="shared" si="8"/>
        <v>0</v>
      </c>
      <c r="BJ95" s="19" t="s">
        <v>79</v>
      </c>
      <c r="BK95" s="157">
        <f t="shared" si="9"/>
        <v>0</v>
      </c>
      <c r="BL95" s="19" t="s">
        <v>175</v>
      </c>
      <c r="BM95" s="156" t="s">
        <v>231</v>
      </c>
    </row>
    <row r="96" spans="1:65" s="2" customFormat="1" ht="16.5" customHeight="1">
      <c r="A96" s="34"/>
      <c r="B96" s="144"/>
      <c r="C96" s="145" t="s">
        <v>187</v>
      </c>
      <c r="D96" s="145" t="s">
        <v>170</v>
      </c>
      <c r="E96" s="146" t="s">
        <v>1673</v>
      </c>
      <c r="F96" s="147" t="s">
        <v>1674</v>
      </c>
      <c r="G96" s="148" t="s">
        <v>200</v>
      </c>
      <c r="H96" s="149">
        <v>9</v>
      </c>
      <c r="I96" s="150"/>
      <c r="J96" s="151">
        <f t="shared" si="0"/>
        <v>0</v>
      </c>
      <c r="K96" s="147" t="s">
        <v>3</v>
      </c>
      <c r="L96" s="35"/>
      <c r="M96" s="152" t="s">
        <v>3</v>
      </c>
      <c r="N96" s="153" t="s">
        <v>43</v>
      </c>
      <c r="O96" s="55"/>
      <c r="P96" s="154">
        <f t="shared" si="1"/>
        <v>0</v>
      </c>
      <c r="Q96" s="154">
        <v>0</v>
      </c>
      <c r="R96" s="154">
        <f t="shared" si="2"/>
        <v>0</v>
      </c>
      <c r="S96" s="154">
        <v>0</v>
      </c>
      <c r="T96" s="155">
        <f t="shared" si="3"/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175</v>
      </c>
      <c r="AT96" s="156" t="s">
        <v>170</v>
      </c>
      <c r="AU96" s="156" t="s">
        <v>81</v>
      </c>
      <c r="AY96" s="19" t="s">
        <v>167</v>
      </c>
      <c r="BE96" s="157">
        <f t="shared" si="4"/>
        <v>0</v>
      </c>
      <c r="BF96" s="157">
        <f t="shared" si="5"/>
        <v>0</v>
      </c>
      <c r="BG96" s="157">
        <f t="shared" si="6"/>
        <v>0</v>
      </c>
      <c r="BH96" s="157">
        <f t="shared" si="7"/>
        <v>0</v>
      </c>
      <c r="BI96" s="157">
        <f t="shared" si="8"/>
        <v>0</v>
      </c>
      <c r="BJ96" s="19" t="s">
        <v>79</v>
      </c>
      <c r="BK96" s="157">
        <f t="shared" si="9"/>
        <v>0</v>
      </c>
      <c r="BL96" s="19" t="s">
        <v>175</v>
      </c>
      <c r="BM96" s="156" t="s">
        <v>243</v>
      </c>
    </row>
    <row r="97" spans="1:65" s="2" customFormat="1" ht="16.5" customHeight="1">
      <c r="A97" s="34"/>
      <c r="B97" s="144"/>
      <c r="C97" s="145" t="s">
        <v>208</v>
      </c>
      <c r="D97" s="145" t="s">
        <v>170</v>
      </c>
      <c r="E97" s="146" t="s">
        <v>1675</v>
      </c>
      <c r="F97" s="147" t="s">
        <v>1676</v>
      </c>
      <c r="G97" s="148" t="s">
        <v>200</v>
      </c>
      <c r="H97" s="149">
        <v>10</v>
      </c>
      <c r="I97" s="150"/>
      <c r="J97" s="151">
        <f t="shared" si="0"/>
        <v>0</v>
      </c>
      <c r="K97" s="147" t="s">
        <v>3</v>
      </c>
      <c r="L97" s="35"/>
      <c r="M97" s="152" t="s">
        <v>3</v>
      </c>
      <c r="N97" s="153" t="s">
        <v>43</v>
      </c>
      <c r="O97" s="55"/>
      <c r="P97" s="154">
        <f t="shared" si="1"/>
        <v>0</v>
      </c>
      <c r="Q97" s="154">
        <v>0</v>
      </c>
      <c r="R97" s="154">
        <f t="shared" si="2"/>
        <v>0</v>
      </c>
      <c r="S97" s="154">
        <v>0</v>
      </c>
      <c r="T97" s="155">
        <f t="shared" si="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6" t="s">
        <v>175</v>
      </c>
      <c r="AT97" s="156" t="s">
        <v>170</v>
      </c>
      <c r="AU97" s="156" t="s">
        <v>81</v>
      </c>
      <c r="AY97" s="19" t="s">
        <v>167</v>
      </c>
      <c r="BE97" s="157">
        <f t="shared" si="4"/>
        <v>0</v>
      </c>
      <c r="BF97" s="157">
        <f t="shared" si="5"/>
        <v>0</v>
      </c>
      <c r="BG97" s="157">
        <f t="shared" si="6"/>
        <v>0</v>
      </c>
      <c r="BH97" s="157">
        <f t="shared" si="7"/>
        <v>0</v>
      </c>
      <c r="BI97" s="157">
        <f t="shared" si="8"/>
        <v>0</v>
      </c>
      <c r="BJ97" s="19" t="s">
        <v>79</v>
      </c>
      <c r="BK97" s="157">
        <f t="shared" si="9"/>
        <v>0</v>
      </c>
      <c r="BL97" s="19" t="s">
        <v>175</v>
      </c>
      <c r="BM97" s="156" t="s">
        <v>255</v>
      </c>
    </row>
    <row r="98" spans="1:65" s="2" customFormat="1" ht="16.5" customHeight="1">
      <c r="A98" s="34"/>
      <c r="B98" s="144"/>
      <c r="C98" s="145" t="s">
        <v>218</v>
      </c>
      <c r="D98" s="145" t="s">
        <v>170</v>
      </c>
      <c r="E98" s="146" t="s">
        <v>1677</v>
      </c>
      <c r="F98" s="147" t="s">
        <v>1678</v>
      </c>
      <c r="G98" s="148" t="s">
        <v>200</v>
      </c>
      <c r="H98" s="149">
        <v>2</v>
      </c>
      <c r="I98" s="150"/>
      <c r="J98" s="151">
        <f t="shared" si="0"/>
        <v>0</v>
      </c>
      <c r="K98" s="147" t="s">
        <v>3</v>
      </c>
      <c r="L98" s="35"/>
      <c r="M98" s="152" t="s">
        <v>3</v>
      </c>
      <c r="N98" s="153" t="s">
        <v>43</v>
      </c>
      <c r="O98" s="55"/>
      <c r="P98" s="154">
        <f t="shared" si="1"/>
        <v>0</v>
      </c>
      <c r="Q98" s="154">
        <v>0</v>
      </c>
      <c r="R98" s="154">
        <f t="shared" si="2"/>
        <v>0</v>
      </c>
      <c r="S98" s="154">
        <v>0</v>
      </c>
      <c r="T98" s="155">
        <f t="shared" si="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6" t="s">
        <v>175</v>
      </c>
      <c r="AT98" s="156" t="s">
        <v>170</v>
      </c>
      <c r="AU98" s="156" t="s">
        <v>81</v>
      </c>
      <c r="AY98" s="19" t="s">
        <v>167</v>
      </c>
      <c r="BE98" s="157">
        <f t="shared" si="4"/>
        <v>0</v>
      </c>
      <c r="BF98" s="157">
        <f t="shared" si="5"/>
        <v>0</v>
      </c>
      <c r="BG98" s="157">
        <f t="shared" si="6"/>
        <v>0</v>
      </c>
      <c r="BH98" s="157">
        <f t="shared" si="7"/>
        <v>0</v>
      </c>
      <c r="BI98" s="157">
        <f t="shared" si="8"/>
        <v>0</v>
      </c>
      <c r="BJ98" s="19" t="s">
        <v>79</v>
      </c>
      <c r="BK98" s="157">
        <f t="shared" si="9"/>
        <v>0</v>
      </c>
      <c r="BL98" s="19" t="s">
        <v>175</v>
      </c>
      <c r="BM98" s="156" t="s">
        <v>227</v>
      </c>
    </row>
    <row r="99" spans="1:65" s="2" customFormat="1" ht="16.5" customHeight="1">
      <c r="A99" s="34"/>
      <c r="B99" s="144"/>
      <c r="C99" s="145" t="s">
        <v>223</v>
      </c>
      <c r="D99" s="145" t="s">
        <v>170</v>
      </c>
      <c r="E99" s="146" t="s">
        <v>1679</v>
      </c>
      <c r="F99" s="147" t="s">
        <v>1680</v>
      </c>
      <c r="G99" s="148" t="s">
        <v>200</v>
      </c>
      <c r="H99" s="149">
        <v>76</v>
      </c>
      <c r="I99" s="150"/>
      <c r="J99" s="151">
        <f t="shared" si="0"/>
        <v>0</v>
      </c>
      <c r="K99" s="147" t="s">
        <v>3</v>
      </c>
      <c r="L99" s="35"/>
      <c r="M99" s="152" t="s">
        <v>3</v>
      </c>
      <c r="N99" s="153" t="s">
        <v>43</v>
      </c>
      <c r="O99" s="55"/>
      <c r="P99" s="154">
        <f t="shared" si="1"/>
        <v>0</v>
      </c>
      <c r="Q99" s="154">
        <v>0</v>
      </c>
      <c r="R99" s="154">
        <f t="shared" si="2"/>
        <v>0</v>
      </c>
      <c r="S99" s="154">
        <v>0</v>
      </c>
      <c r="T99" s="155">
        <f t="shared" si="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175</v>
      </c>
      <c r="AT99" s="156" t="s">
        <v>170</v>
      </c>
      <c r="AU99" s="156" t="s">
        <v>81</v>
      </c>
      <c r="AY99" s="19" t="s">
        <v>167</v>
      </c>
      <c r="BE99" s="157">
        <f t="shared" si="4"/>
        <v>0</v>
      </c>
      <c r="BF99" s="157">
        <f t="shared" si="5"/>
        <v>0</v>
      </c>
      <c r="BG99" s="157">
        <f t="shared" si="6"/>
        <v>0</v>
      </c>
      <c r="BH99" s="157">
        <f t="shared" si="7"/>
        <v>0</v>
      </c>
      <c r="BI99" s="157">
        <f t="shared" si="8"/>
        <v>0</v>
      </c>
      <c r="BJ99" s="19" t="s">
        <v>79</v>
      </c>
      <c r="BK99" s="157">
        <f t="shared" si="9"/>
        <v>0</v>
      </c>
      <c r="BL99" s="19" t="s">
        <v>175</v>
      </c>
      <c r="BM99" s="156" t="s">
        <v>277</v>
      </c>
    </row>
    <row r="100" spans="1:65" s="2" customFormat="1" ht="16.5" customHeight="1">
      <c r="A100" s="34"/>
      <c r="B100" s="144"/>
      <c r="C100" s="145" t="s">
        <v>231</v>
      </c>
      <c r="D100" s="145" t="s">
        <v>170</v>
      </c>
      <c r="E100" s="146" t="s">
        <v>1681</v>
      </c>
      <c r="F100" s="147" t="s">
        <v>1682</v>
      </c>
      <c r="G100" s="148" t="s">
        <v>200</v>
      </c>
      <c r="H100" s="149">
        <v>37</v>
      </c>
      <c r="I100" s="150"/>
      <c r="J100" s="151">
        <f t="shared" si="0"/>
        <v>0</v>
      </c>
      <c r="K100" s="147" t="s">
        <v>3</v>
      </c>
      <c r="L100" s="35"/>
      <c r="M100" s="152" t="s">
        <v>3</v>
      </c>
      <c r="N100" s="153" t="s">
        <v>43</v>
      </c>
      <c r="O100" s="55"/>
      <c r="P100" s="154">
        <f t="shared" si="1"/>
        <v>0</v>
      </c>
      <c r="Q100" s="154">
        <v>0</v>
      </c>
      <c r="R100" s="154">
        <f t="shared" si="2"/>
        <v>0</v>
      </c>
      <c r="S100" s="154">
        <v>0</v>
      </c>
      <c r="T100" s="155">
        <f t="shared" si="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6" t="s">
        <v>175</v>
      </c>
      <c r="AT100" s="156" t="s">
        <v>170</v>
      </c>
      <c r="AU100" s="156" t="s">
        <v>81</v>
      </c>
      <c r="AY100" s="19" t="s">
        <v>167</v>
      </c>
      <c r="BE100" s="157">
        <f t="shared" si="4"/>
        <v>0</v>
      </c>
      <c r="BF100" s="157">
        <f t="shared" si="5"/>
        <v>0</v>
      </c>
      <c r="BG100" s="157">
        <f t="shared" si="6"/>
        <v>0</v>
      </c>
      <c r="BH100" s="157">
        <f t="shared" si="7"/>
        <v>0</v>
      </c>
      <c r="BI100" s="157">
        <f t="shared" si="8"/>
        <v>0</v>
      </c>
      <c r="BJ100" s="19" t="s">
        <v>79</v>
      </c>
      <c r="BK100" s="157">
        <f t="shared" si="9"/>
        <v>0</v>
      </c>
      <c r="BL100" s="19" t="s">
        <v>175</v>
      </c>
      <c r="BM100" s="156" t="s">
        <v>290</v>
      </c>
    </row>
    <row r="101" spans="1:65" s="2" customFormat="1" ht="16.5" customHeight="1">
      <c r="A101" s="34"/>
      <c r="B101" s="144"/>
      <c r="C101" s="145" t="s">
        <v>238</v>
      </c>
      <c r="D101" s="145" t="s">
        <v>170</v>
      </c>
      <c r="E101" s="146" t="s">
        <v>1683</v>
      </c>
      <c r="F101" s="147" t="s">
        <v>1684</v>
      </c>
      <c r="G101" s="148" t="s">
        <v>226</v>
      </c>
      <c r="H101" s="149">
        <v>191</v>
      </c>
      <c r="I101" s="150"/>
      <c r="J101" s="151">
        <f t="shared" si="0"/>
        <v>0</v>
      </c>
      <c r="K101" s="147" t="s">
        <v>3</v>
      </c>
      <c r="L101" s="35"/>
      <c r="M101" s="152" t="s">
        <v>3</v>
      </c>
      <c r="N101" s="153" t="s">
        <v>43</v>
      </c>
      <c r="O101" s="55"/>
      <c r="P101" s="154">
        <f t="shared" si="1"/>
        <v>0</v>
      </c>
      <c r="Q101" s="154">
        <v>0</v>
      </c>
      <c r="R101" s="154">
        <f t="shared" si="2"/>
        <v>0</v>
      </c>
      <c r="S101" s="154">
        <v>0</v>
      </c>
      <c r="T101" s="155">
        <f t="shared" si="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6" t="s">
        <v>175</v>
      </c>
      <c r="AT101" s="156" t="s">
        <v>170</v>
      </c>
      <c r="AU101" s="156" t="s">
        <v>81</v>
      </c>
      <c r="AY101" s="19" t="s">
        <v>167</v>
      </c>
      <c r="BE101" s="157">
        <f t="shared" si="4"/>
        <v>0</v>
      </c>
      <c r="BF101" s="157">
        <f t="shared" si="5"/>
        <v>0</v>
      </c>
      <c r="BG101" s="157">
        <f t="shared" si="6"/>
        <v>0</v>
      </c>
      <c r="BH101" s="157">
        <f t="shared" si="7"/>
        <v>0</v>
      </c>
      <c r="BI101" s="157">
        <f t="shared" si="8"/>
        <v>0</v>
      </c>
      <c r="BJ101" s="19" t="s">
        <v>79</v>
      </c>
      <c r="BK101" s="157">
        <f t="shared" si="9"/>
        <v>0</v>
      </c>
      <c r="BL101" s="19" t="s">
        <v>175</v>
      </c>
      <c r="BM101" s="156" t="s">
        <v>300</v>
      </c>
    </row>
    <row r="102" spans="1:65" s="2" customFormat="1" ht="16.5" customHeight="1">
      <c r="A102" s="34"/>
      <c r="B102" s="144"/>
      <c r="C102" s="145" t="s">
        <v>243</v>
      </c>
      <c r="D102" s="145" t="s">
        <v>170</v>
      </c>
      <c r="E102" s="146" t="s">
        <v>1685</v>
      </c>
      <c r="F102" s="147" t="s">
        <v>1686</v>
      </c>
      <c r="G102" s="148" t="s">
        <v>226</v>
      </c>
      <c r="H102" s="149">
        <v>191</v>
      </c>
      <c r="I102" s="150"/>
      <c r="J102" s="151">
        <f t="shared" si="0"/>
        <v>0</v>
      </c>
      <c r="K102" s="147" t="s">
        <v>3</v>
      </c>
      <c r="L102" s="35"/>
      <c r="M102" s="152" t="s">
        <v>3</v>
      </c>
      <c r="N102" s="153" t="s">
        <v>43</v>
      </c>
      <c r="O102" s="55"/>
      <c r="P102" s="154">
        <f t="shared" si="1"/>
        <v>0</v>
      </c>
      <c r="Q102" s="154">
        <v>0</v>
      </c>
      <c r="R102" s="154">
        <f t="shared" si="2"/>
        <v>0</v>
      </c>
      <c r="S102" s="154">
        <v>0</v>
      </c>
      <c r="T102" s="155">
        <f t="shared" si="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175</v>
      </c>
      <c r="AT102" s="156" t="s">
        <v>170</v>
      </c>
      <c r="AU102" s="156" t="s">
        <v>81</v>
      </c>
      <c r="AY102" s="19" t="s">
        <v>167</v>
      </c>
      <c r="BE102" s="157">
        <f t="shared" si="4"/>
        <v>0</v>
      </c>
      <c r="BF102" s="157">
        <f t="shared" si="5"/>
        <v>0</v>
      </c>
      <c r="BG102" s="157">
        <f t="shared" si="6"/>
        <v>0</v>
      </c>
      <c r="BH102" s="157">
        <f t="shared" si="7"/>
        <v>0</v>
      </c>
      <c r="BI102" s="157">
        <f t="shared" si="8"/>
        <v>0</v>
      </c>
      <c r="BJ102" s="19" t="s">
        <v>79</v>
      </c>
      <c r="BK102" s="157">
        <f t="shared" si="9"/>
        <v>0</v>
      </c>
      <c r="BL102" s="19" t="s">
        <v>175</v>
      </c>
      <c r="BM102" s="156" t="s">
        <v>312</v>
      </c>
    </row>
    <row r="103" spans="1:65" s="2" customFormat="1" ht="16.5" customHeight="1">
      <c r="A103" s="34"/>
      <c r="B103" s="144"/>
      <c r="C103" s="145" t="s">
        <v>249</v>
      </c>
      <c r="D103" s="145" t="s">
        <v>170</v>
      </c>
      <c r="E103" s="146" t="s">
        <v>1687</v>
      </c>
      <c r="F103" s="147" t="s">
        <v>1688</v>
      </c>
      <c r="G103" s="148" t="s">
        <v>226</v>
      </c>
      <c r="H103" s="149">
        <v>191</v>
      </c>
      <c r="I103" s="150"/>
      <c r="J103" s="151">
        <f t="shared" si="0"/>
        <v>0</v>
      </c>
      <c r="K103" s="147" t="s">
        <v>3</v>
      </c>
      <c r="L103" s="35"/>
      <c r="M103" s="152" t="s">
        <v>3</v>
      </c>
      <c r="N103" s="153" t="s">
        <v>43</v>
      </c>
      <c r="O103" s="55"/>
      <c r="P103" s="154">
        <f t="shared" si="1"/>
        <v>0</v>
      </c>
      <c r="Q103" s="154">
        <v>0</v>
      </c>
      <c r="R103" s="154">
        <f t="shared" si="2"/>
        <v>0</v>
      </c>
      <c r="S103" s="154">
        <v>0</v>
      </c>
      <c r="T103" s="155">
        <f t="shared" si="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6" t="s">
        <v>175</v>
      </c>
      <c r="AT103" s="156" t="s">
        <v>170</v>
      </c>
      <c r="AU103" s="156" t="s">
        <v>81</v>
      </c>
      <c r="AY103" s="19" t="s">
        <v>167</v>
      </c>
      <c r="BE103" s="157">
        <f t="shared" si="4"/>
        <v>0</v>
      </c>
      <c r="BF103" s="157">
        <f t="shared" si="5"/>
        <v>0</v>
      </c>
      <c r="BG103" s="157">
        <f t="shared" si="6"/>
        <v>0</v>
      </c>
      <c r="BH103" s="157">
        <f t="shared" si="7"/>
        <v>0</v>
      </c>
      <c r="BI103" s="157">
        <f t="shared" si="8"/>
        <v>0</v>
      </c>
      <c r="BJ103" s="19" t="s">
        <v>79</v>
      </c>
      <c r="BK103" s="157">
        <f t="shared" si="9"/>
        <v>0</v>
      </c>
      <c r="BL103" s="19" t="s">
        <v>175</v>
      </c>
      <c r="BM103" s="156" t="s">
        <v>323</v>
      </c>
    </row>
    <row r="104" spans="1:65" s="2" customFormat="1" ht="21.75" customHeight="1">
      <c r="A104" s="34"/>
      <c r="B104" s="144"/>
      <c r="C104" s="145" t="s">
        <v>255</v>
      </c>
      <c r="D104" s="145" t="s">
        <v>170</v>
      </c>
      <c r="E104" s="146" t="s">
        <v>1689</v>
      </c>
      <c r="F104" s="147" t="s">
        <v>1690</v>
      </c>
      <c r="G104" s="148" t="s">
        <v>200</v>
      </c>
      <c r="H104" s="149">
        <v>3</v>
      </c>
      <c r="I104" s="150"/>
      <c r="J104" s="151">
        <f t="shared" si="0"/>
        <v>0</v>
      </c>
      <c r="K104" s="147" t="s">
        <v>3</v>
      </c>
      <c r="L104" s="35"/>
      <c r="M104" s="152" t="s">
        <v>3</v>
      </c>
      <c r="N104" s="153" t="s">
        <v>43</v>
      </c>
      <c r="O104" s="55"/>
      <c r="P104" s="154">
        <f t="shared" si="1"/>
        <v>0</v>
      </c>
      <c r="Q104" s="154">
        <v>0</v>
      </c>
      <c r="R104" s="154">
        <f t="shared" si="2"/>
        <v>0</v>
      </c>
      <c r="S104" s="154">
        <v>0</v>
      </c>
      <c r="T104" s="155">
        <f t="shared" si="3"/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6" t="s">
        <v>175</v>
      </c>
      <c r="AT104" s="156" t="s">
        <v>170</v>
      </c>
      <c r="AU104" s="156" t="s">
        <v>81</v>
      </c>
      <c r="AY104" s="19" t="s">
        <v>167</v>
      </c>
      <c r="BE104" s="157">
        <f t="shared" si="4"/>
        <v>0</v>
      </c>
      <c r="BF104" s="157">
        <f t="shared" si="5"/>
        <v>0</v>
      </c>
      <c r="BG104" s="157">
        <f t="shared" si="6"/>
        <v>0</v>
      </c>
      <c r="BH104" s="157">
        <f t="shared" si="7"/>
        <v>0</v>
      </c>
      <c r="BI104" s="157">
        <f t="shared" si="8"/>
        <v>0</v>
      </c>
      <c r="BJ104" s="19" t="s">
        <v>79</v>
      </c>
      <c r="BK104" s="157">
        <f t="shared" si="9"/>
        <v>0</v>
      </c>
      <c r="BL104" s="19" t="s">
        <v>175</v>
      </c>
      <c r="BM104" s="156" t="s">
        <v>339</v>
      </c>
    </row>
    <row r="105" spans="1:65" s="2" customFormat="1" ht="16.5" customHeight="1">
      <c r="A105" s="34"/>
      <c r="B105" s="144"/>
      <c r="C105" s="145" t="s">
        <v>9</v>
      </c>
      <c r="D105" s="145" t="s">
        <v>170</v>
      </c>
      <c r="E105" s="146" t="s">
        <v>1691</v>
      </c>
      <c r="F105" s="147" t="s">
        <v>1692</v>
      </c>
      <c r="G105" s="148" t="s">
        <v>200</v>
      </c>
      <c r="H105" s="149">
        <v>6</v>
      </c>
      <c r="I105" s="150"/>
      <c r="J105" s="151">
        <f t="shared" si="0"/>
        <v>0</v>
      </c>
      <c r="K105" s="147" t="s">
        <v>3</v>
      </c>
      <c r="L105" s="35"/>
      <c r="M105" s="152" t="s">
        <v>3</v>
      </c>
      <c r="N105" s="153" t="s">
        <v>43</v>
      </c>
      <c r="O105" s="55"/>
      <c r="P105" s="154">
        <f t="shared" si="1"/>
        <v>0</v>
      </c>
      <c r="Q105" s="154">
        <v>0</v>
      </c>
      <c r="R105" s="154">
        <f t="shared" si="2"/>
        <v>0</v>
      </c>
      <c r="S105" s="154">
        <v>0</v>
      </c>
      <c r="T105" s="155">
        <f t="shared" si="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175</v>
      </c>
      <c r="AT105" s="156" t="s">
        <v>170</v>
      </c>
      <c r="AU105" s="156" t="s">
        <v>81</v>
      </c>
      <c r="AY105" s="19" t="s">
        <v>167</v>
      </c>
      <c r="BE105" s="157">
        <f t="shared" si="4"/>
        <v>0</v>
      </c>
      <c r="BF105" s="157">
        <f t="shared" si="5"/>
        <v>0</v>
      </c>
      <c r="BG105" s="157">
        <f t="shared" si="6"/>
        <v>0</v>
      </c>
      <c r="BH105" s="157">
        <f t="shared" si="7"/>
        <v>0</v>
      </c>
      <c r="BI105" s="157">
        <f t="shared" si="8"/>
        <v>0</v>
      </c>
      <c r="BJ105" s="19" t="s">
        <v>79</v>
      </c>
      <c r="BK105" s="157">
        <f t="shared" si="9"/>
        <v>0</v>
      </c>
      <c r="BL105" s="19" t="s">
        <v>175</v>
      </c>
      <c r="BM105" s="156" t="s">
        <v>350</v>
      </c>
    </row>
    <row r="106" spans="1:65" s="2" customFormat="1" ht="16.5" customHeight="1">
      <c r="A106" s="34"/>
      <c r="B106" s="144"/>
      <c r="C106" s="145" t="s">
        <v>227</v>
      </c>
      <c r="D106" s="145" t="s">
        <v>170</v>
      </c>
      <c r="E106" s="146" t="s">
        <v>1693</v>
      </c>
      <c r="F106" s="147" t="s">
        <v>1694</v>
      </c>
      <c r="G106" s="148" t="s">
        <v>200</v>
      </c>
      <c r="H106" s="149">
        <v>3</v>
      </c>
      <c r="I106" s="150"/>
      <c r="J106" s="151">
        <f t="shared" si="0"/>
        <v>0</v>
      </c>
      <c r="K106" s="147" t="s">
        <v>3</v>
      </c>
      <c r="L106" s="35"/>
      <c r="M106" s="152" t="s">
        <v>3</v>
      </c>
      <c r="N106" s="153" t="s">
        <v>43</v>
      </c>
      <c r="O106" s="55"/>
      <c r="P106" s="154">
        <f t="shared" si="1"/>
        <v>0</v>
      </c>
      <c r="Q106" s="154">
        <v>0</v>
      </c>
      <c r="R106" s="154">
        <f t="shared" si="2"/>
        <v>0</v>
      </c>
      <c r="S106" s="154">
        <v>0</v>
      </c>
      <c r="T106" s="155">
        <f t="shared" si="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6" t="s">
        <v>175</v>
      </c>
      <c r="AT106" s="156" t="s">
        <v>170</v>
      </c>
      <c r="AU106" s="156" t="s">
        <v>81</v>
      </c>
      <c r="AY106" s="19" t="s">
        <v>167</v>
      </c>
      <c r="BE106" s="157">
        <f t="shared" si="4"/>
        <v>0</v>
      </c>
      <c r="BF106" s="157">
        <f t="shared" si="5"/>
        <v>0</v>
      </c>
      <c r="BG106" s="157">
        <f t="shared" si="6"/>
        <v>0</v>
      </c>
      <c r="BH106" s="157">
        <f t="shared" si="7"/>
        <v>0</v>
      </c>
      <c r="BI106" s="157">
        <f t="shared" si="8"/>
        <v>0</v>
      </c>
      <c r="BJ106" s="19" t="s">
        <v>79</v>
      </c>
      <c r="BK106" s="157">
        <f t="shared" si="9"/>
        <v>0</v>
      </c>
      <c r="BL106" s="19" t="s">
        <v>175</v>
      </c>
      <c r="BM106" s="156" t="s">
        <v>360</v>
      </c>
    </row>
    <row r="107" spans="1:65" s="2" customFormat="1" ht="16.5" customHeight="1">
      <c r="A107" s="34"/>
      <c r="B107" s="144"/>
      <c r="C107" s="145" t="s">
        <v>271</v>
      </c>
      <c r="D107" s="145" t="s">
        <v>170</v>
      </c>
      <c r="E107" s="146" t="s">
        <v>1695</v>
      </c>
      <c r="F107" s="147" t="s">
        <v>1696</v>
      </c>
      <c r="G107" s="148" t="s">
        <v>200</v>
      </c>
      <c r="H107" s="149">
        <v>3</v>
      </c>
      <c r="I107" s="150"/>
      <c r="J107" s="151">
        <f t="shared" si="0"/>
        <v>0</v>
      </c>
      <c r="K107" s="147" t="s">
        <v>3</v>
      </c>
      <c r="L107" s="35"/>
      <c r="M107" s="152" t="s">
        <v>3</v>
      </c>
      <c r="N107" s="153" t="s">
        <v>43</v>
      </c>
      <c r="O107" s="55"/>
      <c r="P107" s="154">
        <f t="shared" si="1"/>
        <v>0</v>
      </c>
      <c r="Q107" s="154">
        <v>0</v>
      </c>
      <c r="R107" s="154">
        <f t="shared" si="2"/>
        <v>0</v>
      </c>
      <c r="S107" s="154">
        <v>0</v>
      </c>
      <c r="T107" s="155">
        <f t="shared" si="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6" t="s">
        <v>175</v>
      </c>
      <c r="AT107" s="156" t="s">
        <v>170</v>
      </c>
      <c r="AU107" s="156" t="s">
        <v>81</v>
      </c>
      <c r="AY107" s="19" t="s">
        <v>167</v>
      </c>
      <c r="BE107" s="157">
        <f t="shared" si="4"/>
        <v>0</v>
      </c>
      <c r="BF107" s="157">
        <f t="shared" si="5"/>
        <v>0</v>
      </c>
      <c r="BG107" s="157">
        <f t="shared" si="6"/>
        <v>0</v>
      </c>
      <c r="BH107" s="157">
        <f t="shared" si="7"/>
        <v>0</v>
      </c>
      <c r="BI107" s="157">
        <f t="shared" si="8"/>
        <v>0</v>
      </c>
      <c r="BJ107" s="19" t="s">
        <v>79</v>
      </c>
      <c r="BK107" s="157">
        <f t="shared" si="9"/>
        <v>0</v>
      </c>
      <c r="BL107" s="19" t="s">
        <v>175</v>
      </c>
      <c r="BM107" s="156" t="s">
        <v>370</v>
      </c>
    </row>
    <row r="108" spans="1:65" s="2" customFormat="1" ht="16.5" customHeight="1">
      <c r="A108" s="34"/>
      <c r="B108" s="144"/>
      <c r="C108" s="145" t="s">
        <v>277</v>
      </c>
      <c r="D108" s="145" t="s">
        <v>170</v>
      </c>
      <c r="E108" s="146" t="s">
        <v>1697</v>
      </c>
      <c r="F108" s="147" t="s">
        <v>1698</v>
      </c>
      <c r="G108" s="148" t="s">
        <v>200</v>
      </c>
      <c r="H108" s="149">
        <v>6</v>
      </c>
      <c r="I108" s="150"/>
      <c r="J108" s="151">
        <f t="shared" si="0"/>
        <v>0</v>
      </c>
      <c r="K108" s="147" t="s">
        <v>3</v>
      </c>
      <c r="L108" s="35"/>
      <c r="M108" s="152" t="s">
        <v>3</v>
      </c>
      <c r="N108" s="153" t="s">
        <v>43</v>
      </c>
      <c r="O108" s="55"/>
      <c r="P108" s="154">
        <f t="shared" si="1"/>
        <v>0</v>
      </c>
      <c r="Q108" s="154">
        <v>0</v>
      </c>
      <c r="R108" s="154">
        <f t="shared" si="2"/>
        <v>0</v>
      </c>
      <c r="S108" s="154">
        <v>0</v>
      </c>
      <c r="T108" s="155">
        <f t="shared" si="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6" t="s">
        <v>175</v>
      </c>
      <c r="AT108" s="156" t="s">
        <v>170</v>
      </c>
      <c r="AU108" s="156" t="s">
        <v>81</v>
      </c>
      <c r="AY108" s="19" t="s">
        <v>167</v>
      </c>
      <c r="BE108" s="157">
        <f t="shared" si="4"/>
        <v>0</v>
      </c>
      <c r="BF108" s="157">
        <f t="shared" si="5"/>
        <v>0</v>
      </c>
      <c r="BG108" s="157">
        <f t="shared" si="6"/>
        <v>0</v>
      </c>
      <c r="BH108" s="157">
        <f t="shared" si="7"/>
        <v>0</v>
      </c>
      <c r="BI108" s="157">
        <f t="shared" si="8"/>
        <v>0</v>
      </c>
      <c r="BJ108" s="19" t="s">
        <v>79</v>
      </c>
      <c r="BK108" s="157">
        <f t="shared" si="9"/>
        <v>0</v>
      </c>
      <c r="BL108" s="19" t="s">
        <v>175</v>
      </c>
      <c r="BM108" s="156" t="s">
        <v>383</v>
      </c>
    </row>
    <row r="109" spans="1:65" s="2" customFormat="1" ht="16.5" customHeight="1">
      <c r="A109" s="34"/>
      <c r="B109" s="144"/>
      <c r="C109" s="145" t="s">
        <v>285</v>
      </c>
      <c r="D109" s="145" t="s">
        <v>170</v>
      </c>
      <c r="E109" s="146" t="s">
        <v>1699</v>
      </c>
      <c r="F109" s="147" t="s">
        <v>1700</v>
      </c>
      <c r="G109" s="148" t="s">
        <v>200</v>
      </c>
      <c r="H109" s="149">
        <v>2</v>
      </c>
      <c r="I109" s="150"/>
      <c r="J109" s="151">
        <f t="shared" si="0"/>
        <v>0</v>
      </c>
      <c r="K109" s="147" t="s">
        <v>3</v>
      </c>
      <c r="L109" s="35"/>
      <c r="M109" s="152" t="s">
        <v>3</v>
      </c>
      <c r="N109" s="153" t="s">
        <v>43</v>
      </c>
      <c r="O109" s="55"/>
      <c r="P109" s="154">
        <f t="shared" si="1"/>
        <v>0</v>
      </c>
      <c r="Q109" s="154">
        <v>0</v>
      </c>
      <c r="R109" s="154">
        <f t="shared" si="2"/>
        <v>0</v>
      </c>
      <c r="S109" s="154">
        <v>0</v>
      </c>
      <c r="T109" s="155">
        <f t="shared" si="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6" t="s">
        <v>175</v>
      </c>
      <c r="AT109" s="156" t="s">
        <v>170</v>
      </c>
      <c r="AU109" s="156" t="s">
        <v>81</v>
      </c>
      <c r="AY109" s="19" t="s">
        <v>167</v>
      </c>
      <c r="BE109" s="157">
        <f t="shared" si="4"/>
        <v>0</v>
      </c>
      <c r="BF109" s="157">
        <f t="shared" si="5"/>
        <v>0</v>
      </c>
      <c r="BG109" s="157">
        <f t="shared" si="6"/>
        <v>0</v>
      </c>
      <c r="BH109" s="157">
        <f t="shared" si="7"/>
        <v>0</v>
      </c>
      <c r="BI109" s="157">
        <f t="shared" si="8"/>
        <v>0</v>
      </c>
      <c r="BJ109" s="19" t="s">
        <v>79</v>
      </c>
      <c r="BK109" s="157">
        <f t="shared" si="9"/>
        <v>0</v>
      </c>
      <c r="BL109" s="19" t="s">
        <v>175</v>
      </c>
      <c r="BM109" s="156" t="s">
        <v>395</v>
      </c>
    </row>
    <row r="110" spans="1:65" s="2" customFormat="1" ht="16.5" customHeight="1">
      <c r="A110" s="34"/>
      <c r="B110" s="144"/>
      <c r="C110" s="145" t="s">
        <v>290</v>
      </c>
      <c r="D110" s="145" t="s">
        <v>170</v>
      </c>
      <c r="E110" s="146" t="s">
        <v>1701</v>
      </c>
      <c r="F110" s="147" t="s">
        <v>1702</v>
      </c>
      <c r="G110" s="148" t="s">
        <v>200</v>
      </c>
      <c r="H110" s="149">
        <v>1</v>
      </c>
      <c r="I110" s="150"/>
      <c r="J110" s="151">
        <f t="shared" si="0"/>
        <v>0</v>
      </c>
      <c r="K110" s="147" t="s">
        <v>3</v>
      </c>
      <c r="L110" s="35"/>
      <c r="M110" s="152" t="s">
        <v>3</v>
      </c>
      <c r="N110" s="153" t="s">
        <v>43</v>
      </c>
      <c r="O110" s="55"/>
      <c r="P110" s="154">
        <f t="shared" si="1"/>
        <v>0</v>
      </c>
      <c r="Q110" s="154">
        <v>0</v>
      </c>
      <c r="R110" s="154">
        <f t="shared" si="2"/>
        <v>0</v>
      </c>
      <c r="S110" s="154">
        <v>0</v>
      </c>
      <c r="T110" s="155">
        <f t="shared" si="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6" t="s">
        <v>175</v>
      </c>
      <c r="AT110" s="156" t="s">
        <v>170</v>
      </c>
      <c r="AU110" s="156" t="s">
        <v>81</v>
      </c>
      <c r="AY110" s="19" t="s">
        <v>167</v>
      </c>
      <c r="BE110" s="157">
        <f t="shared" si="4"/>
        <v>0</v>
      </c>
      <c r="BF110" s="157">
        <f t="shared" si="5"/>
        <v>0</v>
      </c>
      <c r="BG110" s="157">
        <f t="shared" si="6"/>
        <v>0</v>
      </c>
      <c r="BH110" s="157">
        <f t="shared" si="7"/>
        <v>0</v>
      </c>
      <c r="BI110" s="157">
        <f t="shared" si="8"/>
        <v>0</v>
      </c>
      <c r="BJ110" s="19" t="s">
        <v>79</v>
      </c>
      <c r="BK110" s="157">
        <f t="shared" si="9"/>
        <v>0</v>
      </c>
      <c r="BL110" s="19" t="s">
        <v>175</v>
      </c>
      <c r="BM110" s="156" t="s">
        <v>406</v>
      </c>
    </row>
    <row r="111" spans="1:65" s="2" customFormat="1" ht="16.5" customHeight="1">
      <c r="A111" s="34"/>
      <c r="B111" s="144"/>
      <c r="C111" s="145" t="s">
        <v>8</v>
      </c>
      <c r="D111" s="145" t="s">
        <v>170</v>
      </c>
      <c r="E111" s="146" t="s">
        <v>1703</v>
      </c>
      <c r="F111" s="147" t="s">
        <v>1704</v>
      </c>
      <c r="G111" s="148" t="s">
        <v>200</v>
      </c>
      <c r="H111" s="149">
        <v>2</v>
      </c>
      <c r="I111" s="150"/>
      <c r="J111" s="151">
        <f t="shared" si="0"/>
        <v>0</v>
      </c>
      <c r="K111" s="147" t="s">
        <v>3</v>
      </c>
      <c r="L111" s="35"/>
      <c r="M111" s="152" t="s">
        <v>3</v>
      </c>
      <c r="N111" s="153" t="s">
        <v>43</v>
      </c>
      <c r="O111" s="55"/>
      <c r="P111" s="154">
        <f t="shared" si="1"/>
        <v>0</v>
      </c>
      <c r="Q111" s="154">
        <v>0</v>
      </c>
      <c r="R111" s="154">
        <f t="shared" si="2"/>
        <v>0</v>
      </c>
      <c r="S111" s="154">
        <v>0</v>
      </c>
      <c r="T111" s="155">
        <f t="shared" si="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175</v>
      </c>
      <c r="AT111" s="156" t="s">
        <v>170</v>
      </c>
      <c r="AU111" s="156" t="s">
        <v>81</v>
      </c>
      <c r="AY111" s="19" t="s">
        <v>167</v>
      </c>
      <c r="BE111" s="157">
        <f t="shared" si="4"/>
        <v>0</v>
      </c>
      <c r="BF111" s="157">
        <f t="shared" si="5"/>
        <v>0</v>
      </c>
      <c r="BG111" s="157">
        <f t="shared" si="6"/>
        <v>0</v>
      </c>
      <c r="BH111" s="157">
        <f t="shared" si="7"/>
        <v>0</v>
      </c>
      <c r="BI111" s="157">
        <f t="shared" si="8"/>
        <v>0</v>
      </c>
      <c r="BJ111" s="19" t="s">
        <v>79</v>
      </c>
      <c r="BK111" s="157">
        <f t="shared" si="9"/>
        <v>0</v>
      </c>
      <c r="BL111" s="19" t="s">
        <v>175</v>
      </c>
      <c r="BM111" s="156" t="s">
        <v>418</v>
      </c>
    </row>
    <row r="112" spans="1:65" s="2" customFormat="1" ht="16.5" customHeight="1">
      <c r="A112" s="34"/>
      <c r="B112" s="144"/>
      <c r="C112" s="145" t="s">
        <v>300</v>
      </c>
      <c r="D112" s="145" t="s">
        <v>170</v>
      </c>
      <c r="E112" s="146" t="s">
        <v>1705</v>
      </c>
      <c r="F112" s="147" t="s">
        <v>1706</v>
      </c>
      <c r="G112" s="148" t="s">
        <v>200</v>
      </c>
      <c r="H112" s="149">
        <v>1</v>
      </c>
      <c r="I112" s="150"/>
      <c r="J112" s="151">
        <f t="shared" si="0"/>
        <v>0</v>
      </c>
      <c r="K112" s="147" t="s">
        <v>3</v>
      </c>
      <c r="L112" s="35"/>
      <c r="M112" s="152" t="s">
        <v>3</v>
      </c>
      <c r="N112" s="153" t="s">
        <v>43</v>
      </c>
      <c r="O112" s="55"/>
      <c r="P112" s="154">
        <f t="shared" si="1"/>
        <v>0</v>
      </c>
      <c r="Q112" s="154">
        <v>0</v>
      </c>
      <c r="R112" s="154">
        <f t="shared" si="2"/>
        <v>0</v>
      </c>
      <c r="S112" s="154">
        <v>0</v>
      </c>
      <c r="T112" s="155">
        <f t="shared" si="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6" t="s">
        <v>175</v>
      </c>
      <c r="AT112" s="156" t="s">
        <v>170</v>
      </c>
      <c r="AU112" s="156" t="s">
        <v>81</v>
      </c>
      <c r="AY112" s="19" t="s">
        <v>167</v>
      </c>
      <c r="BE112" s="157">
        <f t="shared" si="4"/>
        <v>0</v>
      </c>
      <c r="BF112" s="157">
        <f t="shared" si="5"/>
        <v>0</v>
      </c>
      <c r="BG112" s="157">
        <f t="shared" si="6"/>
        <v>0</v>
      </c>
      <c r="BH112" s="157">
        <f t="shared" si="7"/>
        <v>0</v>
      </c>
      <c r="BI112" s="157">
        <f t="shared" si="8"/>
        <v>0</v>
      </c>
      <c r="BJ112" s="19" t="s">
        <v>79</v>
      </c>
      <c r="BK112" s="157">
        <f t="shared" si="9"/>
        <v>0</v>
      </c>
      <c r="BL112" s="19" t="s">
        <v>175</v>
      </c>
      <c r="BM112" s="156" t="s">
        <v>431</v>
      </c>
    </row>
    <row r="113" spans="1:65" s="2" customFormat="1" ht="24.2" customHeight="1">
      <c r="A113" s="34"/>
      <c r="B113" s="144"/>
      <c r="C113" s="145" t="s">
        <v>306</v>
      </c>
      <c r="D113" s="145" t="s">
        <v>170</v>
      </c>
      <c r="E113" s="146" t="s">
        <v>1707</v>
      </c>
      <c r="F113" s="147" t="s">
        <v>1708</v>
      </c>
      <c r="G113" s="148" t="s">
        <v>200</v>
      </c>
      <c r="H113" s="149">
        <v>1</v>
      </c>
      <c r="I113" s="150"/>
      <c r="J113" s="151">
        <f t="shared" si="0"/>
        <v>0</v>
      </c>
      <c r="K113" s="147" t="s">
        <v>3</v>
      </c>
      <c r="L113" s="35"/>
      <c r="M113" s="152" t="s">
        <v>3</v>
      </c>
      <c r="N113" s="153" t="s">
        <v>43</v>
      </c>
      <c r="O113" s="55"/>
      <c r="P113" s="154">
        <f t="shared" si="1"/>
        <v>0</v>
      </c>
      <c r="Q113" s="154">
        <v>0</v>
      </c>
      <c r="R113" s="154">
        <f t="shared" si="2"/>
        <v>0</v>
      </c>
      <c r="S113" s="154">
        <v>0</v>
      </c>
      <c r="T113" s="155">
        <f t="shared" si="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6" t="s">
        <v>175</v>
      </c>
      <c r="AT113" s="156" t="s">
        <v>170</v>
      </c>
      <c r="AU113" s="156" t="s">
        <v>81</v>
      </c>
      <c r="AY113" s="19" t="s">
        <v>167</v>
      </c>
      <c r="BE113" s="157">
        <f t="shared" si="4"/>
        <v>0</v>
      </c>
      <c r="BF113" s="157">
        <f t="shared" si="5"/>
        <v>0</v>
      </c>
      <c r="BG113" s="157">
        <f t="shared" si="6"/>
        <v>0</v>
      </c>
      <c r="BH113" s="157">
        <f t="shared" si="7"/>
        <v>0</v>
      </c>
      <c r="BI113" s="157">
        <f t="shared" si="8"/>
        <v>0</v>
      </c>
      <c r="BJ113" s="19" t="s">
        <v>79</v>
      </c>
      <c r="BK113" s="157">
        <f t="shared" si="9"/>
        <v>0</v>
      </c>
      <c r="BL113" s="19" t="s">
        <v>175</v>
      </c>
      <c r="BM113" s="156" t="s">
        <v>441</v>
      </c>
    </row>
    <row r="114" spans="1:65" s="2" customFormat="1" ht="37.9" customHeight="1">
      <c r="A114" s="34"/>
      <c r="B114" s="144"/>
      <c r="C114" s="145" t="s">
        <v>312</v>
      </c>
      <c r="D114" s="145" t="s">
        <v>170</v>
      </c>
      <c r="E114" s="146" t="s">
        <v>1709</v>
      </c>
      <c r="F114" s="147" t="s">
        <v>1710</v>
      </c>
      <c r="G114" s="148" t="s">
        <v>200</v>
      </c>
      <c r="H114" s="149">
        <v>1</v>
      </c>
      <c r="I114" s="150"/>
      <c r="J114" s="151">
        <f t="shared" si="0"/>
        <v>0</v>
      </c>
      <c r="K114" s="147" t="s">
        <v>3</v>
      </c>
      <c r="L114" s="35"/>
      <c r="M114" s="152" t="s">
        <v>3</v>
      </c>
      <c r="N114" s="153" t="s">
        <v>43</v>
      </c>
      <c r="O114" s="55"/>
      <c r="P114" s="154">
        <f t="shared" si="1"/>
        <v>0</v>
      </c>
      <c r="Q114" s="154">
        <v>0</v>
      </c>
      <c r="R114" s="154">
        <f t="shared" si="2"/>
        <v>0</v>
      </c>
      <c r="S114" s="154">
        <v>0</v>
      </c>
      <c r="T114" s="155">
        <f t="shared" si="3"/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6" t="s">
        <v>175</v>
      </c>
      <c r="AT114" s="156" t="s">
        <v>170</v>
      </c>
      <c r="AU114" s="156" t="s">
        <v>81</v>
      </c>
      <c r="AY114" s="19" t="s">
        <v>167</v>
      </c>
      <c r="BE114" s="157">
        <f t="shared" si="4"/>
        <v>0</v>
      </c>
      <c r="BF114" s="157">
        <f t="shared" si="5"/>
        <v>0</v>
      </c>
      <c r="BG114" s="157">
        <f t="shared" si="6"/>
        <v>0</v>
      </c>
      <c r="BH114" s="157">
        <f t="shared" si="7"/>
        <v>0</v>
      </c>
      <c r="BI114" s="157">
        <f t="shared" si="8"/>
        <v>0</v>
      </c>
      <c r="BJ114" s="19" t="s">
        <v>79</v>
      </c>
      <c r="BK114" s="157">
        <f t="shared" si="9"/>
        <v>0</v>
      </c>
      <c r="BL114" s="19" t="s">
        <v>175</v>
      </c>
      <c r="BM114" s="156" t="s">
        <v>451</v>
      </c>
    </row>
    <row r="115" spans="1:65" s="2" customFormat="1" ht="101.25" customHeight="1">
      <c r="A115" s="34"/>
      <c r="B115" s="144"/>
      <c r="C115" s="145" t="s">
        <v>318</v>
      </c>
      <c r="D115" s="145" t="s">
        <v>170</v>
      </c>
      <c r="E115" s="146" t="s">
        <v>1711</v>
      </c>
      <c r="F115" s="147" t="s">
        <v>1712</v>
      </c>
      <c r="G115" s="148" t="s">
        <v>200</v>
      </c>
      <c r="H115" s="149">
        <v>3</v>
      </c>
      <c r="I115" s="150"/>
      <c r="J115" s="151">
        <f t="shared" si="0"/>
        <v>0</v>
      </c>
      <c r="K115" s="147" t="s">
        <v>3</v>
      </c>
      <c r="L115" s="35"/>
      <c r="M115" s="152" t="s">
        <v>3</v>
      </c>
      <c r="N115" s="153" t="s">
        <v>43</v>
      </c>
      <c r="O115" s="55"/>
      <c r="P115" s="154">
        <f t="shared" si="1"/>
        <v>0</v>
      </c>
      <c r="Q115" s="154">
        <v>0</v>
      </c>
      <c r="R115" s="154">
        <f t="shared" si="2"/>
        <v>0</v>
      </c>
      <c r="S115" s="154">
        <v>0</v>
      </c>
      <c r="T115" s="155">
        <f t="shared" si="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6" t="s">
        <v>175</v>
      </c>
      <c r="AT115" s="156" t="s">
        <v>170</v>
      </c>
      <c r="AU115" s="156" t="s">
        <v>81</v>
      </c>
      <c r="AY115" s="19" t="s">
        <v>167</v>
      </c>
      <c r="BE115" s="157">
        <f t="shared" si="4"/>
        <v>0</v>
      </c>
      <c r="BF115" s="157">
        <f t="shared" si="5"/>
        <v>0</v>
      </c>
      <c r="BG115" s="157">
        <f t="shared" si="6"/>
        <v>0</v>
      </c>
      <c r="BH115" s="157">
        <f t="shared" si="7"/>
        <v>0</v>
      </c>
      <c r="BI115" s="157">
        <f t="shared" si="8"/>
        <v>0</v>
      </c>
      <c r="BJ115" s="19" t="s">
        <v>79</v>
      </c>
      <c r="BK115" s="157">
        <f t="shared" si="9"/>
        <v>0</v>
      </c>
      <c r="BL115" s="19" t="s">
        <v>175</v>
      </c>
      <c r="BM115" s="156" t="s">
        <v>463</v>
      </c>
    </row>
    <row r="116" spans="1:65" s="2" customFormat="1" ht="78" customHeight="1">
      <c r="A116" s="34"/>
      <c r="B116" s="144"/>
      <c r="C116" s="145" t="s">
        <v>323</v>
      </c>
      <c r="D116" s="145" t="s">
        <v>170</v>
      </c>
      <c r="E116" s="146" t="s">
        <v>1713</v>
      </c>
      <c r="F116" s="147" t="s">
        <v>1714</v>
      </c>
      <c r="G116" s="148" t="s">
        <v>200</v>
      </c>
      <c r="H116" s="149">
        <v>9</v>
      </c>
      <c r="I116" s="150"/>
      <c r="J116" s="151">
        <f t="shared" si="0"/>
        <v>0</v>
      </c>
      <c r="K116" s="147" t="s">
        <v>3</v>
      </c>
      <c r="L116" s="35"/>
      <c r="M116" s="152" t="s">
        <v>3</v>
      </c>
      <c r="N116" s="153" t="s">
        <v>43</v>
      </c>
      <c r="O116" s="55"/>
      <c r="P116" s="154">
        <f t="shared" si="1"/>
        <v>0</v>
      </c>
      <c r="Q116" s="154">
        <v>0</v>
      </c>
      <c r="R116" s="154">
        <f t="shared" si="2"/>
        <v>0</v>
      </c>
      <c r="S116" s="154">
        <v>0</v>
      </c>
      <c r="T116" s="155">
        <f t="shared" si="3"/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6" t="s">
        <v>175</v>
      </c>
      <c r="AT116" s="156" t="s">
        <v>170</v>
      </c>
      <c r="AU116" s="156" t="s">
        <v>81</v>
      </c>
      <c r="AY116" s="19" t="s">
        <v>167</v>
      </c>
      <c r="BE116" s="157">
        <f t="shared" si="4"/>
        <v>0</v>
      </c>
      <c r="BF116" s="157">
        <f t="shared" si="5"/>
        <v>0</v>
      </c>
      <c r="BG116" s="157">
        <f t="shared" si="6"/>
        <v>0</v>
      </c>
      <c r="BH116" s="157">
        <f t="shared" si="7"/>
        <v>0</v>
      </c>
      <c r="BI116" s="157">
        <f t="shared" si="8"/>
        <v>0</v>
      </c>
      <c r="BJ116" s="19" t="s">
        <v>79</v>
      </c>
      <c r="BK116" s="157">
        <f t="shared" si="9"/>
        <v>0</v>
      </c>
      <c r="BL116" s="19" t="s">
        <v>175</v>
      </c>
      <c r="BM116" s="156" t="s">
        <v>474</v>
      </c>
    </row>
    <row r="117" spans="1:65" s="2" customFormat="1" ht="37.9" customHeight="1">
      <c r="A117" s="34"/>
      <c r="B117" s="144"/>
      <c r="C117" s="145" t="s">
        <v>330</v>
      </c>
      <c r="D117" s="145" t="s">
        <v>170</v>
      </c>
      <c r="E117" s="146" t="s">
        <v>1715</v>
      </c>
      <c r="F117" s="147" t="s">
        <v>1716</v>
      </c>
      <c r="G117" s="148" t="s">
        <v>200</v>
      </c>
      <c r="H117" s="149">
        <v>3</v>
      </c>
      <c r="I117" s="150"/>
      <c r="J117" s="151">
        <f t="shared" si="0"/>
        <v>0</v>
      </c>
      <c r="K117" s="147" t="s">
        <v>3</v>
      </c>
      <c r="L117" s="35"/>
      <c r="M117" s="152" t="s">
        <v>3</v>
      </c>
      <c r="N117" s="153" t="s">
        <v>43</v>
      </c>
      <c r="O117" s="55"/>
      <c r="P117" s="154">
        <f t="shared" si="1"/>
        <v>0</v>
      </c>
      <c r="Q117" s="154">
        <v>0</v>
      </c>
      <c r="R117" s="154">
        <f t="shared" si="2"/>
        <v>0</v>
      </c>
      <c r="S117" s="154">
        <v>0</v>
      </c>
      <c r="T117" s="155">
        <f t="shared" si="3"/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6" t="s">
        <v>175</v>
      </c>
      <c r="AT117" s="156" t="s">
        <v>170</v>
      </c>
      <c r="AU117" s="156" t="s">
        <v>81</v>
      </c>
      <c r="AY117" s="19" t="s">
        <v>167</v>
      </c>
      <c r="BE117" s="157">
        <f t="shared" si="4"/>
        <v>0</v>
      </c>
      <c r="BF117" s="157">
        <f t="shared" si="5"/>
        <v>0</v>
      </c>
      <c r="BG117" s="157">
        <f t="shared" si="6"/>
        <v>0</v>
      </c>
      <c r="BH117" s="157">
        <f t="shared" si="7"/>
        <v>0</v>
      </c>
      <c r="BI117" s="157">
        <f t="shared" si="8"/>
        <v>0</v>
      </c>
      <c r="BJ117" s="19" t="s">
        <v>79</v>
      </c>
      <c r="BK117" s="157">
        <f t="shared" si="9"/>
        <v>0</v>
      </c>
      <c r="BL117" s="19" t="s">
        <v>175</v>
      </c>
      <c r="BM117" s="156" t="s">
        <v>485</v>
      </c>
    </row>
    <row r="118" spans="1:65" s="2" customFormat="1" ht="16.5" customHeight="1">
      <c r="A118" s="34"/>
      <c r="B118" s="144"/>
      <c r="C118" s="145" t="s">
        <v>339</v>
      </c>
      <c r="D118" s="145" t="s">
        <v>170</v>
      </c>
      <c r="E118" s="146" t="s">
        <v>1717</v>
      </c>
      <c r="F118" s="147" t="s">
        <v>1718</v>
      </c>
      <c r="G118" s="148" t="s">
        <v>200</v>
      </c>
      <c r="H118" s="149">
        <v>1</v>
      </c>
      <c r="I118" s="150"/>
      <c r="J118" s="151">
        <f t="shared" si="0"/>
        <v>0</v>
      </c>
      <c r="K118" s="147" t="s">
        <v>3</v>
      </c>
      <c r="L118" s="35"/>
      <c r="M118" s="152" t="s">
        <v>3</v>
      </c>
      <c r="N118" s="153" t="s">
        <v>43</v>
      </c>
      <c r="O118" s="55"/>
      <c r="P118" s="154">
        <f t="shared" si="1"/>
        <v>0</v>
      </c>
      <c r="Q118" s="154">
        <v>0</v>
      </c>
      <c r="R118" s="154">
        <f t="shared" si="2"/>
        <v>0</v>
      </c>
      <c r="S118" s="154">
        <v>0</v>
      </c>
      <c r="T118" s="155">
        <f t="shared" si="3"/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6" t="s">
        <v>175</v>
      </c>
      <c r="AT118" s="156" t="s">
        <v>170</v>
      </c>
      <c r="AU118" s="156" t="s">
        <v>81</v>
      </c>
      <c r="AY118" s="19" t="s">
        <v>167</v>
      </c>
      <c r="BE118" s="157">
        <f t="shared" si="4"/>
        <v>0</v>
      </c>
      <c r="BF118" s="157">
        <f t="shared" si="5"/>
        <v>0</v>
      </c>
      <c r="BG118" s="157">
        <f t="shared" si="6"/>
        <v>0</v>
      </c>
      <c r="BH118" s="157">
        <f t="shared" si="7"/>
        <v>0</v>
      </c>
      <c r="BI118" s="157">
        <f t="shared" si="8"/>
        <v>0</v>
      </c>
      <c r="BJ118" s="19" t="s">
        <v>79</v>
      </c>
      <c r="BK118" s="157">
        <f t="shared" si="9"/>
        <v>0</v>
      </c>
      <c r="BL118" s="19" t="s">
        <v>175</v>
      </c>
      <c r="BM118" s="156" t="s">
        <v>497</v>
      </c>
    </row>
    <row r="119" spans="1:65" s="2" customFormat="1" ht="16.5" customHeight="1">
      <c r="A119" s="34"/>
      <c r="B119" s="144"/>
      <c r="C119" s="145" t="s">
        <v>345</v>
      </c>
      <c r="D119" s="145" t="s">
        <v>170</v>
      </c>
      <c r="E119" s="146" t="s">
        <v>1719</v>
      </c>
      <c r="F119" s="147" t="s">
        <v>1720</v>
      </c>
      <c r="G119" s="148" t="s">
        <v>200</v>
      </c>
      <c r="H119" s="149">
        <v>1</v>
      </c>
      <c r="I119" s="150"/>
      <c r="J119" s="151">
        <f t="shared" si="0"/>
        <v>0</v>
      </c>
      <c r="K119" s="147" t="s">
        <v>3</v>
      </c>
      <c r="L119" s="35"/>
      <c r="M119" s="152" t="s">
        <v>3</v>
      </c>
      <c r="N119" s="153" t="s">
        <v>43</v>
      </c>
      <c r="O119" s="55"/>
      <c r="P119" s="154">
        <f t="shared" si="1"/>
        <v>0</v>
      </c>
      <c r="Q119" s="154">
        <v>0</v>
      </c>
      <c r="R119" s="154">
        <f t="shared" si="2"/>
        <v>0</v>
      </c>
      <c r="S119" s="154">
        <v>0</v>
      </c>
      <c r="T119" s="155">
        <f t="shared" si="3"/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6" t="s">
        <v>175</v>
      </c>
      <c r="AT119" s="156" t="s">
        <v>170</v>
      </c>
      <c r="AU119" s="156" t="s">
        <v>81</v>
      </c>
      <c r="AY119" s="19" t="s">
        <v>167</v>
      </c>
      <c r="BE119" s="157">
        <f t="shared" si="4"/>
        <v>0</v>
      </c>
      <c r="BF119" s="157">
        <f t="shared" si="5"/>
        <v>0</v>
      </c>
      <c r="BG119" s="157">
        <f t="shared" si="6"/>
        <v>0</v>
      </c>
      <c r="BH119" s="157">
        <f t="shared" si="7"/>
        <v>0</v>
      </c>
      <c r="BI119" s="157">
        <f t="shared" si="8"/>
        <v>0</v>
      </c>
      <c r="BJ119" s="19" t="s">
        <v>79</v>
      </c>
      <c r="BK119" s="157">
        <f t="shared" si="9"/>
        <v>0</v>
      </c>
      <c r="BL119" s="19" t="s">
        <v>175</v>
      </c>
      <c r="BM119" s="156" t="s">
        <v>508</v>
      </c>
    </row>
    <row r="120" spans="1:65" s="2" customFormat="1" ht="16.5" customHeight="1">
      <c r="A120" s="34"/>
      <c r="B120" s="144"/>
      <c r="C120" s="145" t="s">
        <v>350</v>
      </c>
      <c r="D120" s="145" t="s">
        <v>170</v>
      </c>
      <c r="E120" s="146" t="s">
        <v>1721</v>
      </c>
      <c r="F120" s="147" t="s">
        <v>1722</v>
      </c>
      <c r="G120" s="148" t="s">
        <v>200</v>
      </c>
      <c r="H120" s="149">
        <v>1</v>
      </c>
      <c r="I120" s="150"/>
      <c r="J120" s="151">
        <f t="shared" si="0"/>
        <v>0</v>
      </c>
      <c r="K120" s="147" t="s">
        <v>3</v>
      </c>
      <c r="L120" s="35"/>
      <c r="M120" s="152" t="s">
        <v>3</v>
      </c>
      <c r="N120" s="153" t="s">
        <v>43</v>
      </c>
      <c r="O120" s="55"/>
      <c r="P120" s="154">
        <f t="shared" si="1"/>
        <v>0</v>
      </c>
      <c r="Q120" s="154">
        <v>0</v>
      </c>
      <c r="R120" s="154">
        <f t="shared" si="2"/>
        <v>0</v>
      </c>
      <c r="S120" s="154">
        <v>0</v>
      </c>
      <c r="T120" s="155">
        <f t="shared" si="3"/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6" t="s">
        <v>175</v>
      </c>
      <c r="AT120" s="156" t="s">
        <v>170</v>
      </c>
      <c r="AU120" s="156" t="s">
        <v>81</v>
      </c>
      <c r="AY120" s="19" t="s">
        <v>167</v>
      </c>
      <c r="BE120" s="157">
        <f t="shared" si="4"/>
        <v>0</v>
      </c>
      <c r="BF120" s="157">
        <f t="shared" si="5"/>
        <v>0</v>
      </c>
      <c r="BG120" s="157">
        <f t="shared" si="6"/>
        <v>0</v>
      </c>
      <c r="BH120" s="157">
        <f t="shared" si="7"/>
        <v>0</v>
      </c>
      <c r="BI120" s="157">
        <f t="shared" si="8"/>
        <v>0</v>
      </c>
      <c r="BJ120" s="19" t="s">
        <v>79</v>
      </c>
      <c r="BK120" s="157">
        <f t="shared" si="9"/>
        <v>0</v>
      </c>
      <c r="BL120" s="19" t="s">
        <v>175</v>
      </c>
      <c r="BM120" s="156" t="s">
        <v>518</v>
      </c>
    </row>
    <row r="121" spans="1:65" s="2" customFormat="1" ht="24.2" customHeight="1">
      <c r="A121" s="34"/>
      <c r="B121" s="144"/>
      <c r="C121" s="145" t="s">
        <v>354</v>
      </c>
      <c r="D121" s="145" t="s">
        <v>170</v>
      </c>
      <c r="E121" s="146" t="s">
        <v>1723</v>
      </c>
      <c r="F121" s="147" t="s">
        <v>1724</v>
      </c>
      <c r="G121" s="148" t="s">
        <v>200</v>
      </c>
      <c r="H121" s="149">
        <v>1</v>
      </c>
      <c r="I121" s="150"/>
      <c r="J121" s="151">
        <f t="shared" si="0"/>
        <v>0</v>
      </c>
      <c r="K121" s="147" t="s">
        <v>3</v>
      </c>
      <c r="L121" s="35"/>
      <c r="M121" s="152" t="s">
        <v>3</v>
      </c>
      <c r="N121" s="153" t="s">
        <v>43</v>
      </c>
      <c r="O121" s="55"/>
      <c r="P121" s="154">
        <f t="shared" si="1"/>
        <v>0</v>
      </c>
      <c r="Q121" s="154">
        <v>0</v>
      </c>
      <c r="R121" s="154">
        <f t="shared" si="2"/>
        <v>0</v>
      </c>
      <c r="S121" s="154">
        <v>0</v>
      </c>
      <c r="T121" s="155">
        <f t="shared" si="3"/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6" t="s">
        <v>175</v>
      </c>
      <c r="AT121" s="156" t="s">
        <v>170</v>
      </c>
      <c r="AU121" s="156" t="s">
        <v>81</v>
      </c>
      <c r="AY121" s="19" t="s">
        <v>167</v>
      </c>
      <c r="BE121" s="157">
        <f t="shared" si="4"/>
        <v>0</v>
      </c>
      <c r="BF121" s="157">
        <f t="shared" si="5"/>
        <v>0</v>
      </c>
      <c r="BG121" s="157">
        <f t="shared" si="6"/>
        <v>0</v>
      </c>
      <c r="BH121" s="157">
        <f t="shared" si="7"/>
        <v>0</v>
      </c>
      <c r="BI121" s="157">
        <f t="shared" si="8"/>
        <v>0</v>
      </c>
      <c r="BJ121" s="19" t="s">
        <v>79</v>
      </c>
      <c r="BK121" s="157">
        <f t="shared" si="9"/>
        <v>0</v>
      </c>
      <c r="BL121" s="19" t="s">
        <v>175</v>
      </c>
      <c r="BM121" s="156" t="s">
        <v>530</v>
      </c>
    </row>
    <row r="122" spans="1:65" s="2" customFormat="1" ht="16.5" customHeight="1">
      <c r="A122" s="34"/>
      <c r="B122" s="144"/>
      <c r="C122" s="145" t="s">
        <v>360</v>
      </c>
      <c r="D122" s="145" t="s">
        <v>170</v>
      </c>
      <c r="E122" s="146" t="s">
        <v>1725</v>
      </c>
      <c r="F122" s="147" t="s">
        <v>1726</v>
      </c>
      <c r="G122" s="148" t="s">
        <v>200</v>
      </c>
      <c r="H122" s="149">
        <v>1</v>
      </c>
      <c r="I122" s="150"/>
      <c r="J122" s="151">
        <f t="shared" si="0"/>
        <v>0</v>
      </c>
      <c r="K122" s="147" t="s">
        <v>3</v>
      </c>
      <c r="L122" s="35"/>
      <c r="M122" s="152" t="s">
        <v>3</v>
      </c>
      <c r="N122" s="153" t="s">
        <v>43</v>
      </c>
      <c r="O122" s="55"/>
      <c r="P122" s="154">
        <f t="shared" si="1"/>
        <v>0</v>
      </c>
      <c r="Q122" s="154">
        <v>0</v>
      </c>
      <c r="R122" s="154">
        <f t="shared" si="2"/>
        <v>0</v>
      </c>
      <c r="S122" s="154">
        <v>0</v>
      </c>
      <c r="T122" s="155">
        <f t="shared" si="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6" t="s">
        <v>175</v>
      </c>
      <c r="AT122" s="156" t="s">
        <v>170</v>
      </c>
      <c r="AU122" s="156" t="s">
        <v>81</v>
      </c>
      <c r="AY122" s="19" t="s">
        <v>167</v>
      </c>
      <c r="BE122" s="157">
        <f t="shared" si="4"/>
        <v>0</v>
      </c>
      <c r="BF122" s="157">
        <f t="shared" si="5"/>
        <v>0</v>
      </c>
      <c r="BG122" s="157">
        <f t="shared" si="6"/>
        <v>0</v>
      </c>
      <c r="BH122" s="157">
        <f t="shared" si="7"/>
        <v>0</v>
      </c>
      <c r="BI122" s="157">
        <f t="shared" si="8"/>
        <v>0</v>
      </c>
      <c r="BJ122" s="19" t="s">
        <v>79</v>
      </c>
      <c r="BK122" s="157">
        <f t="shared" si="9"/>
        <v>0</v>
      </c>
      <c r="BL122" s="19" t="s">
        <v>175</v>
      </c>
      <c r="BM122" s="156" t="s">
        <v>539</v>
      </c>
    </row>
    <row r="123" spans="2:63" s="12" customFormat="1" ht="25.9" customHeight="1">
      <c r="B123" s="131"/>
      <c r="D123" s="132" t="s">
        <v>71</v>
      </c>
      <c r="E123" s="133" t="s">
        <v>1493</v>
      </c>
      <c r="F123" s="133" t="s">
        <v>1494</v>
      </c>
      <c r="I123" s="134"/>
      <c r="J123" s="135">
        <f>BK123</f>
        <v>0</v>
      </c>
      <c r="L123" s="131"/>
      <c r="M123" s="136"/>
      <c r="N123" s="137"/>
      <c r="O123" s="137"/>
      <c r="P123" s="138">
        <f>SUM(P124:P125)</f>
        <v>0</v>
      </c>
      <c r="Q123" s="137"/>
      <c r="R123" s="138">
        <f>SUM(R124:R125)</f>
        <v>0</v>
      </c>
      <c r="S123" s="137"/>
      <c r="T123" s="139">
        <f>SUM(T124:T125)</f>
        <v>0</v>
      </c>
      <c r="AR123" s="132" t="s">
        <v>175</v>
      </c>
      <c r="AT123" s="140" t="s">
        <v>71</v>
      </c>
      <c r="AU123" s="140" t="s">
        <v>72</v>
      </c>
      <c r="AY123" s="132" t="s">
        <v>167</v>
      </c>
      <c r="BK123" s="141">
        <f>SUM(BK124:BK125)</f>
        <v>0</v>
      </c>
    </row>
    <row r="124" spans="1:65" s="2" customFormat="1" ht="16.5" customHeight="1">
      <c r="A124" s="34"/>
      <c r="B124" s="144"/>
      <c r="C124" s="145" t="s">
        <v>365</v>
      </c>
      <c r="D124" s="145" t="s">
        <v>170</v>
      </c>
      <c r="E124" s="146" t="s">
        <v>1727</v>
      </c>
      <c r="F124" s="147" t="s">
        <v>1728</v>
      </c>
      <c r="G124" s="148" t="s">
        <v>348</v>
      </c>
      <c r="H124" s="149">
        <v>1</v>
      </c>
      <c r="I124" s="150"/>
      <c r="J124" s="151">
        <f>ROUND(I124*H124,2)</f>
        <v>0</v>
      </c>
      <c r="K124" s="147" t="s">
        <v>3</v>
      </c>
      <c r="L124" s="35"/>
      <c r="M124" s="152" t="s">
        <v>3</v>
      </c>
      <c r="N124" s="153" t="s">
        <v>43</v>
      </c>
      <c r="O124" s="55"/>
      <c r="P124" s="154">
        <f>O124*H124</f>
        <v>0</v>
      </c>
      <c r="Q124" s="154">
        <v>0</v>
      </c>
      <c r="R124" s="154">
        <f>Q124*H124</f>
        <v>0</v>
      </c>
      <c r="S124" s="154">
        <v>0</v>
      </c>
      <c r="T124" s="155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6" t="s">
        <v>792</v>
      </c>
      <c r="AT124" s="156" t="s">
        <v>170</v>
      </c>
      <c r="AU124" s="156" t="s">
        <v>79</v>
      </c>
      <c r="AY124" s="19" t="s">
        <v>167</v>
      </c>
      <c r="BE124" s="157">
        <f>IF(N124="základní",J124,0)</f>
        <v>0</v>
      </c>
      <c r="BF124" s="157">
        <f>IF(N124="snížená",J124,0)</f>
        <v>0</v>
      </c>
      <c r="BG124" s="157">
        <f>IF(N124="zákl. přenesená",J124,0)</f>
        <v>0</v>
      </c>
      <c r="BH124" s="157">
        <f>IF(N124="sníž. přenesená",J124,0)</f>
        <v>0</v>
      </c>
      <c r="BI124" s="157">
        <f>IF(N124="nulová",J124,0)</f>
        <v>0</v>
      </c>
      <c r="BJ124" s="19" t="s">
        <v>79</v>
      </c>
      <c r="BK124" s="157">
        <f>ROUND(I124*H124,2)</f>
        <v>0</v>
      </c>
      <c r="BL124" s="19" t="s">
        <v>792</v>
      </c>
      <c r="BM124" s="156" t="s">
        <v>1729</v>
      </c>
    </row>
    <row r="125" spans="1:47" s="2" customFormat="1" ht="224.25">
      <c r="A125" s="34"/>
      <c r="B125" s="35"/>
      <c r="C125" s="34"/>
      <c r="D125" s="164" t="s">
        <v>422</v>
      </c>
      <c r="E125" s="34"/>
      <c r="F125" s="180" t="s">
        <v>1730</v>
      </c>
      <c r="G125" s="34"/>
      <c r="H125" s="34"/>
      <c r="I125" s="160"/>
      <c r="J125" s="34"/>
      <c r="K125" s="34"/>
      <c r="L125" s="35"/>
      <c r="M125" s="220"/>
      <c r="N125" s="221"/>
      <c r="O125" s="205"/>
      <c r="P125" s="205"/>
      <c r="Q125" s="205"/>
      <c r="R125" s="205"/>
      <c r="S125" s="205"/>
      <c r="T125" s="222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9" t="s">
        <v>422</v>
      </c>
      <c r="AU125" s="19" t="s">
        <v>79</v>
      </c>
    </row>
    <row r="126" spans="1:31" s="2" customFormat="1" ht="6.95" customHeight="1">
      <c r="A126" s="34"/>
      <c r="B126" s="44"/>
      <c r="C126" s="45"/>
      <c r="D126" s="45"/>
      <c r="E126" s="45"/>
      <c r="F126" s="45"/>
      <c r="G126" s="45"/>
      <c r="H126" s="45"/>
      <c r="I126" s="45"/>
      <c r="J126" s="45"/>
      <c r="K126" s="45"/>
      <c r="L126" s="35"/>
      <c r="M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</sheetData>
  <autoFilter ref="C87:K125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1" t="s">
        <v>6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101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5" customHeight="1">
      <c r="B4" s="22"/>
      <c r="D4" s="23" t="s">
        <v>123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6" t="str">
        <f>'Rekapitulace stavby'!K6</f>
        <v>Pavilon E - Izolační boxy ARO - 2.NP a JIP - 3.NP</v>
      </c>
      <c r="F7" s="347"/>
      <c r="G7" s="347"/>
      <c r="H7" s="347"/>
      <c r="L7" s="22"/>
    </row>
    <row r="8" spans="2:12" s="1" customFormat="1" ht="12" customHeight="1">
      <c r="B8" s="22"/>
      <c r="D8" s="29" t="s">
        <v>124</v>
      </c>
      <c r="L8" s="22"/>
    </row>
    <row r="9" spans="1:31" s="2" customFormat="1" ht="16.5" customHeight="1">
      <c r="A9" s="34"/>
      <c r="B9" s="35"/>
      <c r="C9" s="34"/>
      <c r="D9" s="34"/>
      <c r="E9" s="346" t="s">
        <v>125</v>
      </c>
      <c r="F9" s="348"/>
      <c r="G9" s="348"/>
      <c r="H9" s="348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126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9" t="s">
        <v>1731</v>
      </c>
      <c r="F11" s="348"/>
      <c r="G11" s="348"/>
      <c r="H11" s="348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21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22</v>
      </c>
      <c r="E14" s="34"/>
      <c r="F14" s="27" t="s">
        <v>23</v>
      </c>
      <c r="G14" s="34"/>
      <c r="H14" s="34"/>
      <c r="I14" s="29" t="s">
        <v>24</v>
      </c>
      <c r="J14" s="52" t="str">
        <f>'Rekapitulace stavby'!AN8</f>
        <v>17. 2. 2021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26</v>
      </c>
      <c r="E16" s="34"/>
      <c r="F16" s="34"/>
      <c r="G16" s="34"/>
      <c r="H16" s="34"/>
      <c r="I16" s="29" t="s">
        <v>27</v>
      </c>
      <c r="J16" s="27" t="str">
        <f>IF('Rekapitulace stavby'!AN10="","",'Rekapitulace stavby'!AN10)</f>
        <v/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tr">
        <f>IF('Rekapitulace stavby'!E11="","",'Rekapitulace stavby'!E11)</f>
        <v xml:space="preserve"> </v>
      </c>
      <c r="F17" s="34"/>
      <c r="G17" s="34"/>
      <c r="H17" s="34"/>
      <c r="I17" s="29" t="s">
        <v>29</v>
      </c>
      <c r="J17" s="27" t="str">
        <f>IF('Rekapitulace stavby'!AN11="","",'Rekapitulace stavby'!AN11)</f>
        <v/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30</v>
      </c>
      <c r="E19" s="34"/>
      <c r="F19" s="34"/>
      <c r="G19" s="34"/>
      <c r="H19" s="34"/>
      <c r="I19" s="29" t="s">
        <v>27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9" t="str">
        <f>'Rekapitulace stavby'!E14</f>
        <v>Vyplň údaj</v>
      </c>
      <c r="F20" s="315"/>
      <c r="G20" s="315"/>
      <c r="H20" s="315"/>
      <c r="I20" s="29" t="s">
        <v>29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32</v>
      </c>
      <c r="E22" s="34"/>
      <c r="F22" s="34"/>
      <c r="G22" s="34"/>
      <c r="H22" s="34"/>
      <c r="I22" s="29" t="s">
        <v>27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33</v>
      </c>
      <c r="F23" s="34"/>
      <c r="G23" s="34"/>
      <c r="H23" s="34"/>
      <c r="I23" s="29" t="s">
        <v>29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35</v>
      </c>
      <c r="E25" s="34"/>
      <c r="F25" s="34"/>
      <c r="G25" s="34"/>
      <c r="H25" s="34"/>
      <c r="I25" s="29" t="s">
        <v>27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29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36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71.25" customHeight="1">
      <c r="A29" s="97"/>
      <c r="B29" s="98"/>
      <c r="C29" s="97"/>
      <c r="D29" s="97"/>
      <c r="E29" s="320" t="s">
        <v>37</v>
      </c>
      <c r="F29" s="320"/>
      <c r="G29" s="320"/>
      <c r="H29" s="3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38</v>
      </c>
      <c r="E32" s="34"/>
      <c r="F32" s="34"/>
      <c r="G32" s="34"/>
      <c r="H32" s="34"/>
      <c r="I32" s="34"/>
      <c r="J32" s="68">
        <f>ROUND(J90,2)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40</v>
      </c>
      <c r="G34" s="34"/>
      <c r="H34" s="34"/>
      <c r="I34" s="38" t="s">
        <v>39</v>
      </c>
      <c r="J34" s="38" t="s">
        <v>41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42</v>
      </c>
      <c r="E35" s="29" t="s">
        <v>43</v>
      </c>
      <c r="F35" s="102">
        <f>ROUND((SUM(BE90:BE144)),2)</f>
        <v>0</v>
      </c>
      <c r="G35" s="34"/>
      <c r="H35" s="34"/>
      <c r="I35" s="103">
        <v>0.21</v>
      </c>
      <c r="J35" s="102">
        <f>ROUND(((SUM(BE90:BE144))*I35),2)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44</v>
      </c>
      <c r="F36" s="102">
        <f>ROUND((SUM(BF90:BF144)),2)</f>
        <v>0</v>
      </c>
      <c r="G36" s="34"/>
      <c r="H36" s="34"/>
      <c r="I36" s="103">
        <v>0.15</v>
      </c>
      <c r="J36" s="102">
        <f>ROUND(((SUM(BF90:BF144))*I36),2)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45</v>
      </c>
      <c r="F37" s="102">
        <f>ROUND((SUM(BG90:BG144)),2)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46</v>
      </c>
      <c r="F38" s="102">
        <f>ROUND((SUM(BH90:BH144)),2)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47</v>
      </c>
      <c r="F39" s="102">
        <f>ROUND((SUM(BI90:BI144)),2)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48</v>
      </c>
      <c r="E41" s="57"/>
      <c r="F41" s="57"/>
      <c r="G41" s="106" t="s">
        <v>49</v>
      </c>
      <c r="H41" s="107" t="s">
        <v>50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128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6" t="str">
        <f>E7</f>
        <v>Pavilon E - Izolační boxy ARO - 2.NP a JIP - 3.NP</v>
      </c>
      <c r="F50" s="347"/>
      <c r="G50" s="347"/>
      <c r="H50" s="347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124</v>
      </c>
      <c r="L51" s="22"/>
    </row>
    <row r="52" spans="1:31" s="2" customFormat="1" ht="16.5" customHeight="1">
      <c r="A52" s="34"/>
      <c r="B52" s="35"/>
      <c r="C52" s="34"/>
      <c r="D52" s="34"/>
      <c r="E52" s="346" t="s">
        <v>125</v>
      </c>
      <c r="F52" s="348"/>
      <c r="G52" s="348"/>
      <c r="H52" s="348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126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9" t="str">
        <f>E11</f>
        <v>06 - MaR</v>
      </c>
      <c r="F54" s="348"/>
      <c r="G54" s="348"/>
      <c r="H54" s="348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22</v>
      </c>
      <c r="D56" s="34"/>
      <c r="E56" s="34"/>
      <c r="F56" s="27" t="str">
        <f>F14</f>
        <v>Jindřichův Hradec</v>
      </c>
      <c r="G56" s="34"/>
      <c r="H56" s="34"/>
      <c r="I56" s="29" t="s">
        <v>24</v>
      </c>
      <c r="J56" s="52" t="str">
        <f>IF(J14="","",J14)</f>
        <v>17. 2. 2021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25.7" customHeight="1">
      <c r="A58" s="34"/>
      <c r="B58" s="35"/>
      <c r="C58" s="29" t="s">
        <v>26</v>
      </c>
      <c r="D58" s="34"/>
      <c r="E58" s="34"/>
      <c r="F58" s="27" t="str">
        <f>E17</f>
        <v xml:space="preserve"> </v>
      </c>
      <c r="G58" s="34"/>
      <c r="H58" s="34"/>
      <c r="I58" s="29" t="s">
        <v>32</v>
      </c>
      <c r="J58" s="32" t="str">
        <f>E23</f>
        <v>ATELIER G+G s.r.o., Jindřichův Hradec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30</v>
      </c>
      <c r="D59" s="34"/>
      <c r="E59" s="34"/>
      <c r="F59" s="27" t="str">
        <f>IF(E20="","",E20)</f>
        <v>Vyplň údaj</v>
      </c>
      <c r="G59" s="34"/>
      <c r="H59" s="34"/>
      <c r="I59" s="29" t="s">
        <v>35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129</v>
      </c>
      <c r="D61" s="104"/>
      <c r="E61" s="104"/>
      <c r="F61" s="104"/>
      <c r="G61" s="104"/>
      <c r="H61" s="104"/>
      <c r="I61" s="104"/>
      <c r="J61" s="111" t="s">
        <v>130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70</v>
      </c>
      <c r="D63" s="34"/>
      <c r="E63" s="34"/>
      <c r="F63" s="34"/>
      <c r="G63" s="34"/>
      <c r="H63" s="34"/>
      <c r="I63" s="34"/>
      <c r="J63" s="68">
        <f>J90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131</v>
      </c>
    </row>
    <row r="64" spans="2:12" s="9" customFormat="1" ht="24.95" customHeight="1">
      <c r="B64" s="113"/>
      <c r="D64" s="114" t="s">
        <v>1732</v>
      </c>
      <c r="E64" s="115"/>
      <c r="F64" s="115"/>
      <c r="G64" s="115"/>
      <c r="H64" s="115"/>
      <c r="I64" s="115"/>
      <c r="J64" s="116">
        <f>J91</f>
        <v>0</v>
      </c>
      <c r="L64" s="113"/>
    </row>
    <row r="65" spans="2:12" s="9" customFormat="1" ht="24.95" customHeight="1">
      <c r="B65" s="113"/>
      <c r="D65" s="114" t="s">
        <v>1733</v>
      </c>
      <c r="E65" s="115"/>
      <c r="F65" s="115"/>
      <c r="G65" s="115"/>
      <c r="H65" s="115"/>
      <c r="I65" s="115"/>
      <c r="J65" s="116">
        <f>J96</f>
        <v>0</v>
      </c>
      <c r="L65" s="113"/>
    </row>
    <row r="66" spans="2:12" s="9" customFormat="1" ht="24.95" customHeight="1">
      <c r="B66" s="113"/>
      <c r="D66" s="114" t="s">
        <v>1734</v>
      </c>
      <c r="E66" s="115"/>
      <c r="F66" s="115"/>
      <c r="G66" s="115"/>
      <c r="H66" s="115"/>
      <c r="I66" s="115"/>
      <c r="J66" s="116">
        <f>J117</f>
        <v>0</v>
      </c>
      <c r="L66" s="113"/>
    </row>
    <row r="67" spans="2:12" s="9" customFormat="1" ht="24.95" customHeight="1">
      <c r="B67" s="113"/>
      <c r="D67" s="114" t="s">
        <v>1735</v>
      </c>
      <c r="E67" s="115"/>
      <c r="F67" s="115"/>
      <c r="G67" s="115"/>
      <c r="H67" s="115"/>
      <c r="I67" s="115"/>
      <c r="J67" s="116">
        <f>J119</f>
        <v>0</v>
      </c>
      <c r="L67" s="113"/>
    </row>
    <row r="68" spans="2:12" s="9" customFormat="1" ht="24.95" customHeight="1">
      <c r="B68" s="113"/>
      <c r="D68" s="114" t="s">
        <v>1736</v>
      </c>
      <c r="E68" s="115"/>
      <c r="F68" s="115"/>
      <c r="G68" s="115"/>
      <c r="H68" s="115"/>
      <c r="I68" s="115"/>
      <c r="J68" s="116">
        <f>J134</f>
        <v>0</v>
      </c>
      <c r="L68" s="113"/>
    </row>
    <row r="69" spans="1:31" s="2" customFormat="1" ht="21.75" customHeight="1">
      <c r="A69" s="34"/>
      <c r="B69" s="35"/>
      <c r="C69" s="34"/>
      <c r="D69" s="34"/>
      <c r="E69" s="34"/>
      <c r="F69" s="34"/>
      <c r="G69" s="34"/>
      <c r="H69" s="34"/>
      <c r="I69" s="34"/>
      <c r="J69" s="34"/>
      <c r="K69" s="34"/>
      <c r="L69" s="9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9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4" spans="1:31" s="2" customFormat="1" ht="6.95" customHeight="1">
      <c r="A74" s="34"/>
      <c r="B74" s="46"/>
      <c r="C74" s="47"/>
      <c r="D74" s="47"/>
      <c r="E74" s="47"/>
      <c r="F74" s="47"/>
      <c r="G74" s="47"/>
      <c r="H74" s="47"/>
      <c r="I74" s="47"/>
      <c r="J74" s="47"/>
      <c r="K74" s="47"/>
      <c r="L74" s="9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24.95" customHeight="1">
      <c r="A75" s="34"/>
      <c r="B75" s="35"/>
      <c r="C75" s="23" t="s">
        <v>152</v>
      </c>
      <c r="D75" s="34"/>
      <c r="E75" s="34"/>
      <c r="F75" s="34"/>
      <c r="G75" s="34"/>
      <c r="H75" s="34"/>
      <c r="I75" s="34"/>
      <c r="J75" s="34"/>
      <c r="K75" s="34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17</v>
      </c>
      <c r="D77" s="34"/>
      <c r="E77" s="34"/>
      <c r="F77" s="34"/>
      <c r="G77" s="34"/>
      <c r="H77" s="34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4"/>
      <c r="D78" s="34"/>
      <c r="E78" s="346" t="str">
        <f>E7</f>
        <v>Pavilon E - Izolační boxy ARO - 2.NP a JIP - 3.NP</v>
      </c>
      <c r="F78" s="347"/>
      <c r="G78" s="347"/>
      <c r="H78" s="347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2:12" s="1" customFormat="1" ht="12" customHeight="1">
      <c r="B79" s="22"/>
      <c r="C79" s="29" t="s">
        <v>124</v>
      </c>
      <c r="L79" s="22"/>
    </row>
    <row r="80" spans="1:31" s="2" customFormat="1" ht="16.5" customHeight="1">
      <c r="A80" s="34"/>
      <c r="B80" s="35"/>
      <c r="C80" s="34"/>
      <c r="D80" s="34"/>
      <c r="E80" s="346" t="s">
        <v>125</v>
      </c>
      <c r="F80" s="348"/>
      <c r="G80" s="348"/>
      <c r="H80" s="348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126</v>
      </c>
      <c r="D81" s="34"/>
      <c r="E81" s="34"/>
      <c r="F81" s="34"/>
      <c r="G81" s="34"/>
      <c r="H81" s="34"/>
      <c r="I81" s="34"/>
      <c r="J81" s="34"/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6.5" customHeight="1">
      <c r="A82" s="34"/>
      <c r="B82" s="35"/>
      <c r="C82" s="34"/>
      <c r="D82" s="34"/>
      <c r="E82" s="309" t="str">
        <f>E11</f>
        <v>06 - MaR</v>
      </c>
      <c r="F82" s="348"/>
      <c r="G82" s="348"/>
      <c r="H82" s="348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22</v>
      </c>
      <c r="D84" s="34"/>
      <c r="E84" s="34"/>
      <c r="F84" s="27" t="str">
        <f>F14</f>
        <v>Jindřichův Hradec</v>
      </c>
      <c r="G84" s="34"/>
      <c r="H84" s="34"/>
      <c r="I84" s="29" t="s">
        <v>24</v>
      </c>
      <c r="J84" s="52" t="str">
        <f>IF(J14="","",J14)</f>
        <v>17. 2. 2021</v>
      </c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6.95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25.7" customHeight="1">
      <c r="A86" s="34"/>
      <c r="B86" s="35"/>
      <c r="C86" s="29" t="s">
        <v>26</v>
      </c>
      <c r="D86" s="34"/>
      <c r="E86" s="34"/>
      <c r="F86" s="27" t="str">
        <f>E17</f>
        <v xml:space="preserve"> </v>
      </c>
      <c r="G86" s="34"/>
      <c r="H86" s="34"/>
      <c r="I86" s="29" t="s">
        <v>32</v>
      </c>
      <c r="J86" s="32" t="str">
        <f>E23</f>
        <v>ATELIER G+G s.r.o., Jindřichův Hradec</v>
      </c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2" customHeight="1">
      <c r="A87" s="34"/>
      <c r="B87" s="35"/>
      <c r="C87" s="29" t="s">
        <v>30</v>
      </c>
      <c r="D87" s="34"/>
      <c r="E87" s="34"/>
      <c r="F87" s="27" t="str">
        <f>IF(E20="","",E20)</f>
        <v>Vyplň údaj</v>
      </c>
      <c r="G87" s="34"/>
      <c r="H87" s="34"/>
      <c r="I87" s="29" t="s">
        <v>35</v>
      </c>
      <c r="J87" s="32" t="str">
        <f>E26</f>
        <v xml:space="preserve"> </v>
      </c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0.3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9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11" customFormat="1" ht="29.25" customHeight="1">
      <c r="A89" s="121"/>
      <c r="B89" s="122"/>
      <c r="C89" s="123" t="s">
        <v>153</v>
      </c>
      <c r="D89" s="124" t="s">
        <v>57</v>
      </c>
      <c r="E89" s="124" t="s">
        <v>53</v>
      </c>
      <c r="F89" s="124" t="s">
        <v>54</v>
      </c>
      <c r="G89" s="124" t="s">
        <v>154</v>
      </c>
      <c r="H89" s="124" t="s">
        <v>155</v>
      </c>
      <c r="I89" s="124" t="s">
        <v>156</v>
      </c>
      <c r="J89" s="124" t="s">
        <v>130</v>
      </c>
      <c r="K89" s="125" t="s">
        <v>157</v>
      </c>
      <c r="L89" s="126"/>
      <c r="M89" s="59" t="s">
        <v>3</v>
      </c>
      <c r="N89" s="60" t="s">
        <v>42</v>
      </c>
      <c r="O89" s="60" t="s">
        <v>158</v>
      </c>
      <c r="P89" s="60" t="s">
        <v>159</v>
      </c>
      <c r="Q89" s="60" t="s">
        <v>160</v>
      </c>
      <c r="R89" s="60" t="s">
        <v>161</v>
      </c>
      <c r="S89" s="60" t="s">
        <v>162</v>
      </c>
      <c r="T89" s="61" t="s">
        <v>163</v>
      </c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</row>
    <row r="90" spans="1:63" s="2" customFormat="1" ht="22.9" customHeight="1">
      <c r="A90" s="34"/>
      <c r="B90" s="35"/>
      <c r="C90" s="66" t="s">
        <v>164</v>
      </c>
      <c r="D90" s="34"/>
      <c r="E90" s="34"/>
      <c r="F90" s="34"/>
      <c r="G90" s="34"/>
      <c r="H90" s="34"/>
      <c r="I90" s="34"/>
      <c r="J90" s="127">
        <f>BK90</f>
        <v>0</v>
      </c>
      <c r="K90" s="34"/>
      <c r="L90" s="35"/>
      <c r="M90" s="62"/>
      <c r="N90" s="53"/>
      <c r="O90" s="63"/>
      <c r="P90" s="128">
        <f>P91+P96+P117+P119+P134</f>
        <v>0</v>
      </c>
      <c r="Q90" s="63"/>
      <c r="R90" s="128">
        <f>R91+R96+R117+R119+R134</f>
        <v>0</v>
      </c>
      <c r="S90" s="63"/>
      <c r="T90" s="129">
        <f>T91+T96+T117+T119+T134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9" t="s">
        <v>71</v>
      </c>
      <c r="AU90" s="19" t="s">
        <v>131</v>
      </c>
      <c r="BK90" s="130">
        <f>BK91+BK96+BK117+BK119+BK134</f>
        <v>0</v>
      </c>
    </row>
    <row r="91" spans="2:63" s="12" customFormat="1" ht="25.9" customHeight="1">
      <c r="B91" s="131"/>
      <c r="D91" s="132" t="s">
        <v>71</v>
      </c>
      <c r="E91" s="133" t="s">
        <v>811</v>
      </c>
      <c r="F91" s="133" t="s">
        <v>1737</v>
      </c>
      <c r="I91" s="134"/>
      <c r="J91" s="135">
        <f>BK91</f>
        <v>0</v>
      </c>
      <c r="L91" s="131"/>
      <c r="M91" s="136"/>
      <c r="N91" s="137"/>
      <c r="O91" s="137"/>
      <c r="P91" s="138">
        <f>SUM(P92:P95)</f>
        <v>0</v>
      </c>
      <c r="Q91" s="137"/>
      <c r="R91" s="138">
        <f>SUM(R92:R95)</f>
        <v>0</v>
      </c>
      <c r="S91" s="137"/>
      <c r="T91" s="139">
        <f>SUM(T92:T95)</f>
        <v>0</v>
      </c>
      <c r="AR91" s="132" t="s">
        <v>79</v>
      </c>
      <c r="AT91" s="140" t="s">
        <v>71</v>
      </c>
      <c r="AU91" s="140" t="s">
        <v>72</v>
      </c>
      <c r="AY91" s="132" t="s">
        <v>167</v>
      </c>
      <c r="BK91" s="141">
        <f>SUM(BK92:BK95)</f>
        <v>0</v>
      </c>
    </row>
    <row r="92" spans="1:65" s="2" customFormat="1" ht="24.2" customHeight="1">
      <c r="A92" s="34"/>
      <c r="B92" s="144"/>
      <c r="C92" s="145" t="s">
        <v>79</v>
      </c>
      <c r="D92" s="145" t="s">
        <v>170</v>
      </c>
      <c r="E92" s="146" t="s">
        <v>1738</v>
      </c>
      <c r="F92" s="147" t="s">
        <v>1739</v>
      </c>
      <c r="G92" s="148" t="s">
        <v>847</v>
      </c>
      <c r="H92" s="149">
        <v>1</v>
      </c>
      <c r="I92" s="150"/>
      <c r="J92" s="151">
        <f>ROUND(I92*H92,2)</f>
        <v>0</v>
      </c>
      <c r="K92" s="147" t="s">
        <v>3</v>
      </c>
      <c r="L92" s="35"/>
      <c r="M92" s="152" t="s">
        <v>3</v>
      </c>
      <c r="N92" s="153" t="s">
        <v>43</v>
      </c>
      <c r="O92" s="55"/>
      <c r="P92" s="154">
        <f>O92*H92</f>
        <v>0</v>
      </c>
      <c r="Q92" s="154">
        <v>0</v>
      </c>
      <c r="R92" s="154">
        <f>Q92*H92</f>
        <v>0</v>
      </c>
      <c r="S92" s="154">
        <v>0</v>
      </c>
      <c r="T92" s="155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6" t="s">
        <v>175</v>
      </c>
      <c r="AT92" s="156" t="s">
        <v>170</v>
      </c>
      <c r="AU92" s="156" t="s">
        <v>79</v>
      </c>
      <c r="AY92" s="19" t="s">
        <v>167</v>
      </c>
      <c r="BE92" s="157">
        <f>IF(N92="základní",J92,0)</f>
        <v>0</v>
      </c>
      <c r="BF92" s="157">
        <f>IF(N92="snížená",J92,0)</f>
        <v>0</v>
      </c>
      <c r="BG92" s="157">
        <f>IF(N92="zákl. přenesená",J92,0)</f>
        <v>0</v>
      </c>
      <c r="BH92" s="157">
        <f>IF(N92="sníž. přenesená",J92,0)</f>
        <v>0</v>
      </c>
      <c r="BI92" s="157">
        <f>IF(N92="nulová",J92,0)</f>
        <v>0</v>
      </c>
      <c r="BJ92" s="19" t="s">
        <v>79</v>
      </c>
      <c r="BK92" s="157">
        <f>ROUND(I92*H92,2)</f>
        <v>0</v>
      </c>
      <c r="BL92" s="19" t="s">
        <v>175</v>
      </c>
      <c r="BM92" s="156" t="s">
        <v>81</v>
      </c>
    </row>
    <row r="93" spans="1:65" s="2" customFormat="1" ht="24.2" customHeight="1">
      <c r="A93" s="34"/>
      <c r="B93" s="144"/>
      <c r="C93" s="145" t="s">
        <v>81</v>
      </c>
      <c r="D93" s="145" t="s">
        <v>170</v>
      </c>
      <c r="E93" s="146" t="s">
        <v>1740</v>
      </c>
      <c r="F93" s="147" t="s">
        <v>1741</v>
      </c>
      <c r="G93" s="148" t="s">
        <v>847</v>
      </c>
      <c r="H93" s="149">
        <v>3</v>
      </c>
      <c r="I93" s="150"/>
      <c r="J93" s="151">
        <f>ROUND(I93*H93,2)</f>
        <v>0</v>
      </c>
      <c r="K93" s="147" t="s">
        <v>3</v>
      </c>
      <c r="L93" s="35"/>
      <c r="M93" s="152" t="s">
        <v>3</v>
      </c>
      <c r="N93" s="153" t="s">
        <v>43</v>
      </c>
      <c r="O93" s="55"/>
      <c r="P93" s="154">
        <f>O93*H93</f>
        <v>0</v>
      </c>
      <c r="Q93" s="154">
        <v>0</v>
      </c>
      <c r="R93" s="154">
        <f>Q93*H93</f>
        <v>0</v>
      </c>
      <c r="S93" s="154">
        <v>0</v>
      </c>
      <c r="T93" s="155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6" t="s">
        <v>175</v>
      </c>
      <c r="AT93" s="156" t="s">
        <v>170</v>
      </c>
      <c r="AU93" s="156" t="s">
        <v>79</v>
      </c>
      <c r="AY93" s="19" t="s">
        <v>167</v>
      </c>
      <c r="BE93" s="157">
        <f>IF(N93="základní",J93,0)</f>
        <v>0</v>
      </c>
      <c r="BF93" s="157">
        <f>IF(N93="snížená",J93,0)</f>
        <v>0</v>
      </c>
      <c r="BG93" s="157">
        <f>IF(N93="zákl. přenesená",J93,0)</f>
        <v>0</v>
      </c>
      <c r="BH93" s="157">
        <f>IF(N93="sníž. přenesená",J93,0)</f>
        <v>0</v>
      </c>
      <c r="BI93" s="157">
        <f>IF(N93="nulová",J93,0)</f>
        <v>0</v>
      </c>
      <c r="BJ93" s="19" t="s">
        <v>79</v>
      </c>
      <c r="BK93" s="157">
        <f>ROUND(I93*H93,2)</f>
        <v>0</v>
      </c>
      <c r="BL93" s="19" t="s">
        <v>175</v>
      </c>
      <c r="BM93" s="156" t="s">
        <v>175</v>
      </c>
    </row>
    <row r="94" spans="1:65" s="2" customFormat="1" ht="16.5" customHeight="1">
      <c r="A94" s="34"/>
      <c r="B94" s="144"/>
      <c r="C94" s="145" t="s">
        <v>168</v>
      </c>
      <c r="D94" s="145" t="s">
        <v>170</v>
      </c>
      <c r="E94" s="146" t="s">
        <v>1742</v>
      </c>
      <c r="F94" s="147" t="s">
        <v>1743</v>
      </c>
      <c r="G94" s="148" t="s">
        <v>847</v>
      </c>
      <c r="H94" s="149">
        <v>1</v>
      </c>
      <c r="I94" s="150"/>
      <c r="J94" s="151">
        <f>ROUND(I94*H94,2)</f>
        <v>0</v>
      </c>
      <c r="K94" s="147" t="s">
        <v>3</v>
      </c>
      <c r="L94" s="35"/>
      <c r="M94" s="152" t="s">
        <v>3</v>
      </c>
      <c r="N94" s="153" t="s">
        <v>43</v>
      </c>
      <c r="O94" s="55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6" t="s">
        <v>175</v>
      </c>
      <c r="AT94" s="156" t="s">
        <v>170</v>
      </c>
      <c r="AU94" s="156" t="s">
        <v>79</v>
      </c>
      <c r="AY94" s="19" t="s">
        <v>167</v>
      </c>
      <c r="BE94" s="157">
        <f>IF(N94="základní",J94,0)</f>
        <v>0</v>
      </c>
      <c r="BF94" s="157">
        <f>IF(N94="snížená",J94,0)</f>
        <v>0</v>
      </c>
      <c r="BG94" s="157">
        <f>IF(N94="zákl. přenesená",J94,0)</f>
        <v>0</v>
      </c>
      <c r="BH94" s="157">
        <f>IF(N94="sníž. přenesená",J94,0)</f>
        <v>0</v>
      </c>
      <c r="BI94" s="157">
        <f>IF(N94="nulová",J94,0)</f>
        <v>0</v>
      </c>
      <c r="BJ94" s="19" t="s">
        <v>79</v>
      </c>
      <c r="BK94" s="157">
        <f>ROUND(I94*H94,2)</f>
        <v>0</v>
      </c>
      <c r="BL94" s="19" t="s">
        <v>175</v>
      </c>
      <c r="BM94" s="156" t="s">
        <v>187</v>
      </c>
    </row>
    <row r="95" spans="1:65" s="2" customFormat="1" ht="16.5" customHeight="1">
      <c r="A95" s="34"/>
      <c r="B95" s="144"/>
      <c r="C95" s="145" t="s">
        <v>175</v>
      </c>
      <c r="D95" s="145" t="s">
        <v>170</v>
      </c>
      <c r="E95" s="146" t="s">
        <v>1744</v>
      </c>
      <c r="F95" s="147" t="s">
        <v>1745</v>
      </c>
      <c r="G95" s="148" t="s">
        <v>847</v>
      </c>
      <c r="H95" s="149">
        <v>53</v>
      </c>
      <c r="I95" s="150"/>
      <c r="J95" s="151">
        <f>ROUND(I95*H95,2)</f>
        <v>0</v>
      </c>
      <c r="K95" s="147" t="s">
        <v>3</v>
      </c>
      <c r="L95" s="35"/>
      <c r="M95" s="152" t="s">
        <v>3</v>
      </c>
      <c r="N95" s="153" t="s">
        <v>43</v>
      </c>
      <c r="O95" s="55"/>
      <c r="P95" s="154">
        <f>O95*H95</f>
        <v>0</v>
      </c>
      <c r="Q95" s="154">
        <v>0</v>
      </c>
      <c r="R95" s="154">
        <f>Q95*H95</f>
        <v>0</v>
      </c>
      <c r="S95" s="154">
        <v>0</v>
      </c>
      <c r="T95" s="155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6" t="s">
        <v>175</v>
      </c>
      <c r="AT95" s="156" t="s">
        <v>170</v>
      </c>
      <c r="AU95" s="156" t="s">
        <v>79</v>
      </c>
      <c r="AY95" s="19" t="s">
        <v>167</v>
      </c>
      <c r="BE95" s="157">
        <f>IF(N95="základní",J95,0)</f>
        <v>0</v>
      </c>
      <c r="BF95" s="157">
        <f>IF(N95="snížená",J95,0)</f>
        <v>0</v>
      </c>
      <c r="BG95" s="157">
        <f>IF(N95="zákl. přenesená",J95,0)</f>
        <v>0</v>
      </c>
      <c r="BH95" s="157">
        <f>IF(N95="sníž. přenesená",J95,0)</f>
        <v>0</v>
      </c>
      <c r="BI95" s="157">
        <f>IF(N95="nulová",J95,0)</f>
        <v>0</v>
      </c>
      <c r="BJ95" s="19" t="s">
        <v>79</v>
      </c>
      <c r="BK95" s="157">
        <f>ROUND(I95*H95,2)</f>
        <v>0</v>
      </c>
      <c r="BL95" s="19" t="s">
        <v>175</v>
      </c>
      <c r="BM95" s="156" t="s">
        <v>218</v>
      </c>
    </row>
    <row r="96" spans="2:63" s="12" customFormat="1" ht="25.9" customHeight="1">
      <c r="B96" s="131"/>
      <c r="D96" s="132" t="s">
        <v>71</v>
      </c>
      <c r="E96" s="133" t="s">
        <v>872</v>
      </c>
      <c r="F96" s="133" t="s">
        <v>1746</v>
      </c>
      <c r="I96" s="134"/>
      <c r="J96" s="135">
        <f>BK96</f>
        <v>0</v>
      </c>
      <c r="L96" s="131"/>
      <c r="M96" s="136"/>
      <c r="N96" s="137"/>
      <c r="O96" s="137"/>
      <c r="P96" s="138">
        <f>SUM(P97:P116)</f>
        <v>0</v>
      </c>
      <c r="Q96" s="137"/>
      <c r="R96" s="138">
        <f>SUM(R97:R116)</f>
        <v>0</v>
      </c>
      <c r="S96" s="137"/>
      <c r="T96" s="139">
        <f>SUM(T97:T116)</f>
        <v>0</v>
      </c>
      <c r="AR96" s="132" t="s">
        <v>79</v>
      </c>
      <c r="AT96" s="140" t="s">
        <v>71</v>
      </c>
      <c r="AU96" s="140" t="s">
        <v>72</v>
      </c>
      <c r="AY96" s="132" t="s">
        <v>167</v>
      </c>
      <c r="BK96" s="141">
        <f>SUM(BK97:BK116)</f>
        <v>0</v>
      </c>
    </row>
    <row r="97" spans="1:65" s="2" customFormat="1" ht="16.5" customHeight="1">
      <c r="A97" s="34"/>
      <c r="B97" s="144"/>
      <c r="C97" s="145" t="s">
        <v>197</v>
      </c>
      <c r="D97" s="145" t="s">
        <v>170</v>
      </c>
      <c r="E97" s="146" t="s">
        <v>1747</v>
      </c>
      <c r="F97" s="147" t="s">
        <v>1748</v>
      </c>
      <c r="G97" s="148" t="s">
        <v>847</v>
      </c>
      <c r="H97" s="149">
        <v>2</v>
      </c>
      <c r="I97" s="150"/>
      <c r="J97" s="151">
        <f aca="true" t="shared" si="0" ref="J97:J116">ROUND(I97*H97,2)</f>
        <v>0</v>
      </c>
      <c r="K97" s="147" t="s">
        <v>3</v>
      </c>
      <c r="L97" s="35"/>
      <c r="M97" s="152" t="s">
        <v>3</v>
      </c>
      <c r="N97" s="153" t="s">
        <v>43</v>
      </c>
      <c r="O97" s="55"/>
      <c r="P97" s="154">
        <f aca="true" t="shared" si="1" ref="P97:P116">O97*H97</f>
        <v>0</v>
      </c>
      <c r="Q97" s="154">
        <v>0</v>
      </c>
      <c r="R97" s="154">
        <f aca="true" t="shared" si="2" ref="R97:R116">Q97*H97</f>
        <v>0</v>
      </c>
      <c r="S97" s="154">
        <v>0</v>
      </c>
      <c r="T97" s="155">
        <f aca="true" t="shared" si="3" ref="T97:T116"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6" t="s">
        <v>175</v>
      </c>
      <c r="AT97" s="156" t="s">
        <v>170</v>
      </c>
      <c r="AU97" s="156" t="s">
        <v>79</v>
      </c>
      <c r="AY97" s="19" t="s">
        <v>167</v>
      </c>
      <c r="BE97" s="157">
        <f aca="true" t="shared" si="4" ref="BE97:BE116">IF(N97="základní",J97,0)</f>
        <v>0</v>
      </c>
      <c r="BF97" s="157">
        <f aca="true" t="shared" si="5" ref="BF97:BF116">IF(N97="snížená",J97,0)</f>
        <v>0</v>
      </c>
      <c r="BG97" s="157">
        <f aca="true" t="shared" si="6" ref="BG97:BG116">IF(N97="zákl. přenesená",J97,0)</f>
        <v>0</v>
      </c>
      <c r="BH97" s="157">
        <f aca="true" t="shared" si="7" ref="BH97:BH116">IF(N97="sníž. přenesená",J97,0)</f>
        <v>0</v>
      </c>
      <c r="BI97" s="157">
        <f aca="true" t="shared" si="8" ref="BI97:BI116">IF(N97="nulová",J97,0)</f>
        <v>0</v>
      </c>
      <c r="BJ97" s="19" t="s">
        <v>79</v>
      </c>
      <c r="BK97" s="157">
        <f aca="true" t="shared" si="9" ref="BK97:BK116">ROUND(I97*H97,2)</f>
        <v>0</v>
      </c>
      <c r="BL97" s="19" t="s">
        <v>175</v>
      </c>
      <c r="BM97" s="156" t="s">
        <v>231</v>
      </c>
    </row>
    <row r="98" spans="1:65" s="2" customFormat="1" ht="24.2" customHeight="1">
      <c r="A98" s="34"/>
      <c r="B98" s="144"/>
      <c r="C98" s="145" t="s">
        <v>187</v>
      </c>
      <c r="D98" s="145" t="s">
        <v>170</v>
      </c>
      <c r="E98" s="146" t="s">
        <v>1749</v>
      </c>
      <c r="F98" s="147" t="s">
        <v>1750</v>
      </c>
      <c r="G98" s="148" t="s">
        <v>847</v>
      </c>
      <c r="H98" s="149">
        <v>4</v>
      </c>
      <c r="I98" s="150"/>
      <c r="J98" s="151">
        <f t="shared" si="0"/>
        <v>0</v>
      </c>
      <c r="K98" s="147" t="s">
        <v>3</v>
      </c>
      <c r="L98" s="35"/>
      <c r="M98" s="152" t="s">
        <v>3</v>
      </c>
      <c r="N98" s="153" t="s">
        <v>43</v>
      </c>
      <c r="O98" s="55"/>
      <c r="P98" s="154">
        <f t="shared" si="1"/>
        <v>0</v>
      </c>
      <c r="Q98" s="154">
        <v>0</v>
      </c>
      <c r="R98" s="154">
        <f t="shared" si="2"/>
        <v>0</v>
      </c>
      <c r="S98" s="154">
        <v>0</v>
      </c>
      <c r="T98" s="155">
        <f t="shared" si="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6" t="s">
        <v>175</v>
      </c>
      <c r="AT98" s="156" t="s">
        <v>170</v>
      </c>
      <c r="AU98" s="156" t="s">
        <v>79</v>
      </c>
      <c r="AY98" s="19" t="s">
        <v>167</v>
      </c>
      <c r="BE98" s="157">
        <f t="shared" si="4"/>
        <v>0</v>
      </c>
      <c r="BF98" s="157">
        <f t="shared" si="5"/>
        <v>0</v>
      </c>
      <c r="BG98" s="157">
        <f t="shared" si="6"/>
        <v>0</v>
      </c>
      <c r="BH98" s="157">
        <f t="shared" si="7"/>
        <v>0</v>
      </c>
      <c r="BI98" s="157">
        <f t="shared" si="8"/>
        <v>0</v>
      </c>
      <c r="BJ98" s="19" t="s">
        <v>79</v>
      </c>
      <c r="BK98" s="157">
        <f t="shared" si="9"/>
        <v>0</v>
      </c>
      <c r="BL98" s="19" t="s">
        <v>175</v>
      </c>
      <c r="BM98" s="156" t="s">
        <v>243</v>
      </c>
    </row>
    <row r="99" spans="1:65" s="2" customFormat="1" ht="37.9" customHeight="1">
      <c r="A99" s="34"/>
      <c r="B99" s="144"/>
      <c r="C99" s="145" t="s">
        <v>208</v>
      </c>
      <c r="D99" s="145" t="s">
        <v>170</v>
      </c>
      <c r="E99" s="146" t="s">
        <v>1751</v>
      </c>
      <c r="F99" s="147" t="s">
        <v>1752</v>
      </c>
      <c r="G99" s="148" t="s">
        <v>847</v>
      </c>
      <c r="H99" s="149">
        <v>8</v>
      </c>
      <c r="I99" s="150"/>
      <c r="J99" s="151">
        <f t="shared" si="0"/>
        <v>0</v>
      </c>
      <c r="K99" s="147" t="s">
        <v>3</v>
      </c>
      <c r="L99" s="35"/>
      <c r="M99" s="152" t="s">
        <v>3</v>
      </c>
      <c r="N99" s="153" t="s">
        <v>43</v>
      </c>
      <c r="O99" s="55"/>
      <c r="P99" s="154">
        <f t="shared" si="1"/>
        <v>0</v>
      </c>
      <c r="Q99" s="154">
        <v>0</v>
      </c>
      <c r="R99" s="154">
        <f t="shared" si="2"/>
        <v>0</v>
      </c>
      <c r="S99" s="154">
        <v>0</v>
      </c>
      <c r="T99" s="155">
        <f t="shared" si="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175</v>
      </c>
      <c r="AT99" s="156" t="s">
        <v>170</v>
      </c>
      <c r="AU99" s="156" t="s">
        <v>79</v>
      </c>
      <c r="AY99" s="19" t="s">
        <v>167</v>
      </c>
      <c r="BE99" s="157">
        <f t="shared" si="4"/>
        <v>0</v>
      </c>
      <c r="BF99" s="157">
        <f t="shared" si="5"/>
        <v>0</v>
      </c>
      <c r="BG99" s="157">
        <f t="shared" si="6"/>
        <v>0</v>
      </c>
      <c r="BH99" s="157">
        <f t="shared" si="7"/>
        <v>0</v>
      </c>
      <c r="BI99" s="157">
        <f t="shared" si="8"/>
        <v>0</v>
      </c>
      <c r="BJ99" s="19" t="s">
        <v>79</v>
      </c>
      <c r="BK99" s="157">
        <f t="shared" si="9"/>
        <v>0</v>
      </c>
      <c r="BL99" s="19" t="s">
        <v>175</v>
      </c>
      <c r="BM99" s="156" t="s">
        <v>255</v>
      </c>
    </row>
    <row r="100" spans="1:65" s="2" customFormat="1" ht="16.5" customHeight="1">
      <c r="A100" s="34"/>
      <c r="B100" s="144"/>
      <c r="C100" s="145" t="s">
        <v>218</v>
      </c>
      <c r="D100" s="145" t="s">
        <v>170</v>
      </c>
      <c r="E100" s="146" t="s">
        <v>1753</v>
      </c>
      <c r="F100" s="147" t="s">
        <v>1754</v>
      </c>
      <c r="G100" s="148" t="s">
        <v>847</v>
      </c>
      <c r="H100" s="149">
        <v>1</v>
      </c>
      <c r="I100" s="150"/>
      <c r="J100" s="151">
        <f t="shared" si="0"/>
        <v>0</v>
      </c>
      <c r="K100" s="147" t="s">
        <v>3</v>
      </c>
      <c r="L100" s="35"/>
      <c r="M100" s="152" t="s">
        <v>3</v>
      </c>
      <c r="N100" s="153" t="s">
        <v>43</v>
      </c>
      <c r="O100" s="55"/>
      <c r="P100" s="154">
        <f t="shared" si="1"/>
        <v>0</v>
      </c>
      <c r="Q100" s="154">
        <v>0</v>
      </c>
      <c r="R100" s="154">
        <f t="shared" si="2"/>
        <v>0</v>
      </c>
      <c r="S100" s="154">
        <v>0</v>
      </c>
      <c r="T100" s="155">
        <f t="shared" si="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6" t="s">
        <v>175</v>
      </c>
      <c r="AT100" s="156" t="s">
        <v>170</v>
      </c>
      <c r="AU100" s="156" t="s">
        <v>79</v>
      </c>
      <c r="AY100" s="19" t="s">
        <v>167</v>
      </c>
      <c r="BE100" s="157">
        <f t="shared" si="4"/>
        <v>0</v>
      </c>
      <c r="BF100" s="157">
        <f t="shared" si="5"/>
        <v>0</v>
      </c>
      <c r="BG100" s="157">
        <f t="shared" si="6"/>
        <v>0</v>
      </c>
      <c r="BH100" s="157">
        <f t="shared" si="7"/>
        <v>0</v>
      </c>
      <c r="BI100" s="157">
        <f t="shared" si="8"/>
        <v>0</v>
      </c>
      <c r="BJ100" s="19" t="s">
        <v>79</v>
      </c>
      <c r="BK100" s="157">
        <f t="shared" si="9"/>
        <v>0</v>
      </c>
      <c r="BL100" s="19" t="s">
        <v>175</v>
      </c>
      <c r="BM100" s="156" t="s">
        <v>227</v>
      </c>
    </row>
    <row r="101" spans="1:65" s="2" customFormat="1" ht="16.5" customHeight="1">
      <c r="A101" s="34"/>
      <c r="B101" s="144"/>
      <c r="C101" s="145" t="s">
        <v>223</v>
      </c>
      <c r="D101" s="145" t="s">
        <v>170</v>
      </c>
      <c r="E101" s="146" t="s">
        <v>1755</v>
      </c>
      <c r="F101" s="147" t="s">
        <v>1756</v>
      </c>
      <c r="G101" s="148" t="s">
        <v>847</v>
      </c>
      <c r="H101" s="149">
        <v>1</v>
      </c>
      <c r="I101" s="150"/>
      <c r="J101" s="151">
        <f t="shared" si="0"/>
        <v>0</v>
      </c>
      <c r="K101" s="147" t="s">
        <v>3</v>
      </c>
      <c r="L101" s="35"/>
      <c r="M101" s="152" t="s">
        <v>3</v>
      </c>
      <c r="N101" s="153" t="s">
        <v>43</v>
      </c>
      <c r="O101" s="55"/>
      <c r="P101" s="154">
        <f t="shared" si="1"/>
        <v>0</v>
      </c>
      <c r="Q101" s="154">
        <v>0</v>
      </c>
      <c r="R101" s="154">
        <f t="shared" si="2"/>
        <v>0</v>
      </c>
      <c r="S101" s="154">
        <v>0</v>
      </c>
      <c r="T101" s="155">
        <f t="shared" si="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6" t="s">
        <v>175</v>
      </c>
      <c r="AT101" s="156" t="s">
        <v>170</v>
      </c>
      <c r="AU101" s="156" t="s">
        <v>79</v>
      </c>
      <c r="AY101" s="19" t="s">
        <v>167</v>
      </c>
      <c r="BE101" s="157">
        <f t="shared" si="4"/>
        <v>0</v>
      </c>
      <c r="BF101" s="157">
        <f t="shared" si="5"/>
        <v>0</v>
      </c>
      <c r="BG101" s="157">
        <f t="shared" si="6"/>
        <v>0</v>
      </c>
      <c r="BH101" s="157">
        <f t="shared" si="7"/>
        <v>0</v>
      </c>
      <c r="BI101" s="157">
        <f t="shared" si="8"/>
        <v>0</v>
      </c>
      <c r="BJ101" s="19" t="s">
        <v>79</v>
      </c>
      <c r="BK101" s="157">
        <f t="shared" si="9"/>
        <v>0</v>
      </c>
      <c r="BL101" s="19" t="s">
        <v>175</v>
      </c>
      <c r="BM101" s="156" t="s">
        <v>277</v>
      </c>
    </row>
    <row r="102" spans="1:65" s="2" customFormat="1" ht="21.75" customHeight="1">
      <c r="A102" s="34"/>
      <c r="B102" s="144"/>
      <c r="C102" s="145" t="s">
        <v>231</v>
      </c>
      <c r="D102" s="145" t="s">
        <v>170</v>
      </c>
      <c r="E102" s="146" t="s">
        <v>1757</v>
      </c>
      <c r="F102" s="147" t="s">
        <v>1758</v>
      </c>
      <c r="G102" s="148" t="s">
        <v>847</v>
      </c>
      <c r="H102" s="149">
        <v>2</v>
      </c>
      <c r="I102" s="150"/>
      <c r="J102" s="151">
        <f t="shared" si="0"/>
        <v>0</v>
      </c>
      <c r="K102" s="147" t="s">
        <v>3</v>
      </c>
      <c r="L102" s="35"/>
      <c r="M102" s="152" t="s">
        <v>3</v>
      </c>
      <c r="N102" s="153" t="s">
        <v>43</v>
      </c>
      <c r="O102" s="55"/>
      <c r="P102" s="154">
        <f t="shared" si="1"/>
        <v>0</v>
      </c>
      <c r="Q102" s="154">
        <v>0</v>
      </c>
      <c r="R102" s="154">
        <f t="shared" si="2"/>
        <v>0</v>
      </c>
      <c r="S102" s="154">
        <v>0</v>
      </c>
      <c r="T102" s="155">
        <f t="shared" si="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175</v>
      </c>
      <c r="AT102" s="156" t="s">
        <v>170</v>
      </c>
      <c r="AU102" s="156" t="s">
        <v>79</v>
      </c>
      <c r="AY102" s="19" t="s">
        <v>167</v>
      </c>
      <c r="BE102" s="157">
        <f t="shared" si="4"/>
        <v>0</v>
      </c>
      <c r="BF102" s="157">
        <f t="shared" si="5"/>
        <v>0</v>
      </c>
      <c r="BG102" s="157">
        <f t="shared" si="6"/>
        <v>0</v>
      </c>
      <c r="BH102" s="157">
        <f t="shared" si="7"/>
        <v>0</v>
      </c>
      <c r="BI102" s="157">
        <f t="shared" si="8"/>
        <v>0</v>
      </c>
      <c r="BJ102" s="19" t="s">
        <v>79</v>
      </c>
      <c r="BK102" s="157">
        <f t="shared" si="9"/>
        <v>0</v>
      </c>
      <c r="BL102" s="19" t="s">
        <v>175</v>
      </c>
      <c r="BM102" s="156" t="s">
        <v>290</v>
      </c>
    </row>
    <row r="103" spans="1:65" s="2" customFormat="1" ht="24.2" customHeight="1">
      <c r="A103" s="34"/>
      <c r="B103" s="144"/>
      <c r="C103" s="145" t="s">
        <v>238</v>
      </c>
      <c r="D103" s="145" t="s">
        <v>170</v>
      </c>
      <c r="E103" s="146" t="s">
        <v>1759</v>
      </c>
      <c r="F103" s="147" t="s">
        <v>1760</v>
      </c>
      <c r="G103" s="148" t="s">
        <v>847</v>
      </c>
      <c r="H103" s="149">
        <v>1</v>
      </c>
      <c r="I103" s="150"/>
      <c r="J103" s="151">
        <f t="shared" si="0"/>
        <v>0</v>
      </c>
      <c r="K103" s="147" t="s">
        <v>3</v>
      </c>
      <c r="L103" s="35"/>
      <c r="M103" s="152" t="s">
        <v>3</v>
      </c>
      <c r="N103" s="153" t="s">
        <v>43</v>
      </c>
      <c r="O103" s="55"/>
      <c r="P103" s="154">
        <f t="shared" si="1"/>
        <v>0</v>
      </c>
      <c r="Q103" s="154">
        <v>0</v>
      </c>
      <c r="R103" s="154">
        <f t="shared" si="2"/>
        <v>0</v>
      </c>
      <c r="S103" s="154">
        <v>0</v>
      </c>
      <c r="T103" s="155">
        <f t="shared" si="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6" t="s">
        <v>175</v>
      </c>
      <c r="AT103" s="156" t="s">
        <v>170</v>
      </c>
      <c r="AU103" s="156" t="s">
        <v>79</v>
      </c>
      <c r="AY103" s="19" t="s">
        <v>167</v>
      </c>
      <c r="BE103" s="157">
        <f t="shared" si="4"/>
        <v>0</v>
      </c>
      <c r="BF103" s="157">
        <f t="shared" si="5"/>
        <v>0</v>
      </c>
      <c r="BG103" s="157">
        <f t="shared" si="6"/>
        <v>0</v>
      </c>
      <c r="BH103" s="157">
        <f t="shared" si="7"/>
        <v>0</v>
      </c>
      <c r="BI103" s="157">
        <f t="shared" si="8"/>
        <v>0</v>
      </c>
      <c r="BJ103" s="19" t="s">
        <v>79</v>
      </c>
      <c r="BK103" s="157">
        <f t="shared" si="9"/>
        <v>0</v>
      </c>
      <c r="BL103" s="19" t="s">
        <v>175</v>
      </c>
      <c r="BM103" s="156" t="s">
        <v>300</v>
      </c>
    </row>
    <row r="104" spans="1:65" s="2" customFormat="1" ht="16.5" customHeight="1">
      <c r="A104" s="34"/>
      <c r="B104" s="144"/>
      <c r="C104" s="145" t="s">
        <v>243</v>
      </c>
      <c r="D104" s="145" t="s">
        <v>170</v>
      </c>
      <c r="E104" s="146" t="s">
        <v>1761</v>
      </c>
      <c r="F104" s="147" t="s">
        <v>1762</v>
      </c>
      <c r="G104" s="148" t="s">
        <v>847</v>
      </c>
      <c r="H104" s="149">
        <v>1</v>
      </c>
      <c r="I104" s="150"/>
      <c r="J104" s="151">
        <f t="shared" si="0"/>
        <v>0</v>
      </c>
      <c r="K104" s="147" t="s">
        <v>3</v>
      </c>
      <c r="L104" s="35"/>
      <c r="M104" s="152" t="s">
        <v>3</v>
      </c>
      <c r="N104" s="153" t="s">
        <v>43</v>
      </c>
      <c r="O104" s="55"/>
      <c r="P104" s="154">
        <f t="shared" si="1"/>
        <v>0</v>
      </c>
      <c r="Q104" s="154">
        <v>0</v>
      </c>
      <c r="R104" s="154">
        <f t="shared" si="2"/>
        <v>0</v>
      </c>
      <c r="S104" s="154">
        <v>0</v>
      </c>
      <c r="T104" s="155">
        <f t="shared" si="3"/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6" t="s">
        <v>175</v>
      </c>
      <c r="AT104" s="156" t="s">
        <v>170</v>
      </c>
      <c r="AU104" s="156" t="s">
        <v>79</v>
      </c>
      <c r="AY104" s="19" t="s">
        <v>167</v>
      </c>
      <c r="BE104" s="157">
        <f t="shared" si="4"/>
        <v>0</v>
      </c>
      <c r="BF104" s="157">
        <f t="shared" si="5"/>
        <v>0</v>
      </c>
      <c r="BG104" s="157">
        <f t="shared" si="6"/>
        <v>0</v>
      </c>
      <c r="BH104" s="157">
        <f t="shared" si="7"/>
        <v>0</v>
      </c>
      <c r="BI104" s="157">
        <f t="shared" si="8"/>
        <v>0</v>
      </c>
      <c r="BJ104" s="19" t="s">
        <v>79</v>
      </c>
      <c r="BK104" s="157">
        <f t="shared" si="9"/>
        <v>0</v>
      </c>
      <c r="BL104" s="19" t="s">
        <v>175</v>
      </c>
      <c r="BM104" s="156" t="s">
        <v>312</v>
      </c>
    </row>
    <row r="105" spans="1:65" s="2" customFormat="1" ht="24.2" customHeight="1">
      <c r="A105" s="34"/>
      <c r="B105" s="144"/>
      <c r="C105" s="145" t="s">
        <v>249</v>
      </c>
      <c r="D105" s="145" t="s">
        <v>170</v>
      </c>
      <c r="E105" s="146" t="s">
        <v>1763</v>
      </c>
      <c r="F105" s="147" t="s">
        <v>1764</v>
      </c>
      <c r="G105" s="148" t="s">
        <v>847</v>
      </c>
      <c r="H105" s="149">
        <v>2</v>
      </c>
      <c r="I105" s="150"/>
      <c r="J105" s="151">
        <f t="shared" si="0"/>
        <v>0</v>
      </c>
      <c r="K105" s="147" t="s">
        <v>3</v>
      </c>
      <c r="L105" s="35"/>
      <c r="M105" s="152" t="s">
        <v>3</v>
      </c>
      <c r="N105" s="153" t="s">
        <v>43</v>
      </c>
      <c r="O105" s="55"/>
      <c r="P105" s="154">
        <f t="shared" si="1"/>
        <v>0</v>
      </c>
      <c r="Q105" s="154">
        <v>0</v>
      </c>
      <c r="R105" s="154">
        <f t="shared" si="2"/>
        <v>0</v>
      </c>
      <c r="S105" s="154">
        <v>0</v>
      </c>
      <c r="T105" s="155">
        <f t="shared" si="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175</v>
      </c>
      <c r="AT105" s="156" t="s">
        <v>170</v>
      </c>
      <c r="AU105" s="156" t="s">
        <v>79</v>
      </c>
      <c r="AY105" s="19" t="s">
        <v>167</v>
      </c>
      <c r="BE105" s="157">
        <f t="shared" si="4"/>
        <v>0</v>
      </c>
      <c r="BF105" s="157">
        <f t="shared" si="5"/>
        <v>0</v>
      </c>
      <c r="BG105" s="157">
        <f t="shared" si="6"/>
        <v>0</v>
      </c>
      <c r="BH105" s="157">
        <f t="shared" si="7"/>
        <v>0</v>
      </c>
      <c r="BI105" s="157">
        <f t="shared" si="8"/>
        <v>0</v>
      </c>
      <c r="BJ105" s="19" t="s">
        <v>79</v>
      </c>
      <c r="BK105" s="157">
        <f t="shared" si="9"/>
        <v>0</v>
      </c>
      <c r="BL105" s="19" t="s">
        <v>175</v>
      </c>
      <c r="BM105" s="156" t="s">
        <v>323</v>
      </c>
    </row>
    <row r="106" spans="1:65" s="2" customFormat="1" ht="16.5" customHeight="1">
      <c r="A106" s="34"/>
      <c r="B106" s="144"/>
      <c r="C106" s="145" t="s">
        <v>255</v>
      </c>
      <c r="D106" s="145" t="s">
        <v>170</v>
      </c>
      <c r="E106" s="146" t="s">
        <v>1765</v>
      </c>
      <c r="F106" s="147" t="s">
        <v>1766</v>
      </c>
      <c r="G106" s="148" t="s">
        <v>847</v>
      </c>
      <c r="H106" s="149">
        <v>1</v>
      </c>
      <c r="I106" s="150"/>
      <c r="J106" s="151">
        <f t="shared" si="0"/>
        <v>0</v>
      </c>
      <c r="K106" s="147" t="s">
        <v>3</v>
      </c>
      <c r="L106" s="35"/>
      <c r="M106" s="152" t="s">
        <v>3</v>
      </c>
      <c r="N106" s="153" t="s">
        <v>43</v>
      </c>
      <c r="O106" s="55"/>
      <c r="P106" s="154">
        <f t="shared" si="1"/>
        <v>0</v>
      </c>
      <c r="Q106" s="154">
        <v>0</v>
      </c>
      <c r="R106" s="154">
        <f t="shared" si="2"/>
        <v>0</v>
      </c>
      <c r="S106" s="154">
        <v>0</v>
      </c>
      <c r="T106" s="155">
        <f t="shared" si="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6" t="s">
        <v>175</v>
      </c>
      <c r="AT106" s="156" t="s">
        <v>170</v>
      </c>
      <c r="AU106" s="156" t="s">
        <v>79</v>
      </c>
      <c r="AY106" s="19" t="s">
        <v>167</v>
      </c>
      <c r="BE106" s="157">
        <f t="shared" si="4"/>
        <v>0</v>
      </c>
      <c r="BF106" s="157">
        <f t="shared" si="5"/>
        <v>0</v>
      </c>
      <c r="BG106" s="157">
        <f t="shared" si="6"/>
        <v>0</v>
      </c>
      <c r="BH106" s="157">
        <f t="shared" si="7"/>
        <v>0</v>
      </c>
      <c r="BI106" s="157">
        <f t="shared" si="8"/>
        <v>0</v>
      </c>
      <c r="BJ106" s="19" t="s">
        <v>79</v>
      </c>
      <c r="BK106" s="157">
        <f t="shared" si="9"/>
        <v>0</v>
      </c>
      <c r="BL106" s="19" t="s">
        <v>175</v>
      </c>
      <c r="BM106" s="156" t="s">
        <v>339</v>
      </c>
    </row>
    <row r="107" spans="1:65" s="2" customFormat="1" ht="24.2" customHeight="1">
      <c r="A107" s="34"/>
      <c r="B107" s="144"/>
      <c r="C107" s="145" t="s">
        <v>9</v>
      </c>
      <c r="D107" s="145" t="s">
        <v>170</v>
      </c>
      <c r="E107" s="146" t="s">
        <v>1767</v>
      </c>
      <c r="F107" s="147" t="s">
        <v>1768</v>
      </c>
      <c r="G107" s="148" t="s">
        <v>847</v>
      </c>
      <c r="H107" s="149">
        <v>1</v>
      </c>
      <c r="I107" s="150"/>
      <c r="J107" s="151">
        <f t="shared" si="0"/>
        <v>0</v>
      </c>
      <c r="K107" s="147" t="s">
        <v>3</v>
      </c>
      <c r="L107" s="35"/>
      <c r="M107" s="152" t="s">
        <v>3</v>
      </c>
      <c r="N107" s="153" t="s">
        <v>43</v>
      </c>
      <c r="O107" s="55"/>
      <c r="P107" s="154">
        <f t="shared" si="1"/>
        <v>0</v>
      </c>
      <c r="Q107" s="154">
        <v>0</v>
      </c>
      <c r="R107" s="154">
        <f t="shared" si="2"/>
        <v>0</v>
      </c>
      <c r="S107" s="154">
        <v>0</v>
      </c>
      <c r="T107" s="155">
        <f t="shared" si="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6" t="s">
        <v>175</v>
      </c>
      <c r="AT107" s="156" t="s">
        <v>170</v>
      </c>
      <c r="AU107" s="156" t="s">
        <v>79</v>
      </c>
      <c r="AY107" s="19" t="s">
        <v>167</v>
      </c>
      <c r="BE107" s="157">
        <f t="shared" si="4"/>
        <v>0</v>
      </c>
      <c r="BF107" s="157">
        <f t="shared" si="5"/>
        <v>0</v>
      </c>
      <c r="BG107" s="157">
        <f t="shared" si="6"/>
        <v>0</v>
      </c>
      <c r="BH107" s="157">
        <f t="shared" si="7"/>
        <v>0</v>
      </c>
      <c r="BI107" s="157">
        <f t="shared" si="8"/>
        <v>0</v>
      </c>
      <c r="BJ107" s="19" t="s">
        <v>79</v>
      </c>
      <c r="BK107" s="157">
        <f t="shared" si="9"/>
        <v>0</v>
      </c>
      <c r="BL107" s="19" t="s">
        <v>175</v>
      </c>
      <c r="BM107" s="156" t="s">
        <v>350</v>
      </c>
    </row>
    <row r="108" spans="1:65" s="2" customFormat="1" ht="24.2" customHeight="1">
      <c r="A108" s="34"/>
      <c r="B108" s="144"/>
      <c r="C108" s="145" t="s">
        <v>227</v>
      </c>
      <c r="D108" s="145" t="s">
        <v>170</v>
      </c>
      <c r="E108" s="146" t="s">
        <v>1769</v>
      </c>
      <c r="F108" s="147" t="s">
        <v>1770</v>
      </c>
      <c r="G108" s="148" t="s">
        <v>847</v>
      </c>
      <c r="H108" s="149">
        <v>1</v>
      </c>
      <c r="I108" s="150"/>
      <c r="J108" s="151">
        <f t="shared" si="0"/>
        <v>0</v>
      </c>
      <c r="K108" s="147" t="s">
        <v>3</v>
      </c>
      <c r="L108" s="35"/>
      <c r="M108" s="152" t="s">
        <v>3</v>
      </c>
      <c r="N108" s="153" t="s">
        <v>43</v>
      </c>
      <c r="O108" s="55"/>
      <c r="P108" s="154">
        <f t="shared" si="1"/>
        <v>0</v>
      </c>
      <c r="Q108" s="154">
        <v>0</v>
      </c>
      <c r="R108" s="154">
        <f t="shared" si="2"/>
        <v>0</v>
      </c>
      <c r="S108" s="154">
        <v>0</v>
      </c>
      <c r="T108" s="155">
        <f t="shared" si="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6" t="s">
        <v>175</v>
      </c>
      <c r="AT108" s="156" t="s">
        <v>170</v>
      </c>
      <c r="AU108" s="156" t="s">
        <v>79</v>
      </c>
      <c r="AY108" s="19" t="s">
        <v>167</v>
      </c>
      <c r="BE108" s="157">
        <f t="shared" si="4"/>
        <v>0</v>
      </c>
      <c r="BF108" s="157">
        <f t="shared" si="5"/>
        <v>0</v>
      </c>
      <c r="BG108" s="157">
        <f t="shared" si="6"/>
        <v>0</v>
      </c>
      <c r="BH108" s="157">
        <f t="shared" si="7"/>
        <v>0</v>
      </c>
      <c r="BI108" s="157">
        <f t="shared" si="8"/>
        <v>0</v>
      </c>
      <c r="BJ108" s="19" t="s">
        <v>79</v>
      </c>
      <c r="BK108" s="157">
        <f t="shared" si="9"/>
        <v>0</v>
      </c>
      <c r="BL108" s="19" t="s">
        <v>175</v>
      </c>
      <c r="BM108" s="156" t="s">
        <v>360</v>
      </c>
    </row>
    <row r="109" spans="1:65" s="2" customFormat="1" ht="24.2" customHeight="1">
      <c r="A109" s="34"/>
      <c r="B109" s="144"/>
      <c r="C109" s="145" t="s">
        <v>271</v>
      </c>
      <c r="D109" s="145" t="s">
        <v>170</v>
      </c>
      <c r="E109" s="146" t="s">
        <v>1771</v>
      </c>
      <c r="F109" s="147" t="s">
        <v>1772</v>
      </c>
      <c r="G109" s="148" t="s">
        <v>847</v>
      </c>
      <c r="H109" s="149">
        <v>1</v>
      </c>
      <c r="I109" s="150"/>
      <c r="J109" s="151">
        <f t="shared" si="0"/>
        <v>0</v>
      </c>
      <c r="K109" s="147" t="s">
        <v>3</v>
      </c>
      <c r="L109" s="35"/>
      <c r="M109" s="152" t="s">
        <v>3</v>
      </c>
      <c r="N109" s="153" t="s">
        <v>43</v>
      </c>
      <c r="O109" s="55"/>
      <c r="P109" s="154">
        <f t="shared" si="1"/>
        <v>0</v>
      </c>
      <c r="Q109" s="154">
        <v>0</v>
      </c>
      <c r="R109" s="154">
        <f t="shared" si="2"/>
        <v>0</v>
      </c>
      <c r="S109" s="154">
        <v>0</v>
      </c>
      <c r="T109" s="155">
        <f t="shared" si="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6" t="s">
        <v>175</v>
      </c>
      <c r="AT109" s="156" t="s">
        <v>170</v>
      </c>
      <c r="AU109" s="156" t="s">
        <v>79</v>
      </c>
      <c r="AY109" s="19" t="s">
        <v>167</v>
      </c>
      <c r="BE109" s="157">
        <f t="shared" si="4"/>
        <v>0</v>
      </c>
      <c r="BF109" s="157">
        <f t="shared" si="5"/>
        <v>0</v>
      </c>
      <c r="BG109" s="157">
        <f t="shared" si="6"/>
        <v>0</v>
      </c>
      <c r="BH109" s="157">
        <f t="shared" si="7"/>
        <v>0</v>
      </c>
      <c r="BI109" s="157">
        <f t="shared" si="8"/>
        <v>0</v>
      </c>
      <c r="BJ109" s="19" t="s">
        <v>79</v>
      </c>
      <c r="BK109" s="157">
        <f t="shared" si="9"/>
        <v>0</v>
      </c>
      <c r="BL109" s="19" t="s">
        <v>175</v>
      </c>
      <c r="BM109" s="156" t="s">
        <v>370</v>
      </c>
    </row>
    <row r="110" spans="1:65" s="2" customFormat="1" ht="37.9" customHeight="1">
      <c r="A110" s="34"/>
      <c r="B110" s="144"/>
      <c r="C110" s="145" t="s">
        <v>277</v>
      </c>
      <c r="D110" s="145" t="s">
        <v>170</v>
      </c>
      <c r="E110" s="146" t="s">
        <v>1773</v>
      </c>
      <c r="F110" s="147" t="s">
        <v>1774</v>
      </c>
      <c r="G110" s="148" t="s">
        <v>847</v>
      </c>
      <c r="H110" s="149">
        <v>2</v>
      </c>
      <c r="I110" s="150"/>
      <c r="J110" s="151">
        <f t="shared" si="0"/>
        <v>0</v>
      </c>
      <c r="K110" s="147" t="s">
        <v>3</v>
      </c>
      <c r="L110" s="35"/>
      <c r="M110" s="152" t="s">
        <v>3</v>
      </c>
      <c r="N110" s="153" t="s">
        <v>43</v>
      </c>
      <c r="O110" s="55"/>
      <c r="P110" s="154">
        <f t="shared" si="1"/>
        <v>0</v>
      </c>
      <c r="Q110" s="154">
        <v>0</v>
      </c>
      <c r="R110" s="154">
        <f t="shared" si="2"/>
        <v>0</v>
      </c>
      <c r="S110" s="154">
        <v>0</v>
      </c>
      <c r="T110" s="155">
        <f t="shared" si="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6" t="s">
        <v>175</v>
      </c>
      <c r="AT110" s="156" t="s">
        <v>170</v>
      </c>
      <c r="AU110" s="156" t="s">
        <v>79</v>
      </c>
      <c r="AY110" s="19" t="s">
        <v>167</v>
      </c>
      <c r="BE110" s="157">
        <f t="shared" si="4"/>
        <v>0</v>
      </c>
      <c r="BF110" s="157">
        <f t="shared" si="5"/>
        <v>0</v>
      </c>
      <c r="BG110" s="157">
        <f t="shared" si="6"/>
        <v>0</v>
      </c>
      <c r="BH110" s="157">
        <f t="shared" si="7"/>
        <v>0</v>
      </c>
      <c r="BI110" s="157">
        <f t="shared" si="8"/>
        <v>0</v>
      </c>
      <c r="BJ110" s="19" t="s">
        <v>79</v>
      </c>
      <c r="BK110" s="157">
        <f t="shared" si="9"/>
        <v>0</v>
      </c>
      <c r="BL110" s="19" t="s">
        <v>175</v>
      </c>
      <c r="BM110" s="156" t="s">
        <v>383</v>
      </c>
    </row>
    <row r="111" spans="1:65" s="2" customFormat="1" ht="16.5" customHeight="1">
      <c r="A111" s="34"/>
      <c r="B111" s="144"/>
      <c r="C111" s="145" t="s">
        <v>285</v>
      </c>
      <c r="D111" s="145" t="s">
        <v>170</v>
      </c>
      <c r="E111" s="146" t="s">
        <v>1775</v>
      </c>
      <c r="F111" s="147" t="s">
        <v>1776</v>
      </c>
      <c r="G111" s="148" t="s">
        <v>847</v>
      </c>
      <c r="H111" s="149">
        <v>8</v>
      </c>
      <c r="I111" s="150"/>
      <c r="J111" s="151">
        <f t="shared" si="0"/>
        <v>0</v>
      </c>
      <c r="K111" s="147" t="s">
        <v>3</v>
      </c>
      <c r="L111" s="35"/>
      <c r="M111" s="152" t="s">
        <v>3</v>
      </c>
      <c r="N111" s="153" t="s">
        <v>43</v>
      </c>
      <c r="O111" s="55"/>
      <c r="P111" s="154">
        <f t="shared" si="1"/>
        <v>0</v>
      </c>
      <c r="Q111" s="154">
        <v>0</v>
      </c>
      <c r="R111" s="154">
        <f t="shared" si="2"/>
        <v>0</v>
      </c>
      <c r="S111" s="154">
        <v>0</v>
      </c>
      <c r="T111" s="155">
        <f t="shared" si="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175</v>
      </c>
      <c r="AT111" s="156" t="s">
        <v>170</v>
      </c>
      <c r="AU111" s="156" t="s">
        <v>79</v>
      </c>
      <c r="AY111" s="19" t="s">
        <v>167</v>
      </c>
      <c r="BE111" s="157">
        <f t="shared" si="4"/>
        <v>0</v>
      </c>
      <c r="BF111" s="157">
        <f t="shared" si="5"/>
        <v>0</v>
      </c>
      <c r="BG111" s="157">
        <f t="shared" si="6"/>
        <v>0</v>
      </c>
      <c r="BH111" s="157">
        <f t="shared" si="7"/>
        <v>0</v>
      </c>
      <c r="BI111" s="157">
        <f t="shared" si="8"/>
        <v>0</v>
      </c>
      <c r="BJ111" s="19" t="s">
        <v>79</v>
      </c>
      <c r="BK111" s="157">
        <f t="shared" si="9"/>
        <v>0</v>
      </c>
      <c r="BL111" s="19" t="s">
        <v>175</v>
      </c>
      <c r="BM111" s="156" t="s">
        <v>395</v>
      </c>
    </row>
    <row r="112" spans="1:65" s="2" customFormat="1" ht="16.5" customHeight="1">
      <c r="A112" s="34"/>
      <c r="B112" s="144"/>
      <c r="C112" s="145" t="s">
        <v>290</v>
      </c>
      <c r="D112" s="145" t="s">
        <v>170</v>
      </c>
      <c r="E112" s="146" t="s">
        <v>1777</v>
      </c>
      <c r="F112" s="147" t="s">
        <v>1778</v>
      </c>
      <c r="G112" s="148" t="s">
        <v>847</v>
      </c>
      <c r="H112" s="149">
        <v>1</v>
      </c>
      <c r="I112" s="150"/>
      <c r="J112" s="151">
        <f t="shared" si="0"/>
        <v>0</v>
      </c>
      <c r="K112" s="147" t="s">
        <v>3</v>
      </c>
      <c r="L112" s="35"/>
      <c r="M112" s="152" t="s">
        <v>3</v>
      </c>
      <c r="N112" s="153" t="s">
        <v>43</v>
      </c>
      <c r="O112" s="55"/>
      <c r="P112" s="154">
        <f t="shared" si="1"/>
        <v>0</v>
      </c>
      <c r="Q112" s="154">
        <v>0</v>
      </c>
      <c r="R112" s="154">
        <f t="shared" si="2"/>
        <v>0</v>
      </c>
      <c r="S112" s="154">
        <v>0</v>
      </c>
      <c r="T112" s="155">
        <f t="shared" si="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6" t="s">
        <v>175</v>
      </c>
      <c r="AT112" s="156" t="s">
        <v>170</v>
      </c>
      <c r="AU112" s="156" t="s">
        <v>79</v>
      </c>
      <c r="AY112" s="19" t="s">
        <v>167</v>
      </c>
      <c r="BE112" s="157">
        <f t="shared" si="4"/>
        <v>0</v>
      </c>
      <c r="BF112" s="157">
        <f t="shared" si="5"/>
        <v>0</v>
      </c>
      <c r="BG112" s="157">
        <f t="shared" si="6"/>
        <v>0</v>
      </c>
      <c r="BH112" s="157">
        <f t="shared" si="7"/>
        <v>0</v>
      </c>
      <c r="BI112" s="157">
        <f t="shared" si="8"/>
        <v>0</v>
      </c>
      <c r="BJ112" s="19" t="s">
        <v>79</v>
      </c>
      <c r="BK112" s="157">
        <f t="shared" si="9"/>
        <v>0</v>
      </c>
      <c r="BL112" s="19" t="s">
        <v>175</v>
      </c>
      <c r="BM112" s="156" t="s">
        <v>406</v>
      </c>
    </row>
    <row r="113" spans="1:65" s="2" customFormat="1" ht="16.5" customHeight="1">
      <c r="A113" s="34"/>
      <c r="B113" s="144"/>
      <c r="C113" s="145" t="s">
        <v>8</v>
      </c>
      <c r="D113" s="145" t="s">
        <v>170</v>
      </c>
      <c r="E113" s="146" t="s">
        <v>1779</v>
      </c>
      <c r="F113" s="147" t="s">
        <v>1780</v>
      </c>
      <c r="G113" s="148" t="s">
        <v>847</v>
      </c>
      <c r="H113" s="149">
        <v>2</v>
      </c>
      <c r="I113" s="150"/>
      <c r="J113" s="151">
        <f t="shared" si="0"/>
        <v>0</v>
      </c>
      <c r="K113" s="147" t="s">
        <v>3</v>
      </c>
      <c r="L113" s="35"/>
      <c r="M113" s="152" t="s">
        <v>3</v>
      </c>
      <c r="N113" s="153" t="s">
        <v>43</v>
      </c>
      <c r="O113" s="55"/>
      <c r="P113" s="154">
        <f t="shared" si="1"/>
        <v>0</v>
      </c>
      <c r="Q113" s="154">
        <v>0</v>
      </c>
      <c r="R113" s="154">
        <f t="shared" si="2"/>
        <v>0</v>
      </c>
      <c r="S113" s="154">
        <v>0</v>
      </c>
      <c r="T113" s="155">
        <f t="shared" si="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6" t="s">
        <v>175</v>
      </c>
      <c r="AT113" s="156" t="s">
        <v>170</v>
      </c>
      <c r="AU113" s="156" t="s">
        <v>79</v>
      </c>
      <c r="AY113" s="19" t="s">
        <v>167</v>
      </c>
      <c r="BE113" s="157">
        <f t="shared" si="4"/>
        <v>0</v>
      </c>
      <c r="BF113" s="157">
        <f t="shared" si="5"/>
        <v>0</v>
      </c>
      <c r="BG113" s="157">
        <f t="shared" si="6"/>
        <v>0</v>
      </c>
      <c r="BH113" s="157">
        <f t="shared" si="7"/>
        <v>0</v>
      </c>
      <c r="BI113" s="157">
        <f t="shared" si="8"/>
        <v>0</v>
      </c>
      <c r="BJ113" s="19" t="s">
        <v>79</v>
      </c>
      <c r="BK113" s="157">
        <f t="shared" si="9"/>
        <v>0</v>
      </c>
      <c r="BL113" s="19" t="s">
        <v>175</v>
      </c>
      <c r="BM113" s="156" t="s">
        <v>418</v>
      </c>
    </row>
    <row r="114" spans="1:65" s="2" customFormat="1" ht="16.5" customHeight="1">
      <c r="A114" s="34"/>
      <c r="B114" s="144"/>
      <c r="C114" s="145" t="s">
        <v>300</v>
      </c>
      <c r="D114" s="145" t="s">
        <v>170</v>
      </c>
      <c r="E114" s="146" t="s">
        <v>1781</v>
      </c>
      <c r="F114" s="147" t="s">
        <v>1782</v>
      </c>
      <c r="G114" s="148" t="s">
        <v>847</v>
      </c>
      <c r="H114" s="149">
        <v>2</v>
      </c>
      <c r="I114" s="150"/>
      <c r="J114" s="151">
        <f t="shared" si="0"/>
        <v>0</v>
      </c>
      <c r="K114" s="147" t="s">
        <v>3</v>
      </c>
      <c r="L114" s="35"/>
      <c r="M114" s="152" t="s">
        <v>3</v>
      </c>
      <c r="N114" s="153" t="s">
        <v>43</v>
      </c>
      <c r="O114" s="55"/>
      <c r="P114" s="154">
        <f t="shared" si="1"/>
        <v>0</v>
      </c>
      <c r="Q114" s="154">
        <v>0</v>
      </c>
      <c r="R114" s="154">
        <f t="shared" si="2"/>
        <v>0</v>
      </c>
      <c r="S114" s="154">
        <v>0</v>
      </c>
      <c r="T114" s="155">
        <f t="shared" si="3"/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6" t="s">
        <v>175</v>
      </c>
      <c r="AT114" s="156" t="s">
        <v>170</v>
      </c>
      <c r="AU114" s="156" t="s">
        <v>79</v>
      </c>
      <c r="AY114" s="19" t="s">
        <v>167</v>
      </c>
      <c r="BE114" s="157">
        <f t="shared" si="4"/>
        <v>0</v>
      </c>
      <c r="BF114" s="157">
        <f t="shared" si="5"/>
        <v>0</v>
      </c>
      <c r="BG114" s="157">
        <f t="shared" si="6"/>
        <v>0</v>
      </c>
      <c r="BH114" s="157">
        <f t="shared" si="7"/>
        <v>0</v>
      </c>
      <c r="BI114" s="157">
        <f t="shared" si="8"/>
        <v>0</v>
      </c>
      <c r="BJ114" s="19" t="s">
        <v>79</v>
      </c>
      <c r="BK114" s="157">
        <f t="shared" si="9"/>
        <v>0</v>
      </c>
      <c r="BL114" s="19" t="s">
        <v>175</v>
      </c>
      <c r="BM114" s="156" t="s">
        <v>431</v>
      </c>
    </row>
    <row r="115" spans="1:65" s="2" customFormat="1" ht="16.5" customHeight="1">
      <c r="A115" s="34"/>
      <c r="B115" s="144"/>
      <c r="C115" s="145" t="s">
        <v>306</v>
      </c>
      <c r="D115" s="145" t="s">
        <v>170</v>
      </c>
      <c r="E115" s="146" t="s">
        <v>1783</v>
      </c>
      <c r="F115" s="147" t="s">
        <v>1784</v>
      </c>
      <c r="G115" s="148" t="s">
        <v>847</v>
      </c>
      <c r="H115" s="149">
        <v>1</v>
      </c>
      <c r="I115" s="150"/>
      <c r="J115" s="151">
        <f t="shared" si="0"/>
        <v>0</v>
      </c>
      <c r="K115" s="147" t="s">
        <v>3</v>
      </c>
      <c r="L115" s="35"/>
      <c r="M115" s="152" t="s">
        <v>3</v>
      </c>
      <c r="N115" s="153" t="s">
        <v>43</v>
      </c>
      <c r="O115" s="55"/>
      <c r="P115" s="154">
        <f t="shared" si="1"/>
        <v>0</v>
      </c>
      <c r="Q115" s="154">
        <v>0</v>
      </c>
      <c r="R115" s="154">
        <f t="shared" si="2"/>
        <v>0</v>
      </c>
      <c r="S115" s="154">
        <v>0</v>
      </c>
      <c r="T115" s="155">
        <f t="shared" si="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6" t="s">
        <v>175</v>
      </c>
      <c r="AT115" s="156" t="s">
        <v>170</v>
      </c>
      <c r="AU115" s="156" t="s">
        <v>79</v>
      </c>
      <c r="AY115" s="19" t="s">
        <v>167</v>
      </c>
      <c r="BE115" s="157">
        <f t="shared" si="4"/>
        <v>0</v>
      </c>
      <c r="BF115" s="157">
        <f t="shared" si="5"/>
        <v>0</v>
      </c>
      <c r="BG115" s="157">
        <f t="shared" si="6"/>
        <v>0</v>
      </c>
      <c r="BH115" s="157">
        <f t="shared" si="7"/>
        <v>0</v>
      </c>
      <c r="BI115" s="157">
        <f t="shared" si="8"/>
        <v>0</v>
      </c>
      <c r="BJ115" s="19" t="s">
        <v>79</v>
      </c>
      <c r="BK115" s="157">
        <f t="shared" si="9"/>
        <v>0</v>
      </c>
      <c r="BL115" s="19" t="s">
        <v>175</v>
      </c>
      <c r="BM115" s="156" t="s">
        <v>441</v>
      </c>
    </row>
    <row r="116" spans="1:65" s="2" customFormat="1" ht="16.5" customHeight="1">
      <c r="A116" s="34"/>
      <c r="B116" s="144"/>
      <c r="C116" s="145" t="s">
        <v>312</v>
      </c>
      <c r="D116" s="145" t="s">
        <v>170</v>
      </c>
      <c r="E116" s="146" t="s">
        <v>1785</v>
      </c>
      <c r="F116" s="147" t="s">
        <v>1786</v>
      </c>
      <c r="G116" s="148" t="s">
        <v>847</v>
      </c>
      <c r="H116" s="149">
        <v>2</v>
      </c>
      <c r="I116" s="150"/>
      <c r="J116" s="151">
        <f t="shared" si="0"/>
        <v>0</v>
      </c>
      <c r="K116" s="147" t="s">
        <v>3</v>
      </c>
      <c r="L116" s="35"/>
      <c r="M116" s="152" t="s">
        <v>3</v>
      </c>
      <c r="N116" s="153" t="s">
        <v>43</v>
      </c>
      <c r="O116" s="55"/>
      <c r="P116" s="154">
        <f t="shared" si="1"/>
        <v>0</v>
      </c>
      <c r="Q116" s="154">
        <v>0</v>
      </c>
      <c r="R116" s="154">
        <f t="shared" si="2"/>
        <v>0</v>
      </c>
      <c r="S116" s="154">
        <v>0</v>
      </c>
      <c r="T116" s="155">
        <f t="shared" si="3"/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6" t="s">
        <v>175</v>
      </c>
      <c r="AT116" s="156" t="s">
        <v>170</v>
      </c>
      <c r="AU116" s="156" t="s">
        <v>79</v>
      </c>
      <c r="AY116" s="19" t="s">
        <v>167</v>
      </c>
      <c r="BE116" s="157">
        <f t="shared" si="4"/>
        <v>0</v>
      </c>
      <c r="BF116" s="157">
        <f t="shared" si="5"/>
        <v>0</v>
      </c>
      <c r="BG116" s="157">
        <f t="shared" si="6"/>
        <v>0</v>
      </c>
      <c r="BH116" s="157">
        <f t="shared" si="7"/>
        <v>0</v>
      </c>
      <c r="BI116" s="157">
        <f t="shared" si="8"/>
        <v>0</v>
      </c>
      <c r="BJ116" s="19" t="s">
        <v>79</v>
      </c>
      <c r="BK116" s="157">
        <f t="shared" si="9"/>
        <v>0</v>
      </c>
      <c r="BL116" s="19" t="s">
        <v>175</v>
      </c>
      <c r="BM116" s="156" t="s">
        <v>451</v>
      </c>
    </row>
    <row r="117" spans="2:63" s="12" customFormat="1" ht="25.9" customHeight="1">
      <c r="B117" s="131"/>
      <c r="D117" s="132" t="s">
        <v>71</v>
      </c>
      <c r="E117" s="133" t="s">
        <v>876</v>
      </c>
      <c r="F117" s="133" t="s">
        <v>1787</v>
      </c>
      <c r="I117" s="134"/>
      <c r="J117" s="135">
        <f>BK117</f>
        <v>0</v>
      </c>
      <c r="L117" s="131"/>
      <c r="M117" s="136"/>
      <c r="N117" s="137"/>
      <c r="O117" s="137"/>
      <c r="P117" s="138">
        <f>P118</f>
        <v>0</v>
      </c>
      <c r="Q117" s="137"/>
      <c r="R117" s="138">
        <f>R118</f>
        <v>0</v>
      </c>
      <c r="S117" s="137"/>
      <c r="T117" s="139">
        <f>T118</f>
        <v>0</v>
      </c>
      <c r="AR117" s="132" t="s">
        <v>79</v>
      </c>
      <c r="AT117" s="140" t="s">
        <v>71</v>
      </c>
      <c r="AU117" s="140" t="s">
        <v>72</v>
      </c>
      <c r="AY117" s="132" t="s">
        <v>167</v>
      </c>
      <c r="BK117" s="141">
        <f>BK118</f>
        <v>0</v>
      </c>
    </row>
    <row r="118" spans="1:65" s="2" customFormat="1" ht="24.2" customHeight="1">
      <c r="A118" s="34"/>
      <c r="B118" s="144"/>
      <c r="C118" s="145" t="s">
        <v>318</v>
      </c>
      <c r="D118" s="145" t="s">
        <v>170</v>
      </c>
      <c r="E118" s="146" t="s">
        <v>1788</v>
      </c>
      <c r="F118" s="147" t="s">
        <v>1789</v>
      </c>
      <c r="G118" s="148" t="s">
        <v>847</v>
      </c>
      <c r="H118" s="149">
        <v>1</v>
      </c>
      <c r="I118" s="150"/>
      <c r="J118" s="151">
        <f>ROUND(I118*H118,2)</f>
        <v>0</v>
      </c>
      <c r="K118" s="147" t="s">
        <v>3</v>
      </c>
      <c r="L118" s="35"/>
      <c r="M118" s="152" t="s">
        <v>3</v>
      </c>
      <c r="N118" s="153" t="s">
        <v>43</v>
      </c>
      <c r="O118" s="55"/>
      <c r="P118" s="154">
        <f>O118*H118</f>
        <v>0</v>
      </c>
      <c r="Q118" s="154">
        <v>0</v>
      </c>
      <c r="R118" s="154">
        <f>Q118*H118</f>
        <v>0</v>
      </c>
      <c r="S118" s="154">
        <v>0</v>
      </c>
      <c r="T118" s="155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6" t="s">
        <v>175</v>
      </c>
      <c r="AT118" s="156" t="s">
        <v>170</v>
      </c>
      <c r="AU118" s="156" t="s">
        <v>79</v>
      </c>
      <c r="AY118" s="19" t="s">
        <v>167</v>
      </c>
      <c r="BE118" s="157">
        <f>IF(N118="základní",J118,0)</f>
        <v>0</v>
      </c>
      <c r="BF118" s="157">
        <f>IF(N118="snížená",J118,0)</f>
        <v>0</v>
      </c>
      <c r="BG118" s="157">
        <f>IF(N118="zákl. přenesená",J118,0)</f>
        <v>0</v>
      </c>
      <c r="BH118" s="157">
        <f>IF(N118="sníž. přenesená",J118,0)</f>
        <v>0</v>
      </c>
      <c r="BI118" s="157">
        <f>IF(N118="nulová",J118,0)</f>
        <v>0</v>
      </c>
      <c r="BJ118" s="19" t="s">
        <v>79</v>
      </c>
      <c r="BK118" s="157">
        <f>ROUND(I118*H118,2)</f>
        <v>0</v>
      </c>
      <c r="BL118" s="19" t="s">
        <v>175</v>
      </c>
      <c r="BM118" s="156" t="s">
        <v>463</v>
      </c>
    </row>
    <row r="119" spans="2:63" s="12" customFormat="1" ht="25.9" customHeight="1">
      <c r="B119" s="131"/>
      <c r="D119" s="132" t="s">
        <v>71</v>
      </c>
      <c r="E119" s="133" t="s">
        <v>886</v>
      </c>
      <c r="F119" s="133" t="s">
        <v>1790</v>
      </c>
      <c r="I119" s="134"/>
      <c r="J119" s="135">
        <f>BK119</f>
        <v>0</v>
      </c>
      <c r="L119" s="131"/>
      <c r="M119" s="136"/>
      <c r="N119" s="137"/>
      <c r="O119" s="137"/>
      <c r="P119" s="138">
        <f>SUM(P120:P133)</f>
        <v>0</v>
      </c>
      <c r="Q119" s="137"/>
      <c r="R119" s="138">
        <f>SUM(R120:R133)</f>
        <v>0</v>
      </c>
      <c r="S119" s="137"/>
      <c r="T119" s="139">
        <f>SUM(T120:T133)</f>
        <v>0</v>
      </c>
      <c r="AR119" s="132" t="s">
        <v>79</v>
      </c>
      <c r="AT119" s="140" t="s">
        <v>71</v>
      </c>
      <c r="AU119" s="140" t="s">
        <v>72</v>
      </c>
      <c r="AY119" s="132" t="s">
        <v>167</v>
      </c>
      <c r="BK119" s="141">
        <f>SUM(BK120:BK133)</f>
        <v>0</v>
      </c>
    </row>
    <row r="120" spans="1:65" s="2" customFormat="1" ht="16.5" customHeight="1">
      <c r="A120" s="34"/>
      <c r="B120" s="144"/>
      <c r="C120" s="145" t="s">
        <v>323</v>
      </c>
      <c r="D120" s="145" t="s">
        <v>170</v>
      </c>
      <c r="E120" s="146" t="s">
        <v>1791</v>
      </c>
      <c r="F120" s="147" t="s">
        <v>1792</v>
      </c>
      <c r="G120" s="148" t="s">
        <v>226</v>
      </c>
      <c r="H120" s="149">
        <v>350</v>
      </c>
      <c r="I120" s="150"/>
      <c r="J120" s="151">
        <f aca="true" t="shared" si="10" ref="J120:J133">ROUND(I120*H120,2)</f>
        <v>0</v>
      </c>
      <c r="K120" s="147" t="s">
        <v>3</v>
      </c>
      <c r="L120" s="35"/>
      <c r="M120" s="152" t="s">
        <v>3</v>
      </c>
      <c r="N120" s="153" t="s">
        <v>43</v>
      </c>
      <c r="O120" s="55"/>
      <c r="P120" s="154">
        <f aca="true" t="shared" si="11" ref="P120:P133">O120*H120</f>
        <v>0</v>
      </c>
      <c r="Q120" s="154">
        <v>0</v>
      </c>
      <c r="R120" s="154">
        <f aca="true" t="shared" si="12" ref="R120:R133">Q120*H120</f>
        <v>0</v>
      </c>
      <c r="S120" s="154">
        <v>0</v>
      </c>
      <c r="T120" s="155">
        <f aca="true" t="shared" si="13" ref="T120:T133"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6" t="s">
        <v>175</v>
      </c>
      <c r="AT120" s="156" t="s">
        <v>170</v>
      </c>
      <c r="AU120" s="156" t="s">
        <v>79</v>
      </c>
      <c r="AY120" s="19" t="s">
        <v>167</v>
      </c>
      <c r="BE120" s="157">
        <f aca="true" t="shared" si="14" ref="BE120:BE133">IF(N120="základní",J120,0)</f>
        <v>0</v>
      </c>
      <c r="BF120" s="157">
        <f aca="true" t="shared" si="15" ref="BF120:BF133">IF(N120="snížená",J120,0)</f>
        <v>0</v>
      </c>
      <c r="BG120" s="157">
        <f aca="true" t="shared" si="16" ref="BG120:BG133">IF(N120="zákl. přenesená",J120,0)</f>
        <v>0</v>
      </c>
      <c r="BH120" s="157">
        <f aca="true" t="shared" si="17" ref="BH120:BH133">IF(N120="sníž. přenesená",J120,0)</f>
        <v>0</v>
      </c>
      <c r="BI120" s="157">
        <f aca="true" t="shared" si="18" ref="BI120:BI133">IF(N120="nulová",J120,0)</f>
        <v>0</v>
      </c>
      <c r="BJ120" s="19" t="s">
        <v>79</v>
      </c>
      <c r="BK120" s="157">
        <f aca="true" t="shared" si="19" ref="BK120:BK133">ROUND(I120*H120,2)</f>
        <v>0</v>
      </c>
      <c r="BL120" s="19" t="s">
        <v>175</v>
      </c>
      <c r="BM120" s="156" t="s">
        <v>474</v>
      </c>
    </row>
    <row r="121" spans="1:65" s="2" customFormat="1" ht="16.5" customHeight="1">
      <c r="A121" s="34"/>
      <c r="B121" s="144"/>
      <c r="C121" s="145" t="s">
        <v>330</v>
      </c>
      <c r="D121" s="145" t="s">
        <v>170</v>
      </c>
      <c r="E121" s="146" t="s">
        <v>1793</v>
      </c>
      <c r="F121" s="147" t="s">
        <v>1794</v>
      </c>
      <c r="G121" s="148" t="s">
        <v>226</v>
      </c>
      <c r="H121" s="149">
        <v>30</v>
      </c>
      <c r="I121" s="150"/>
      <c r="J121" s="151">
        <f t="shared" si="10"/>
        <v>0</v>
      </c>
      <c r="K121" s="147" t="s">
        <v>3</v>
      </c>
      <c r="L121" s="35"/>
      <c r="M121" s="152" t="s">
        <v>3</v>
      </c>
      <c r="N121" s="153" t="s">
        <v>43</v>
      </c>
      <c r="O121" s="55"/>
      <c r="P121" s="154">
        <f t="shared" si="11"/>
        <v>0</v>
      </c>
      <c r="Q121" s="154">
        <v>0</v>
      </c>
      <c r="R121" s="154">
        <f t="shared" si="12"/>
        <v>0</v>
      </c>
      <c r="S121" s="154">
        <v>0</v>
      </c>
      <c r="T121" s="155">
        <f t="shared" si="13"/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6" t="s">
        <v>175</v>
      </c>
      <c r="AT121" s="156" t="s">
        <v>170</v>
      </c>
      <c r="AU121" s="156" t="s">
        <v>79</v>
      </c>
      <c r="AY121" s="19" t="s">
        <v>167</v>
      </c>
      <c r="BE121" s="157">
        <f t="shared" si="14"/>
        <v>0</v>
      </c>
      <c r="BF121" s="157">
        <f t="shared" si="15"/>
        <v>0</v>
      </c>
      <c r="BG121" s="157">
        <f t="shared" si="16"/>
        <v>0</v>
      </c>
      <c r="BH121" s="157">
        <f t="shared" si="17"/>
        <v>0</v>
      </c>
      <c r="BI121" s="157">
        <f t="shared" si="18"/>
        <v>0</v>
      </c>
      <c r="BJ121" s="19" t="s">
        <v>79</v>
      </c>
      <c r="BK121" s="157">
        <f t="shared" si="19"/>
        <v>0</v>
      </c>
      <c r="BL121" s="19" t="s">
        <v>175</v>
      </c>
      <c r="BM121" s="156" t="s">
        <v>485</v>
      </c>
    </row>
    <row r="122" spans="1:65" s="2" customFormat="1" ht="16.5" customHeight="1">
      <c r="A122" s="34"/>
      <c r="B122" s="144"/>
      <c r="C122" s="145" t="s">
        <v>339</v>
      </c>
      <c r="D122" s="145" t="s">
        <v>170</v>
      </c>
      <c r="E122" s="146" t="s">
        <v>1795</v>
      </c>
      <c r="F122" s="147" t="s">
        <v>1796</v>
      </c>
      <c r="G122" s="148" t="s">
        <v>226</v>
      </c>
      <c r="H122" s="149">
        <v>600</v>
      </c>
      <c r="I122" s="150"/>
      <c r="J122" s="151">
        <f t="shared" si="10"/>
        <v>0</v>
      </c>
      <c r="K122" s="147" t="s">
        <v>3</v>
      </c>
      <c r="L122" s="35"/>
      <c r="M122" s="152" t="s">
        <v>3</v>
      </c>
      <c r="N122" s="153" t="s">
        <v>43</v>
      </c>
      <c r="O122" s="55"/>
      <c r="P122" s="154">
        <f t="shared" si="11"/>
        <v>0</v>
      </c>
      <c r="Q122" s="154">
        <v>0</v>
      </c>
      <c r="R122" s="154">
        <f t="shared" si="12"/>
        <v>0</v>
      </c>
      <c r="S122" s="154">
        <v>0</v>
      </c>
      <c r="T122" s="155">
        <f t="shared" si="1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6" t="s">
        <v>175</v>
      </c>
      <c r="AT122" s="156" t="s">
        <v>170</v>
      </c>
      <c r="AU122" s="156" t="s">
        <v>79</v>
      </c>
      <c r="AY122" s="19" t="s">
        <v>167</v>
      </c>
      <c r="BE122" s="157">
        <f t="shared" si="14"/>
        <v>0</v>
      </c>
      <c r="BF122" s="157">
        <f t="shared" si="15"/>
        <v>0</v>
      </c>
      <c r="BG122" s="157">
        <f t="shared" si="16"/>
        <v>0</v>
      </c>
      <c r="BH122" s="157">
        <f t="shared" si="17"/>
        <v>0</v>
      </c>
      <c r="BI122" s="157">
        <f t="shared" si="18"/>
        <v>0</v>
      </c>
      <c r="BJ122" s="19" t="s">
        <v>79</v>
      </c>
      <c r="BK122" s="157">
        <f t="shared" si="19"/>
        <v>0</v>
      </c>
      <c r="BL122" s="19" t="s">
        <v>175</v>
      </c>
      <c r="BM122" s="156" t="s">
        <v>497</v>
      </c>
    </row>
    <row r="123" spans="1:65" s="2" customFormat="1" ht="16.5" customHeight="1">
      <c r="A123" s="34"/>
      <c r="B123" s="144"/>
      <c r="C123" s="145" t="s">
        <v>345</v>
      </c>
      <c r="D123" s="145" t="s">
        <v>170</v>
      </c>
      <c r="E123" s="146" t="s">
        <v>1797</v>
      </c>
      <c r="F123" s="147" t="s">
        <v>1798</v>
      </c>
      <c r="G123" s="148" t="s">
        <v>226</v>
      </c>
      <c r="H123" s="149">
        <v>50</v>
      </c>
      <c r="I123" s="150"/>
      <c r="J123" s="151">
        <f t="shared" si="10"/>
        <v>0</v>
      </c>
      <c r="K123" s="147" t="s">
        <v>3</v>
      </c>
      <c r="L123" s="35"/>
      <c r="M123" s="152" t="s">
        <v>3</v>
      </c>
      <c r="N123" s="153" t="s">
        <v>43</v>
      </c>
      <c r="O123" s="55"/>
      <c r="P123" s="154">
        <f t="shared" si="11"/>
        <v>0</v>
      </c>
      <c r="Q123" s="154">
        <v>0</v>
      </c>
      <c r="R123" s="154">
        <f t="shared" si="12"/>
        <v>0</v>
      </c>
      <c r="S123" s="154">
        <v>0</v>
      </c>
      <c r="T123" s="155">
        <f t="shared" si="1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6" t="s">
        <v>175</v>
      </c>
      <c r="AT123" s="156" t="s">
        <v>170</v>
      </c>
      <c r="AU123" s="156" t="s">
        <v>79</v>
      </c>
      <c r="AY123" s="19" t="s">
        <v>167</v>
      </c>
      <c r="BE123" s="157">
        <f t="shared" si="14"/>
        <v>0</v>
      </c>
      <c r="BF123" s="157">
        <f t="shared" si="15"/>
        <v>0</v>
      </c>
      <c r="BG123" s="157">
        <f t="shared" si="16"/>
        <v>0</v>
      </c>
      <c r="BH123" s="157">
        <f t="shared" si="17"/>
        <v>0</v>
      </c>
      <c r="BI123" s="157">
        <f t="shared" si="18"/>
        <v>0</v>
      </c>
      <c r="BJ123" s="19" t="s">
        <v>79</v>
      </c>
      <c r="BK123" s="157">
        <f t="shared" si="19"/>
        <v>0</v>
      </c>
      <c r="BL123" s="19" t="s">
        <v>175</v>
      </c>
      <c r="BM123" s="156" t="s">
        <v>508</v>
      </c>
    </row>
    <row r="124" spans="1:65" s="2" customFormat="1" ht="16.5" customHeight="1">
      <c r="A124" s="34"/>
      <c r="B124" s="144"/>
      <c r="C124" s="145" t="s">
        <v>350</v>
      </c>
      <c r="D124" s="145" t="s">
        <v>170</v>
      </c>
      <c r="E124" s="146" t="s">
        <v>1799</v>
      </c>
      <c r="F124" s="147" t="s">
        <v>1800</v>
      </c>
      <c r="G124" s="148" t="s">
        <v>226</v>
      </c>
      <c r="H124" s="149">
        <v>70</v>
      </c>
      <c r="I124" s="150"/>
      <c r="J124" s="151">
        <f t="shared" si="10"/>
        <v>0</v>
      </c>
      <c r="K124" s="147" t="s">
        <v>3</v>
      </c>
      <c r="L124" s="35"/>
      <c r="M124" s="152" t="s">
        <v>3</v>
      </c>
      <c r="N124" s="153" t="s">
        <v>43</v>
      </c>
      <c r="O124" s="55"/>
      <c r="P124" s="154">
        <f t="shared" si="11"/>
        <v>0</v>
      </c>
      <c r="Q124" s="154">
        <v>0</v>
      </c>
      <c r="R124" s="154">
        <f t="shared" si="12"/>
        <v>0</v>
      </c>
      <c r="S124" s="154">
        <v>0</v>
      </c>
      <c r="T124" s="155">
        <f t="shared" si="1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6" t="s">
        <v>175</v>
      </c>
      <c r="AT124" s="156" t="s">
        <v>170</v>
      </c>
      <c r="AU124" s="156" t="s">
        <v>79</v>
      </c>
      <c r="AY124" s="19" t="s">
        <v>167</v>
      </c>
      <c r="BE124" s="157">
        <f t="shared" si="14"/>
        <v>0</v>
      </c>
      <c r="BF124" s="157">
        <f t="shared" si="15"/>
        <v>0</v>
      </c>
      <c r="BG124" s="157">
        <f t="shared" si="16"/>
        <v>0</v>
      </c>
      <c r="BH124" s="157">
        <f t="shared" si="17"/>
        <v>0</v>
      </c>
      <c r="BI124" s="157">
        <f t="shared" si="18"/>
        <v>0</v>
      </c>
      <c r="BJ124" s="19" t="s">
        <v>79</v>
      </c>
      <c r="BK124" s="157">
        <f t="shared" si="19"/>
        <v>0</v>
      </c>
      <c r="BL124" s="19" t="s">
        <v>175</v>
      </c>
      <c r="BM124" s="156" t="s">
        <v>518</v>
      </c>
    </row>
    <row r="125" spans="1:65" s="2" customFormat="1" ht="16.5" customHeight="1">
      <c r="A125" s="34"/>
      <c r="B125" s="144"/>
      <c r="C125" s="145" t="s">
        <v>354</v>
      </c>
      <c r="D125" s="145" t="s">
        <v>170</v>
      </c>
      <c r="E125" s="146" t="s">
        <v>1801</v>
      </c>
      <c r="F125" s="147" t="s">
        <v>1802</v>
      </c>
      <c r="G125" s="148" t="s">
        <v>226</v>
      </c>
      <c r="H125" s="149">
        <v>300</v>
      </c>
      <c r="I125" s="150"/>
      <c r="J125" s="151">
        <f t="shared" si="10"/>
        <v>0</v>
      </c>
      <c r="K125" s="147" t="s">
        <v>3</v>
      </c>
      <c r="L125" s="35"/>
      <c r="M125" s="152" t="s">
        <v>3</v>
      </c>
      <c r="N125" s="153" t="s">
        <v>43</v>
      </c>
      <c r="O125" s="55"/>
      <c r="P125" s="154">
        <f t="shared" si="11"/>
        <v>0</v>
      </c>
      <c r="Q125" s="154">
        <v>0</v>
      </c>
      <c r="R125" s="154">
        <f t="shared" si="12"/>
        <v>0</v>
      </c>
      <c r="S125" s="154">
        <v>0</v>
      </c>
      <c r="T125" s="155">
        <f t="shared" si="1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6" t="s">
        <v>175</v>
      </c>
      <c r="AT125" s="156" t="s">
        <v>170</v>
      </c>
      <c r="AU125" s="156" t="s">
        <v>79</v>
      </c>
      <c r="AY125" s="19" t="s">
        <v>167</v>
      </c>
      <c r="BE125" s="157">
        <f t="shared" si="14"/>
        <v>0</v>
      </c>
      <c r="BF125" s="157">
        <f t="shared" si="15"/>
        <v>0</v>
      </c>
      <c r="BG125" s="157">
        <f t="shared" si="16"/>
        <v>0</v>
      </c>
      <c r="BH125" s="157">
        <f t="shared" si="17"/>
        <v>0</v>
      </c>
      <c r="BI125" s="157">
        <f t="shared" si="18"/>
        <v>0</v>
      </c>
      <c r="BJ125" s="19" t="s">
        <v>79</v>
      </c>
      <c r="BK125" s="157">
        <f t="shared" si="19"/>
        <v>0</v>
      </c>
      <c r="BL125" s="19" t="s">
        <v>175</v>
      </c>
      <c r="BM125" s="156" t="s">
        <v>530</v>
      </c>
    </row>
    <row r="126" spans="1:65" s="2" customFormat="1" ht="16.5" customHeight="1">
      <c r="A126" s="34"/>
      <c r="B126" s="144"/>
      <c r="C126" s="145" t="s">
        <v>360</v>
      </c>
      <c r="D126" s="145" t="s">
        <v>170</v>
      </c>
      <c r="E126" s="146" t="s">
        <v>1803</v>
      </c>
      <c r="F126" s="147" t="s">
        <v>1804</v>
      </c>
      <c r="G126" s="148" t="s">
        <v>226</v>
      </c>
      <c r="H126" s="149">
        <v>65</v>
      </c>
      <c r="I126" s="150"/>
      <c r="J126" s="151">
        <f t="shared" si="10"/>
        <v>0</v>
      </c>
      <c r="K126" s="147" t="s">
        <v>3</v>
      </c>
      <c r="L126" s="35"/>
      <c r="M126" s="152" t="s">
        <v>3</v>
      </c>
      <c r="N126" s="153" t="s">
        <v>43</v>
      </c>
      <c r="O126" s="55"/>
      <c r="P126" s="154">
        <f t="shared" si="11"/>
        <v>0</v>
      </c>
      <c r="Q126" s="154">
        <v>0</v>
      </c>
      <c r="R126" s="154">
        <f t="shared" si="12"/>
        <v>0</v>
      </c>
      <c r="S126" s="154">
        <v>0</v>
      </c>
      <c r="T126" s="155">
        <f t="shared" si="1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6" t="s">
        <v>175</v>
      </c>
      <c r="AT126" s="156" t="s">
        <v>170</v>
      </c>
      <c r="AU126" s="156" t="s">
        <v>79</v>
      </c>
      <c r="AY126" s="19" t="s">
        <v>167</v>
      </c>
      <c r="BE126" s="157">
        <f t="shared" si="14"/>
        <v>0</v>
      </c>
      <c r="BF126" s="157">
        <f t="shared" si="15"/>
        <v>0</v>
      </c>
      <c r="BG126" s="157">
        <f t="shared" si="16"/>
        <v>0</v>
      </c>
      <c r="BH126" s="157">
        <f t="shared" si="17"/>
        <v>0</v>
      </c>
      <c r="BI126" s="157">
        <f t="shared" si="18"/>
        <v>0</v>
      </c>
      <c r="BJ126" s="19" t="s">
        <v>79</v>
      </c>
      <c r="BK126" s="157">
        <f t="shared" si="19"/>
        <v>0</v>
      </c>
      <c r="BL126" s="19" t="s">
        <v>175</v>
      </c>
      <c r="BM126" s="156" t="s">
        <v>539</v>
      </c>
    </row>
    <row r="127" spans="1:65" s="2" customFormat="1" ht="16.5" customHeight="1">
      <c r="A127" s="34"/>
      <c r="B127" s="144"/>
      <c r="C127" s="145" t="s">
        <v>365</v>
      </c>
      <c r="D127" s="145" t="s">
        <v>170</v>
      </c>
      <c r="E127" s="146" t="s">
        <v>1805</v>
      </c>
      <c r="F127" s="147" t="s">
        <v>1806</v>
      </c>
      <c r="G127" s="148" t="s">
        <v>226</v>
      </c>
      <c r="H127" s="149">
        <v>200</v>
      </c>
      <c r="I127" s="150"/>
      <c r="J127" s="151">
        <f t="shared" si="10"/>
        <v>0</v>
      </c>
      <c r="K127" s="147" t="s">
        <v>3</v>
      </c>
      <c r="L127" s="35"/>
      <c r="M127" s="152" t="s">
        <v>3</v>
      </c>
      <c r="N127" s="153" t="s">
        <v>43</v>
      </c>
      <c r="O127" s="55"/>
      <c r="P127" s="154">
        <f t="shared" si="11"/>
        <v>0</v>
      </c>
      <c r="Q127" s="154">
        <v>0</v>
      </c>
      <c r="R127" s="154">
        <f t="shared" si="12"/>
        <v>0</v>
      </c>
      <c r="S127" s="154">
        <v>0</v>
      </c>
      <c r="T127" s="155">
        <f t="shared" si="1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6" t="s">
        <v>175</v>
      </c>
      <c r="AT127" s="156" t="s">
        <v>170</v>
      </c>
      <c r="AU127" s="156" t="s">
        <v>79</v>
      </c>
      <c r="AY127" s="19" t="s">
        <v>167</v>
      </c>
      <c r="BE127" s="157">
        <f t="shared" si="14"/>
        <v>0</v>
      </c>
      <c r="BF127" s="157">
        <f t="shared" si="15"/>
        <v>0</v>
      </c>
      <c r="BG127" s="157">
        <f t="shared" si="16"/>
        <v>0</v>
      </c>
      <c r="BH127" s="157">
        <f t="shared" si="17"/>
        <v>0</v>
      </c>
      <c r="BI127" s="157">
        <f t="shared" si="18"/>
        <v>0</v>
      </c>
      <c r="BJ127" s="19" t="s">
        <v>79</v>
      </c>
      <c r="BK127" s="157">
        <f t="shared" si="19"/>
        <v>0</v>
      </c>
      <c r="BL127" s="19" t="s">
        <v>175</v>
      </c>
      <c r="BM127" s="156" t="s">
        <v>547</v>
      </c>
    </row>
    <row r="128" spans="1:65" s="2" customFormat="1" ht="16.5" customHeight="1">
      <c r="A128" s="34"/>
      <c r="B128" s="144"/>
      <c r="C128" s="145" t="s">
        <v>370</v>
      </c>
      <c r="D128" s="145" t="s">
        <v>170</v>
      </c>
      <c r="E128" s="146" t="s">
        <v>1807</v>
      </c>
      <c r="F128" s="147" t="s">
        <v>1808</v>
      </c>
      <c r="G128" s="148" t="s">
        <v>226</v>
      </c>
      <c r="H128" s="149">
        <v>30</v>
      </c>
      <c r="I128" s="150"/>
      <c r="J128" s="151">
        <f t="shared" si="10"/>
        <v>0</v>
      </c>
      <c r="K128" s="147" t="s">
        <v>3</v>
      </c>
      <c r="L128" s="35"/>
      <c r="M128" s="152" t="s">
        <v>3</v>
      </c>
      <c r="N128" s="153" t="s">
        <v>43</v>
      </c>
      <c r="O128" s="55"/>
      <c r="P128" s="154">
        <f t="shared" si="11"/>
        <v>0</v>
      </c>
      <c r="Q128" s="154">
        <v>0</v>
      </c>
      <c r="R128" s="154">
        <f t="shared" si="12"/>
        <v>0</v>
      </c>
      <c r="S128" s="154">
        <v>0</v>
      </c>
      <c r="T128" s="155">
        <f t="shared" si="1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6" t="s">
        <v>175</v>
      </c>
      <c r="AT128" s="156" t="s">
        <v>170</v>
      </c>
      <c r="AU128" s="156" t="s">
        <v>79</v>
      </c>
      <c r="AY128" s="19" t="s">
        <v>167</v>
      </c>
      <c r="BE128" s="157">
        <f t="shared" si="14"/>
        <v>0</v>
      </c>
      <c r="BF128" s="157">
        <f t="shared" si="15"/>
        <v>0</v>
      </c>
      <c r="BG128" s="157">
        <f t="shared" si="16"/>
        <v>0</v>
      </c>
      <c r="BH128" s="157">
        <f t="shared" si="17"/>
        <v>0</v>
      </c>
      <c r="BI128" s="157">
        <f t="shared" si="18"/>
        <v>0</v>
      </c>
      <c r="BJ128" s="19" t="s">
        <v>79</v>
      </c>
      <c r="BK128" s="157">
        <f t="shared" si="19"/>
        <v>0</v>
      </c>
      <c r="BL128" s="19" t="s">
        <v>175</v>
      </c>
      <c r="BM128" s="156" t="s">
        <v>555</v>
      </c>
    </row>
    <row r="129" spans="1:65" s="2" customFormat="1" ht="24.2" customHeight="1">
      <c r="A129" s="34"/>
      <c r="B129" s="144"/>
      <c r="C129" s="145" t="s">
        <v>377</v>
      </c>
      <c r="D129" s="145" t="s">
        <v>170</v>
      </c>
      <c r="E129" s="146" t="s">
        <v>1809</v>
      </c>
      <c r="F129" s="147" t="s">
        <v>1810</v>
      </c>
      <c r="G129" s="148" t="s">
        <v>226</v>
      </c>
      <c r="H129" s="149">
        <v>50</v>
      </c>
      <c r="I129" s="150"/>
      <c r="J129" s="151">
        <f t="shared" si="10"/>
        <v>0</v>
      </c>
      <c r="K129" s="147" t="s">
        <v>3</v>
      </c>
      <c r="L129" s="35"/>
      <c r="M129" s="152" t="s">
        <v>3</v>
      </c>
      <c r="N129" s="153" t="s">
        <v>43</v>
      </c>
      <c r="O129" s="55"/>
      <c r="P129" s="154">
        <f t="shared" si="11"/>
        <v>0</v>
      </c>
      <c r="Q129" s="154">
        <v>0</v>
      </c>
      <c r="R129" s="154">
        <f t="shared" si="12"/>
        <v>0</v>
      </c>
      <c r="S129" s="154">
        <v>0</v>
      </c>
      <c r="T129" s="155">
        <f t="shared" si="1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6" t="s">
        <v>175</v>
      </c>
      <c r="AT129" s="156" t="s">
        <v>170</v>
      </c>
      <c r="AU129" s="156" t="s">
        <v>79</v>
      </c>
      <c r="AY129" s="19" t="s">
        <v>167</v>
      </c>
      <c r="BE129" s="157">
        <f t="shared" si="14"/>
        <v>0</v>
      </c>
      <c r="BF129" s="157">
        <f t="shared" si="15"/>
        <v>0</v>
      </c>
      <c r="BG129" s="157">
        <f t="shared" si="16"/>
        <v>0</v>
      </c>
      <c r="BH129" s="157">
        <f t="shared" si="17"/>
        <v>0</v>
      </c>
      <c r="BI129" s="157">
        <f t="shared" si="18"/>
        <v>0</v>
      </c>
      <c r="BJ129" s="19" t="s">
        <v>79</v>
      </c>
      <c r="BK129" s="157">
        <f t="shared" si="19"/>
        <v>0</v>
      </c>
      <c r="BL129" s="19" t="s">
        <v>175</v>
      </c>
      <c r="BM129" s="156" t="s">
        <v>563</v>
      </c>
    </row>
    <row r="130" spans="1:65" s="2" customFormat="1" ht="16.5" customHeight="1">
      <c r="A130" s="34"/>
      <c r="B130" s="144"/>
      <c r="C130" s="145" t="s">
        <v>383</v>
      </c>
      <c r="D130" s="145" t="s">
        <v>170</v>
      </c>
      <c r="E130" s="146" t="s">
        <v>1811</v>
      </c>
      <c r="F130" s="147" t="s">
        <v>1812</v>
      </c>
      <c r="G130" s="148" t="s">
        <v>226</v>
      </c>
      <c r="H130" s="149">
        <v>20</v>
      </c>
      <c r="I130" s="150"/>
      <c r="J130" s="151">
        <f t="shared" si="10"/>
        <v>0</v>
      </c>
      <c r="K130" s="147" t="s">
        <v>3</v>
      </c>
      <c r="L130" s="35"/>
      <c r="M130" s="152" t="s">
        <v>3</v>
      </c>
      <c r="N130" s="153" t="s">
        <v>43</v>
      </c>
      <c r="O130" s="55"/>
      <c r="P130" s="154">
        <f t="shared" si="11"/>
        <v>0</v>
      </c>
      <c r="Q130" s="154">
        <v>0</v>
      </c>
      <c r="R130" s="154">
        <f t="shared" si="12"/>
        <v>0</v>
      </c>
      <c r="S130" s="154">
        <v>0</v>
      </c>
      <c r="T130" s="155">
        <f t="shared" si="1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6" t="s">
        <v>175</v>
      </c>
      <c r="AT130" s="156" t="s">
        <v>170</v>
      </c>
      <c r="AU130" s="156" t="s">
        <v>79</v>
      </c>
      <c r="AY130" s="19" t="s">
        <v>167</v>
      </c>
      <c r="BE130" s="157">
        <f t="shared" si="14"/>
        <v>0</v>
      </c>
      <c r="BF130" s="157">
        <f t="shared" si="15"/>
        <v>0</v>
      </c>
      <c r="BG130" s="157">
        <f t="shared" si="16"/>
        <v>0</v>
      </c>
      <c r="BH130" s="157">
        <f t="shared" si="17"/>
        <v>0</v>
      </c>
      <c r="BI130" s="157">
        <f t="shared" si="18"/>
        <v>0</v>
      </c>
      <c r="BJ130" s="19" t="s">
        <v>79</v>
      </c>
      <c r="BK130" s="157">
        <f t="shared" si="19"/>
        <v>0</v>
      </c>
      <c r="BL130" s="19" t="s">
        <v>175</v>
      </c>
      <c r="BM130" s="156" t="s">
        <v>571</v>
      </c>
    </row>
    <row r="131" spans="1:65" s="2" customFormat="1" ht="16.5" customHeight="1">
      <c r="A131" s="34"/>
      <c r="B131" s="144"/>
      <c r="C131" s="145" t="s">
        <v>388</v>
      </c>
      <c r="D131" s="145" t="s">
        <v>170</v>
      </c>
      <c r="E131" s="146" t="s">
        <v>1813</v>
      </c>
      <c r="F131" s="147" t="s">
        <v>1814</v>
      </c>
      <c r="G131" s="148" t="s">
        <v>226</v>
      </c>
      <c r="H131" s="149">
        <v>25</v>
      </c>
      <c r="I131" s="150"/>
      <c r="J131" s="151">
        <f t="shared" si="10"/>
        <v>0</v>
      </c>
      <c r="K131" s="147" t="s">
        <v>3</v>
      </c>
      <c r="L131" s="35"/>
      <c r="M131" s="152" t="s">
        <v>3</v>
      </c>
      <c r="N131" s="153" t="s">
        <v>43</v>
      </c>
      <c r="O131" s="55"/>
      <c r="P131" s="154">
        <f t="shared" si="11"/>
        <v>0</v>
      </c>
      <c r="Q131" s="154">
        <v>0</v>
      </c>
      <c r="R131" s="154">
        <f t="shared" si="12"/>
        <v>0</v>
      </c>
      <c r="S131" s="154">
        <v>0</v>
      </c>
      <c r="T131" s="155">
        <f t="shared" si="1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6" t="s">
        <v>175</v>
      </c>
      <c r="AT131" s="156" t="s">
        <v>170</v>
      </c>
      <c r="AU131" s="156" t="s">
        <v>79</v>
      </c>
      <c r="AY131" s="19" t="s">
        <v>167</v>
      </c>
      <c r="BE131" s="157">
        <f t="shared" si="14"/>
        <v>0</v>
      </c>
      <c r="BF131" s="157">
        <f t="shared" si="15"/>
        <v>0</v>
      </c>
      <c r="BG131" s="157">
        <f t="shared" si="16"/>
        <v>0</v>
      </c>
      <c r="BH131" s="157">
        <f t="shared" si="17"/>
        <v>0</v>
      </c>
      <c r="BI131" s="157">
        <f t="shared" si="18"/>
        <v>0</v>
      </c>
      <c r="BJ131" s="19" t="s">
        <v>79</v>
      </c>
      <c r="BK131" s="157">
        <f t="shared" si="19"/>
        <v>0</v>
      </c>
      <c r="BL131" s="19" t="s">
        <v>175</v>
      </c>
      <c r="BM131" s="156" t="s">
        <v>579</v>
      </c>
    </row>
    <row r="132" spans="1:65" s="2" customFormat="1" ht="24.2" customHeight="1">
      <c r="A132" s="34"/>
      <c r="B132" s="144"/>
      <c r="C132" s="145" t="s">
        <v>395</v>
      </c>
      <c r="D132" s="145" t="s">
        <v>170</v>
      </c>
      <c r="E132" s="146" t="s">
        <v>1815</v>
      </c>
      <c r="F132" s="147" t="s">
        <v>1816</v>
      </c>
      <c r="G132" s="148" t="s">
        <v>791</v>
      </c>
      <c r="H132" s="149">
        <v>48</v>
      </c>
      <c r="I132" s="150"/>
      <c r="J132" s="151">
        <f t="shared" si="10"/>
        <v>0</v>
      </c>
      <c r="K132" s="147" t="s">
        <v>3</v>
      </c>
      <c r="L132" s="35"/>
      <c r="M132" s="152" t="s">
        <v>3</v>
      </c>
      <c r="N132" s="153" t="s">
        <v>43</v>
      </c>
      <c r="O132" s="55"/>
      <c r="P132" s="154">
        <f t="shared" si="11"/>
        <v>0</v>
      </c>
      <c r="Q132" s="154">
        <v>0</v>
      </c>
      <c r="R132" s="154">
        <f t="shared" si="12"/>
        <v>0</v>
      </c>
      <c r="S132" s="154">
        <v>0</v>
      </c>
      <c r="T132" s="155">
        <f t="shared" si="1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6" t="s">
        <v>175</v>
      </c>
      <c r="AT132" s="156" t="s">
        <v>170</v>
      </c>
      <c r="AU132" s="156" t="s">
        <v>79</v>
      </c>
      <c r="AY132" s="19" t="s">
        <v>167</v>
      </c>
      <c r="BE132" s="157">
        <f t="shared" si="14"/>
        <v>0</v>
      </c>
      <c r="BF132" s="157">
        <f t="shared" si="15"/>
        <v>0</v>
      </c>
      <c r="BG132" s="157">
        <f t="shared" si="16"/>
        <v>0</v>
      </c>
      <c r="BH132" s="157">
        <f t="shared" si="17"/>
        <v>0</v>
      </c>
      <c r="BI132" s="157">
        <f t="shared" si="18"/>
        <v>0</v>
      </c>
      <c r="BJ132" s="19" t="s">
        <v>79</v>
      </c>
      <c r="BK132" s="157">
        <f t="shared" si="19"/>
        <v>0</v>
      </c>
      <c r="BL132" s="19" t="s">
        <v>175</v>
      </c>
      <c r="BM132" s="156" t="s">
        <v>587</v>
      </c>
    </row>
    <row r="133" spans="1:65" s="2" customFormat="1" ht="55.5" customHeight="1">
      <c r="A133" s="34"/>
      <c r="B133" s="144"/>
      <c r="C133" s="145" t="s">
        <v>401</v>
      </c>
      <c r="D133" s="145" t="s">
        <v>170</v>
      </c>
      <c r="E133" s="146" t="s">
        <v>1817</v>
      </c>
      <c r="F133" s="147" t="s">
        <v>1818</v>
      </c>
      <c r="G133" s="148" t="s">
        <v>1088</v>
      </c>
      <c r="H133" s="149">
        <v>1</v>
      </c>
      <c r="I133" s="150"/>
      <c r="J133" s="151">
        <f t="shared" si="10"/>
        <v>0</v>
      </c>
      <c r="K133" s="147" t="s">
        <v>3</v>
      </c>
      <c r="L133" s="35"/>
      <c r="M133" s="152" t="s">
        <v>3</v>
      </c>
      <c r="N133" s="153" t="s">
        <v>43</v>
      </c>
      <c r="O133" s="55"/>
      <c r="P133" s="154">
        <f t="shared" si="11"/>
        <v>0</v>
      </c>
      <c r="Q133" s="154">
        <v>0</v>
      </c>
      <c r="R133" s="154">
        <f t="shared" si="12"/>
        <v>0</v>
      </c>
      <c r="S133" s="154">
        <v>0</v>
      </c>
      <c r="T133" s="155">
        <f t="shared" si="1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6" t="s">
        <v>175</v>
      </c>
      <c r="AT133" s="156" t="s">
        <v>170</v>
      </c>
      <c r="AU133" s="156" t="s">
        <v>79</v>
      </c>
      <c r="AY133" s="19" t="s">
        <v>167</v>
      </c>
      <c r="BE133" s="157">
        <f t="shared" si="14"/>
        <v>0</v>
      </c>
      <c r="BF133" s="157">
        <f t="shared" si="15"/>
        <v>0</v>
      </c>
      <c r="BG133" s="157">
        <f t="shared" si="16"/>
        <v>0</v>
      </c>
      <c r="BH133" s="157">
        <f t="shared" si="17"/>
        <v>0</v>
      </c>
      <c r="BI133" s="157">
        <f t="shared" si="18"/>
        <v>0</v>
      </c>
      <c r="BJ133" s="19" t="s">
        <v>79</v>
      </c>
      <c r="BK133" s="157">
        <f t="shared" si="19"/>
        <v>0</v>
      </c>
      <c r="BL133" s="19" t="s">
        <v>175</v>
      </c>
      <c r="BM133" s="156" t="s">
        <v>596</v>
      </c>
    </row>
    <row r="134" spans="2:63" s="12" customFormat="1" ht="25.9" customHeight="1">
      <c r="B134" s="131"/>
      <c r="D134" s="132" t="s">
        <v>71</v>
      </c>
      <c r="E134" s="133" t="s">
        <v>906</v>
      </c>
      <c r="F134" s="133" t="s">
        <v>1819</v>
      </c>
      <c r="I134" s="134"/>
      <c r="J134" s="135">
        <f>BK134</f>
        <v>0</v>
      </c>
      <c r="L134" s="131"/>
      <c r="M134" s="136"/>
      <c r="N134" s="137"/>
      <c r="O134" s="137"/>
      <c r="P134" s="138">
        <f>SUM(P135:P144)</f>
        <v>0</v>
      </c>
      <c r="Q134" s="137"/>
      <c r="R134" s="138">
        <f>SUM(R135:R144)</f>
        <v>0</v>
      </c>
      <c r="S134" s="137"/>
      <c r="T134" s="139">
        <f>SUM(T135:T144)</f>
        <v>0</v>
      </c>
      <c r="AR134" s="132" t="s">
        <v>79</v>
      </c>
      <c r="AT134" s="140" t="s">
        <v>71</v>
      </c>
      <c r="AU134" s="140" t="s">
        <v>72</v>
      </c>
      <c r="AY134" s="132" t="s">
        <v>167</v>
      </c>
      <c r="BK134" s="141">
        <f>SUM(BK135:BK144)</f>
        <v>0</v>
      </c>
    </row>
    <row r="135" spans="1:65" s="2" customFormat="1" ht="24.2" customHeight="1">
      <c r="A135" s="34"/>
      <c r="B135" s="144"/>
      <c r="C135" s="145" t="s">
        <v>406</v>
      </c>
      <c r="D135" s="145" t="s">
        <v>170</v>
      </c>
      <c r="E135" s="146" t="s">
        <v>1820</v>
      </c>
      <c r="F135" s="147" t="s">
        <v>1821</v>
      </c>
      <c r="G135" s="148" t="s">
        <v>1088</v>
      </c>
      <c r="H135" s="149">
        <v>1</v>
      </c>
      <c r="I135" s="150"/>
      <c r="J135" s="151">
        <f aca="true" t="shared" si="20" ref="J135:J144">ROUND(I135*H135,2)</f>
        <v>0</v>
      </c>
      <c r="K135" s="147" t="s">
        <v>3</v>
      </c>
      <c r="L135" s="35"/>
      <c r="M135" s="152" t="s">
        <v>3</v>
      </c>
      <c r="N135" s="153" t="s">
        <v>43</v>
      </c>
      <c r="O135" s="55"/>
      <c r="P135" s="154">
        <f aca="true" t="shared" si="21" ref="P135:P144">O135*H135</f>
        <v>0</v>
      </c>
      <c r="Q135" s="154">
        <v>0</v>
      </c>
      <c r="R135" s="154">
        <f aca="true" t="shared" si="22" ref="R135:R144">Q135*H135</f>
        <v>0</v>
      </c>
      <c r="S135" s="154">
        <v>0</v>
      </c>
      <c r="T135" s="155">
        <f aca="true" t="shared" si="23" ref="T135:T144"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6" t="s">
        <v>175</v>
      </c>
      <c r="AT135" s="156" t="s">
        <v>170</v>
      </c>
      <c r="AU135" s="156" t="s">
        <v>79</v>
      </c>
      <c r="AY135" s="19" t="s">
        <v>167</v>
      </c>
      <c r="BE135" s="157">
        <f aca="true" t="shared" si="24" ref="BE135:BE144">IF(N135="základní",J135,0)</f>
        <v>0</v>
      </c>
      <c r="BF135" s="157">
        <f aca="true" t="shared" si="25" ref="BF135:BF144">IF(N135="snížená",J135,0)</f>
        <v>0</v>
      </c>
      <c r="BG135" s="157">
        <f aca="true" t="shared" si="26" ref="BG135:BG144">IF(N135="zákl. přenesená",J135,0)</f>
        <v>0</v>
      </c>
      <c r="BH135" s="157">
        <f aca="true" t="shared" si="27" ref="BH135:BH144">IF(N135="sníž. přenesená",J135,0)</f>
        <v>0</v>
      </c>
      <c r="BI135" s="157">
        <f aca="true" t="shared" si="28" ref="BI135:BI144">IF(N135="nulová",J135,0)</f>
        <v>0</v>
      </c>
      <c r="BJ135" s="19" t="s">
        <v>79</v>
      </c>
      <c r="BK135" s="157">
        <f aca="true" t="shared" si="29" ref="BK135:BK144">ROUND(I135*H135,2)</f>
        <v>0</v>
      </c>
      <c r="BL135" s="19" t="s">
        <v>175</v>
      </c>
      <c r="BM135" s="156" t="s">
        <v>606</v>
      </c>
    </row>
    <row r="136" spans="1:65" s="2" customFormat="1" ht="16.5" customHeight="1">
      <c r="A136" s="34"/>
      <c r="B136" s="144"/>
      <c r="C136" s="145" t="s">
        <v>411</v>
      </c>
      <c r="D136" s="145" t="s">
        <v>170</v>
      </c>
      <c r="E136" s="146" t="s">
        <v>1822</v>
      </c>
      <c r="F136" s="147" t="s">
        <v>1823</v>
      </c>
      <c r="G136" s="148" t="s">
        <v>1088</v>
      </c>
      <c r="H136" s="149">
        <v>1</v>
      </c>
      <c r="I136" s="150"/>
      <c r="J136" s="151">
        <f t="shared" si="20"/>
        <v>0</v>
      </c>
      <c r="K136" s="147" t="s">
        <v>3</v>
      </c>
      <c r="L136" s="35"/>
      <c r="M136" s="152" t="s">
        <v>3</v>
      </c>
      <c r="N136" s="153" t="s">
        <v>43</v>
      </c>
      <c r="O136" s="55"/>
      <c r="P136" s="154">
        <f t="shared" si="21"/>
        <v>0</v>
      </c>
      <c r="Q136" s="154">
        <v>0</v>
      </c>
      <c r="R136" s="154">
        <f t="shared" si="22"/>
        <v>0</v>
      </c>
      <c r="S136" s="154">
        <v>0</v>
      </c>
      <c r="T136" s="155">
        <f t="shared" si="2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6" t="s">
        <v>175</v>
      </c>
      <c r="AT136" s="156" t="s">
        <v>170</v>
      </c>
      <c r="AU136" s="156" t="s">
        <v>79</v>
      </c>
      <c r="AY136" s="19" t="s">
        <v>167</v>
      </c>
      <c r="BE136" s="157">
        <f t="shared" si="24"/>
        <v>0</v>
      </c>
      <c r="BF136" s="157">
        <f t="shared" si="25"/>
        <v>0</v>
      </c>
      <c r="BG136" s="157">
        <f t="shared" si="26"/>
        <v>0</v>
      </c>
      <c r="BH136" s="157">
        <f t="shared" si="27"/>
        <v>0</v>
      </c>
      <c r="BI136" s="157">
        <f t="shared" si="28"/>
        <v>0</v>
      </c>
      <c r="BJ136" s="19" t="s">
        <v>79</v>
      </c>
      <c r="BK136" s="157">
        <f t="shared" si="29"/>
        <v>0</v>
      </c>
      <c r="BL136" s="19" t="s">
        <v>175</v>
      </c>
      <c r="BM136" s="156" t="s">
        <v>619</v>
      </c>
    </row>
    <row r="137" spans="1:65" s="2" customFormat="1" ht="16.5" customHeight="1">
      <c r="A137" s="34"/>
      <c r="B137" s="144"/>
      <c r="C137" s="145" t="s">
        <v>418</v>
      </c>
      <c r="D137" s="145" t="s">
        <v>170</v>
      </c>
      <c r="E137" s="146" t="s">
        <v>1824</v>
      </c>
      <c r="F137" s="147" t="s">
        <v>1825</v>
      </c>
      <c r="G137" s="148" t="s">
        <v>1088</v>
      </c>
      <c r="H137" s="149">
        <v>1</v>
      </c>
      <c r="I137" s="150"/>
      <c r="J137" s="151">
        <f t="shared" si="20"/>
        <v>0</v>
      </c>
      <c r="K137" s="147" t="s">
        <v>3</v>
      </c>
      <c r="L137" s="35"/>
      <c r="M137" s="152" t="s">
        <v>3</v>
      </c>
      <c r="N137" s="153" t="s">
        <v>43</v>
      </c>
      <c r="O137" s="55"/>
      <c r="P137" s="154">
        <f t="shared" si="21"/>
        <v>0</v>
      </c>
      <c r="Q137" s="154">
        <v>0</v>
      </c>
      <c r="R137" s="154">
        <f t="shared" si="22"/>
        <v>0</v>
      </c>
      <c r="S137" s="154">
        <v>0</v>
      </c>
      <c r="T137" s="155">
        <f t="shared" si="2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6" t="s">
        <v>175</v>
      </c>
      <c r="AT137" s="156" t="s">
        <v>170</v>
      </c>
      <c r="AU137" s="156" t="s">
        <v>79</v>
      </c>
      <c r="AY137" s="19" t="s">
        <v>167</v>
      </c>
      <c r="BE137" s="157">
        <f t="shared" si="24"/>
        <v>0</v>
      </c>
      <c r="BF137" s="157">
        <f t="shared" si="25"/>
        <v>0</v>
      </c>
      <c r="BG137" s="157">
        <f t="shared" si="26"/>
        <v>0</v>
      </c>
      <c r="BH137" s="157">
        <f t="shared" si="27"/>
        <v>0</v>
      </c>
      <c r="BI137" s="157">
        <f t="shared" si="28"/>
        <v>0</v>
      </c>
      <c r="BJ137" s="19" t="s">
        <v>79</v>
      </c>
      <c r="BK137" s="157">
        <f t="shared" si="29"/>
        <v>0</v>
      </c>
      <c r="BL137" s="19" t="s">
        <v>175</v>
      </c>
      <c r="BM137" s="156" t="s">
        <v>628</v>
      </c>
    </row>
    <row r="138" spans="1:65" s="2" customFormat="1" ht="21.75" customHeight="1">
      <c r="A138" s="34"/>
      <c r="B138" s="144"/>
      <c r="C138" s="145" t="s">
        <v>424</v>
      </c>
      <c r="D138" s="145" t="s">
        <v>170</v>
      </c>
      <c r="E138" s="146" t="s">
        <v>1826</v>
      </c>
      <c r="F138" s="147" t="s">
        <v>1827</v>
      </c>
      <c r="G138" s="148" t="s">
        <v>1088</v>
      </c>
      <c r="H138" s="149">
        <v>1</v>
      </c>
      <c r="I138" s="150"/>
      <c r="J138" s="151">
        <f t="shared" si="20"/>
        <v>0</v>
      </c>
      <c r="K138" s="147" t="s">
        <v>3</v>
      </c>
      <c r="L138" s="35"/>
      <c r="M138" s="152" t="s">
        <v>3</v>
      </c>
      <c r="N138" s="153" t="s">
        <v>43</v>
      </c>
      <c r="O138" s="55"/>
      <c r="P138" s="154">
        <f t="shared" si="21"/>
        <v>0</v>
      </c>
      <c r="Q138" s="154">
        <v>0</v>
      </c>
      <c r="R138" s="154">
        <f t="shared" si="22"/>
        <v>0</v>
      </c>
      <c r="S138" s="154">
        <v>0</v>
      </c>
      <c r="T138" s="155">
        <f t="shared" si="2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6" t="s">
        <v>175</v>
      </c>
      <c r="AT138" s="156" t="s">
        <v>170</v>
      </c>
      <c r="AU138" s="156" t="s">
        <v>79</v>
      </c>
      <c r="AY138" s="19" t="s">
        <v>167</v>
      </c>
      <c r="BE138" s="157">
        <f t="shared" si="24"/>
        <v>0</v>
      </c>
      <c r="BF138" s="157">
        <f t="shared" si="25"/>
        <v>0</v>
      </c>
      <c r="BG138" s="157">
        <f t="shared" si="26"/>
        <v>0</v>
      </c>
      <c r="BH138" s="157">
        <f t="shared" si="27"/>
        <v>0</v>
      </c>
      <c r="BI138" s="157">
        <f t="shared" si="28"/>
        <v>0</v>
      </c>
      <c r="BJ138" s="19" t="s">
        <v>79</v>
      </c>
      <c r="BK138" s="157">
        <f t="shared" si="29"/>
        <v>0</v>
      </c>
      <c r="BL138" s="19" t="s">
        <v>175</v>
      </c>
      <c r="BM138" s="156" t="s">
        <v>638</v>
      </c>
    </row>
    <row r="139" spans="1:65" s="2" customFormat="1" ht="21.75" customHeight="1">
      <c r="A139" s="34"/>
      <c r="B139" s="144"/>
      <c r="C139" s="145" t="s">
        <v>431</v>
      </c>
      <c r="D139" s="145" t="s">
        <v>170</v>
      </c>
      <c r="E139" s="146" t="s">
        <v>1828</v>
      </c>
      <c r="F139" s="147" t="s">
        <v>1829</v>
      </c>
      <c r="G139" s="148" t="s">
        <v>1088</v>
      </c>
      <c r="H139" s="149">
        <v>1</v>
      </c>
      <c r="I139" s="150"/>
      <c r="J139" s="151">
        <f t="shared" si="20"/>
        <v>0</v>
      </c>
      <c r="K139" s="147" t="s">
        <v>3</v>
      </c>
      <c r="L139" s="35"/>
      <c r="M139" s="152" t="s">
        <v>3</v>
      </c>
      <c r="N139" s="153" t="s">
        <v>43</v>
      </c>
      <c r="O139" s="55"/>
      <c r="P139" s="154">
        <f t="shared" si="21"/>
        <v>0</v>
      </c>
      <c r="Q139" s="154">
        <v>0</v>
      </c>
      <c r="R139" s="154">
        <f t="shared" si="22"/>
        <v>0</v>
      </c>
      <c r="S139" s="154">
        <v>0</v>
      </c>
      <c r="T139" s="155">
        <f t="shared" si="2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6" t="s">
        <v>175</v>
      </c>
      <c r="AT139" s="156" t="s">
        <v>170</v>
      </c>
      <c r="AU139" s="156" t="s">
        <v>79</v>
      </c>
      <c r="AY139" s="19" t="s">
        <v>167</v>
      </c>
      <c r="BE139" s="157">
        <f t="shared" si="24"/>
        <v>0</v>
      </c>
      <c r="BF139" s="157">
        <f t="shared" si="25"/>
        <v>0</v>
      </c>
      <c r="BG139" s="157">
        <f t="shared" si="26"/>
        <v>0</v>
      </c>
      <c r="BH139" s="157">
        <f t="shared" si="27"/>
        <v>0</v>
      </c>
      <c r="BI139" s="157">
        <f t="shared" si="28"/>
        <v>0</v>
      </c>
      <c r="BJ139" s="19" t="s">
        <v>79</v>
      </c>
      <c r="BK139" s="157">
        <f t="shared" si="29"/>
        <v>0</v>
      </c>
      <c r="BL139" s="19" t="s">
        <v>175</v>
      </c>
      <c r="BM139" s="156" t="s">
        <v>647</v>
      </c>
    </row>
    <row r="140" spans="1:65" s="2" customFormat="1" ht="16.5" customHeight="1">
      <c r="A140" s="34"/>
      <c r="B140" s="144"/>
      <c r="C140" s="145" t="s">
        <v>436</v>
      </c>
      <c r="D140" s="145" t="s">
        <v>170</v>
      </c>
      <c r="E140" s="146" t="s">
        <v>1830</v>
      </c>
      <c r="F140" s="147" t="s">
        <v>1831</v>
      </c>
      <c r="G140" s="148" t="s">
        <v>1088</v>
      </c>
      <c r="H140" s="149">
        <v>1</v>
      </c>
      <c r="I140" s="150"/>
      <c r="J140" s="151">
        <f t="shared" si="20"/>
        <v>0</v>
      </c>
      <c r="K140" s="147" t="s">
        <v>3</v>
      </c>
      <c r="L140" s="35"/>
      <c r="M140" s="152" t="s">
        <v>3</v>
      </c>
      <c r="N140" s="153" t="s">
        <v>43</v>
      </c>
      <c r="O140" s="55"/>
      <c r="P140" s="154">
        <f t="shared" si="21"/>
        <v>0</v>
      </c>
      <c r="Q140" s="154">
        <v>0</v>
      </c>
      <c r="R140" s="154">
        <f t="shared" si="22"/>
        <v>0</v>
      </c>
      <c r="S140" s="154">
        <v>0</v>
      </c>
      <c r="T140" s="155">
        <f t="shared" si="2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6" t="s">
        <v>175</v>
      </c>
      <c r="AT140" s="156" t="s">
        <v>170</v>
      </c>
      <c r="AU140" s="156" t="s">
        <v>79</v>
      </c>
      <c r="AY140" s="19" t="s">
        <v>167</v>
      </c>
      <c r="BE140" s="157">
        <f t="shared" si="24"/>
        <v>0</v>
      </c>
      <c r="BF140" s="157">
        <f t="shared" si="25"/>
        <v>0</v>
      </c>
      <c r="BG140" s="157">
        <f t="shared" si="26"/>
        <v>0</v>
      </c>
      <c r="BH140" s="157">
        <f t="shared" si="27"/>
        <v>0</v>
      </c>
      <c r="BI140" s="157">
        <f t="shared" si="28"/>
        <v>0</v>
      </c>
      <c r="BJ140" s="19" t="s">
        <v>79</v>
      </c>
      <c r="BK140" s="157">
        <f t="shared" si="29"/>
        <v>0</v>
      </c>
      <c r="BL140" s="19" t="s">
        <v>175</v>
      </c>
      <c r="BM140" s="156" t="s">
        <v>659</v>
      </c>
    </row>
    <row r="141" spans="1:65" s="2" customFormat="1" ht="16.5" customHeight="1">
      <c r="A141" s="34"/>
      <c r="B141" s="144"/>
      <c r="C141" s="145" t="s">
        <v>441</v>
      </c>
      <c r="D141" s="145" t="s">
        <v>170</v>
      </c>
      <c r="E141" s="146" t="s">
        <v>1832</v>
      </c>
      <c r="F141" s="147" t="s">
        <v>1120</v>
      </c>
      <c r="G141" s="148" t="s">
        <v>1088</v>
      </c>
      <c r="H141" s="149">
        <v>1</v>
      </c>
      <c r="I141" s="150"/>
      <c r="J141" s="151">
        <f t="shared" si="20"/>
        <v>0</v>
      </c>
      <c r="K141" s="147" t="s">
        <v>3</v>
      </c>
      <c r="L141" s="35"/>
      <c r="M141" s="152" t="s">
        <v>3</v>
      </c>
      <c r="N141" s="153" t="s">
        <v>43</v>
      </c>
      <c r="O141" s="55"/>
      <c r="P141" s="154">
        <f t="shared" si="21"/>
        <v>0</v>
      </c>
      <c r="Q141" s="154">
        <v>0</v>
      </c>
      <c r="R141" s="154">
        <f t="shared" si="22"/>
        <v>0</v>
      </c>
      <c r="S141" s="154">
        <v>0</v>
      </c>
      <c r="T141" s="155">
        <f t="shared" si="2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6" t="s">
        <v>175</v>
      </c>
      <c r="AT141" s="156" t="s">
        <v>170</v>
      </c>
      <c r="AU141" s="156" t="s">
        <v>79</v>
      </c>
      <c r="AY141" s="19" t="s">
        <v>167</v>
      </c>
      <c r="BE141" s="157">
        <f t="shared" si="24"/>
        <v>0</v>
      </c>
      <c r="BF141" s="157">
        <f t="shared" si="25"/>
        <v>0</v>
      </c>
      <c r="BG141" s="157">
        <f t="shared" si="26"/>
        <v>0</v>
      </c>
      <c r="BH141" s="157">
        <f t="shared" si="27"/>
        <v>0</v>
      </c>
      <c r="BI141" s="157">
        <f t="shared" si="28"/>
        <v>0</v>
      </c>
      <c r="BJ141" s="19" t="s">
        <v>79</v>
      </c>
      <c r="BK141" s="157">
        <f t="shared" si="29"/>
        <v>0</v>
      </c>
      <c r="BL141" s="19" t="s">
        <v>175</v>
      </c>
      <c r="BM141" s="156" t="s">
        <v>669</v>
      </c>
    </row>
    <row r="142" spans="1:65" s="2" customFormat="1" ht="16.5" customHeight="1">
      <c r="A142" s="34"/>
      <c r="B142" s="144"/>
      <c r="C142" s="145" t="s">
        <v>446</v>
      </c>
      <c r="D142" s="145" t="s">
        <v>170</v>
      </c>
      <c r="E142" s="146" t="s">
        <v>1833</v>
      </c>
      <c r="F142" s="147" t="s">
        <v>1834</v>
      </c>
      <c r="G142" s="148" t="s">
        <v>1088</v>
      </c>
      <c r="H142" s="149">
        <v>1</v>
      </c>
      <c r="I142" s="150"/>
      <c r="J142" s="151">
        <f t="shared" si="20"/>
        <v>0</v>
      </c>
      <c r="K142" s="147" t="s">
        <v>3</v>
      </c>
      <c r="L142" s="35"/>
      <c r="M142" s="152" t="s">
        <v>3</v>
      </c>
      <c r="N142" s="153" t="s">
        <v>43</v>
      </c>
      <c r="O142" s="55"/>
      <c r="P142" s="154">
        <f t="shared" si="21"/>
        <v>0</v>
      </c>
      <c r="Q142" s="154">
        <v>0</v>
      </c>
      <c r="R142" s="154">
        <f t="shared" si="22"/>
        <v>0</v>
      </c>
      <c r="S142" s="154">
        <v>0</v>
      </c>
      <c r="T142" s="155">
        <f t="shared" si="2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6" t="s">
        <v>175</v>
      </c>
      <c r="AT142" s="156" t="s">
        <v>170</v>
      </c>
      <c r="AU142" s="156" t="s">
        <v>79</v>
      </c>
      <c r="AY142" s="19" t="s">
        <v>167</v>
      </c>
      <c r="BE142" s="157">
        <f t="shared" si="24"/>
        <v>0</v>
      </c>
      <c r="BF142" s="157">
        <f t="shared" si="25"/>
        <v>0</v>
      </c>
      <c r="BG142" s="157">
        <f t="shared" si="26"/>
        <v>0</v>
      </c>
      <c r="BH142" s="157">
        <f t="shared" si="27"/>
        <v>0</v>
      </c>
      <c r="BI142" s="157">
        <f t="shared" si="28"/>
        <v>0</v>
      </c>
      <c r="BJ142" s="19" t="s">
        <v>79</v>
      </c>
      <c r="BK142" s="157">
        <f t="shared" si="29"/>
        <v>0</v>
      </c>
      <c r="BL142" s="19" t="s">
        <v>175</v>
      </c>
      <c r="BM142" s="156" t="s">
        <v>682</v>
      </c>
    </row>
    <row r="143" spans="1:65" s="2" customFormat="1" ht="24.2" customHeight="1">
      <c r="A143" s="34"/>
      <c r="B143" s="144"/>
      <c r="C143" s="145" t="s">
        <v>451</v>
      </c>
      <c r="D143" s="145" t="s">
        <v>170</v>
      </c>
      <c r="E143" s="146" t="s">
        <v>1835</v>
      </c>
      <c r="F143" s="147" t="s">
        <v>1836</v>
      </c>
      <c r="G143" s="148" t="s">
        <v>1088</v>
      </c>
      <c r="H143" s="149">
        <v>1</v>
      </c>
      <c r="I143" s="150"/>
      <c r="J143" s="151">
        <f t="shared" si="20"/>
        <v>0</v>
      </c>
      <c r="K143" s="147" t="s">
        <v>3</v>
      </c>
      <c r="L143" s="35"/>
      <c r="M143" s="152" t="s">
        <v>3</v>
      </c>
      <c r="N143" s="153" t="s">
        <v>43</v>
      </c>
      <c r="O143" s="55"/>
      <c r="P143" s="154">
        <f t="shared" si="21"/>
        <v>0</v>
      </c>
      <c r="Q143" s="154">
        <v>0</v>
      </c>
      <c r="R143" s="154">
        <f t="shared" si="22"/>
        <v>0</v>
      </c>
      <c r="S143" s="154">
        <v>0</v>
      </c>
      <c r="T143" s="155">
        <f t="shared" si="2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6" t="s">
        <v>175</v>
      </c>
      <c r="AT143" s="156" t="s">
        <v>170</v>
      </c>
      <c r="AU143" s="156" t="s">
        <v>79</v>
      </c>
      <c r="AY143" s="19" t="s">
        <v>167</v>
      </c>
      <c r="BE143" s="157">
        <f t="shared" si="24"/>
        <v>0</v>
      </c>
      <c r="BF143" s="157">
        <f t="shared" si="25"/>
        <v>0</v>
      </c>
      <c r="BG143" s="157">
        <f t="shared" si="26"/>
        <v>0</v>
      </c>
      <c r="BH143" s="157">
        <f t="shared" si="27"/>
        <v>0</v>
      </c>
      <c r="BI143" s="157">
        <f t="shared" si="28"/>
        <v>0</v>
      </c>
      <c r="BJ143" s="19" t="s">
        <v>79</v>
      </c>
      <c r="BK143" s="157">
        <f t="shared" si="29"/>
        <v>0</v>
      </c>
      <c r="BL143" s="19" t="s">
        <v>175</v>
      </c>
      <c r="BM143" s="156" t="s">
        <v>695</v>
      </c>
    </row>
    <row r="144" spans="1:65" s="2" customFormat="1" ht="16.5" customHeight="1">
      <c r="A144" s="34"/>
      <c r="B144" s="144"/>
      <c r="C144" s="145" t="s">
        <v>458</v>
      </c>
      <c r="D144" s="145" t="s">
        <v>170</v>
      </c>
      <c r="E144" s="146" t="s">
        <v>1837</v>
      </c>
      <c r="F144" s="147" t="s">
        <v>1838</v>
      </c>
      <c r="G144" s="148" t="s">
        <v>1088</v>
      </c>
      <c r="H144" s="149">
        <v>1</v>
      </c>
      <c r="I144" s="150"/>
      <c r="J144" s="151">
        <f t="shared" si="20"/>
        <v>0</v>
      </c>
      <c r="K144" s="147" t="s">
        <v>3</v>
      </c>
      <c r="L144" s="35"/>
      <c r="M144" s="203" t="s">
        <v>3</v>
      </c>
      <c r="N144" s="204" t="s">
        <v>43</v>
      </c>
      <c r="O144" s="205"/>
      <c r="P144" s="206">
        <f t="shared" si="21"/>
        <v>0</v>
      </c>
      <c r="Q144" s="206">
        <v>0</v>
      </c>
      <c r="R144" s="206">
        <f t="shared" si="22"/>
        <v>0</v>
      </c>
      <c r="S144" s="206">
        <v>0</v>
      </c>
      <c r="T144" s="207">
        <f t="shared" si="2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6" t="s">
        <v>175</v>
      </c>
      <c r="AT144" s="156" t="s">
        <v>170</v>
      </c>
      <c r="AU144" s="156" t="s">
        <v>79</v>
      </c>
      <c r="AY144" s="19" t="s">
        <v>167</v>
      </c>
      <c r="BE144" s="157">
        <f t="shared" si="24"/>
        <v>0</v>
      </c>
      <c r="BF144" s="157">
        <f t="shared" si="25"/>
        <v>0</v>
      </c>
      <c r="BG144" s="157">
        <f t="shared" si="26"/>
        <v>0</v>
      </c>
      <c r="BH144" s="157">
        <f t="shared" si="27"/>
        <v>0</v>
      </c>
      <c r="BI144" s="157">
        <f t="shared" si="28"/>
        <v>0</v>
      </c>
      <c r="BJ144" s="19" t="s">
        <v>79</v>
      </c>
      <c r="BK144" s="157">
        <f t="shared" si="29"/>
        <v>0</v>
      </c>
      <c r="BL144" s="19" t="s">
        <v>175</v>
      </c>
      <c r="BM144" s="156" t="s">
        <v>707</v>
      </c>
    </row>
    <row r="145" spans="1:31" s="2" customFormat="1" ht="6.95" customHeight="1">
      <c r="A145" s="34"/>
      <c r="B145" s="44"/>
      <c r="C145" s="45"/>
      <c r="D145" s="45"/>
      <c r="E145" s="45"/>
      <c r="F145" s="45"/>
      <c r="G145" s="45"/>
      <c r="H145" s="45"/>
      <c r="I145" s="45"/>
      <c r="J145" s="45"/>
      <c r="K145" s="45"/>
      <c r="L145" s="35"/>
      <c r="M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</sheetData>
  <autoFilter ref="C89:K144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1" t="s">
        <v>6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104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5" customHeight="1">
      <c r="B4" s="22"/>
      <c r="D4" s="23" t="s">
        <v>123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6" t="str">
        <f>'Rekapitulace stavby'!K6</f>
        <v>Pavilon E - Izolační boxy ARO - 2.NP a JIP - 3.NP</v>
      </c>
      <c r="F7" s="347"/>
      <c r="G7" s="347"/>
      <c r="H7" s="347"/>
      <c r="L7" s="22"/>
    </row>
    <row r="8" spans="2:12" s="1" customFormat="1" ht="12" customHeight="1">
      <c r="B8" s="22"/>
      <c r="D8" s="29" t="s">
        <v>124</v>
      </c>
      <c r="L8" s="22"/>
    </row>
    <row r="9" spans="1:31" s="2" customFormat="1" ht="16.5" customHeight="1">
      <c r="A9" s="34"/>
      <c r="B9" s="35"/>
      <c r="C9" s="34"/>
      <c r="D9" s="34"/>
      <c r="E9" s="346" t="s">
        <v>125</v>
      </c>
      <c r="F9" s="348"/>
      <c r="G9" s="348"/>
      <c r="H9" s="348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126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9" t="s">
        <v>1839</v>
      </c>
      <c r="F11" s="348"/>
      <c r="G11" s="348"/>
      <c r="H11" s="348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21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22</v>
      </c>
      <c r="E14" s="34"/>
      <c r="F14" s="27" t="s">
        <v>23</v>
      </c>
      <c r="G14" s="34"/>
      <c r="H14" s="34"/>
      <c r="I14" s="29" t="s">
        <v>24</v>
      </c>
      <c r="J14" s="52" t="str">
        <f>'Rekapitulace stavby'!AN8</f>
        <v>17. 2. 2021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26</v>
      </c>
      <c r="E16" s="34"/>
      <c r="F16" s="34"/>
      <c r="G16" s="34"/>
      <c r="H16" s="34"/>
      <c r="I16" s="29" t="s">
        <v>27</v>
      </c>
      <c r="J16" s="27" t="str">
        <f>IF('Rekapitulace stavby'!AN10="","",'Rekapitulace stavby'!AN10)</f>
        <v/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tr">
        <f>IF('Rekapitulace stavby'!E11="","",'Rekapitulace stavby'!E11)</f>
        <v xml:space="preserve"> </v>
      </c>
      <c r="F17" s="34"/>
      <c r="G17" s="34"/>
      <c r="H17" s="34"/>
      <c r="I17" s="29" t="s">
        <v>29</v>
      </c>
      <c r="J17" s="27" t="str">
        <f>IF('Rekapitulace stavby'!AN11="","",'Rekapitulace stavby'!AN11)</f>
        <v/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30</v>
      </c>
      <c r="E19" s="34"/>
      <c r="F19" s="34"/>
      <c r="G19" s="34"/>
      <c r="H19" s="34"/>
      <c r="I19" s="29" t="s">
        <v>27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9" t="str">
        <f>'Rekapitulace stavby'!E14</f>
        <v>Vyplň údaj</v>
      </c>
      <c r="F20" s="315"/>
      <c r="G20" s="315"/>
      <c r="H20" s="315"/>
      <c r="I20" s="29" t="s">
        <v>29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32</v>
      </c>
      <c r="E22" s="34"/>
      <c r="F22" s="34"/>
      <c r="G22" s="34"/>
      <c r="H22" s="34"/>
      <c r="I22" s="29" t="s">
        <v>27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33</v>
      </c>
      <c r="F23" s="34"/>
      <c r="G23" s="34"/>
      <c r="H23" s="34"/>
      <c r="I23" s="29" t="s">
        <v>29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35</v>
      </c>
      <c r="E25" s="34"/>
      <c r="F25" s="34"/>
      <c r="G25" s="34"/>
      <c r="H25" s="34"/>
      <c r="I25" s="29" t="s">
        <v>27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29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36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71.25" customHeight="1">
      <c r="A29" s="97"/>
      <c r="B29" s="98"/>
      <c r="C29" s="97"/>
      <c r="D29" s="97"/>
      <c r="E29" s="320" t="s">
        <v>37</v>
      </c>
      <c r="F29" s="320"/>
      <c r="G29" s="320"/>
      <c r="H29" s="3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38</v>
      </c>
      <c r="E32" s="34"/>
      <c r="F32" s="34"/>
      <c r="G32" s="34"/>
      <c r="H32" s="34"/>
      <c r="I32" s="34"/>
      <c r="J32" s="68">
        <f>ROUND(J93,2)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40</v>
      </c>
      <c r="G34" s="34"/>
      <c r="H34" s="34"/>
      <c r="I34" s="38" t="s">
        <v>39</v>
      </c>
      <c r="J34" s="38" t="s">
        <v>41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42</v>
      </c>
      <c r="E35" s="29" t="s">
        <v>43</v>
      </c>
      <c r="F35" s="102">
        <f>ROUND((SUM(BE93:BE157)),2)</f>
        <v>0</v>
      </c>
      <c r="G35" s="34"/>
      <c r="H35" s="34"/>
      <c r="I35" s="103">
        <v>0.21</v>
      </c>
      <c r="J35" s="102">
        <f>ROUND(((SUM(BE93:BE157))*I35),2)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44</v>
      </c>
      <c r="F36" s="102">
        <f>ROUND((SUM(BF93:BF157)),2)</f>
        <v>0</v>
      </c>
      <c r="G36" s="34"/>
      <c r="H36" s="34"/>
      <c r="I36" s="103">
        <v>0.15</v>
      </c>
      <c r="J36" s="102">
        <f>ROUND(((SUM(BF93:BF157))*I36),2)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45</v>
      </c>
      <c r="F37" s="102">
        <f>ROUND((SUM(BG93:BG157)),2)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46</v>
      </c>
      <c r="F38" s="102">
        <f>ROUND((SUM(BH93:BH157)),2)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47</v>
      </c>
      <c r="F39" s="102">
        <f>ROUND((SUM(BI93:BI157)),2)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48</v>
      </c>
      <c r="E41" s="57"/>
      <c r="F41" s="57"/>
      <c r="G41" s="106" t="s">
        <v>49</v>
      </c>
      <c r="H41" s="107" t="s">
        <v>50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128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6" t="str">
        <f>E7</f>
        <v>Pavilon E - Izolační boxy ARO - 2.NP a JIP - 3.NP</v>
      </c>
      <c r="F50" s="347"/>
      <c r="G50" s="347"/>
      <c r="H50" s="347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124</v>
      </c>
      <c r="L51" s="22"/>
    </row>
    <row r="52" spans="1:31" s="2" customFormat="1" ht="16.5" customHeight="1">
      <c r="A52" s="34"/>
      <c r="B52" s="35"/>
      <c r="C52" s="34"/>
      <c r="D52" s="34"/>
      <c r="E52" s="346" t="s">
        <v>125</v>
      </c>
      <c r="F52" s="348"/>
      <c r="G52" s="348"/>
      <c r="H52" s="348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126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9" t="str">
        <f>E11</f>
        <v>07 - vzduchotechnika</v>
      </c>
      <c r="F54" s="348"/>
      <c r="G54" s="348"/>
      <c r="H54" s="348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22</v>
      </c>
      <c r="D56" s="34"/>
      <c r="E56" s="34"/>
      <c r="F56" s="27" t="str">
        <f>F14</f>
        <v>Jindřichův Hradec</v>
      </c>
      <c r="G56" s="34"/>
      <c r="H56" s="34"/>
      <c r="I56" s="29" t="s">
        <v>24</v>
      </c>
      <c r="J56" s="52" t="str">
        <f>IF(J14="","",J14)</f>
        <v>17. 2. 2021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25.7" customHeight="1">
      <c r="A58" s="34"/>
      <c r="B58" s="35"/>
      <c r="C58" s="29" t="s">
        <v>26</v>
      </c>
      <c r="D58" s="34"/>
      <c r="E58" s="34"/>
      <c r="F58" s="27" t="str">
        <f>E17</f>
        <v xml:space="preserve"> </v>
      </c>
      <c r="G58" s="34"/>
      <c r="H58" s="34"/>
      <c r="I58" s="29" t="s">
        <v>32</v>
      </c>
      <c r="J58" s="32" t="str">
        <f>E23</f>
        <v>ATELIER G+G s.r.o., Jindřichův Hradec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30</v>
      </c>
      <c r="D59" s="34"/>
      <c r="E59" s="34"/>
      <c r="F59" s="27" t="str">
        <f>IF(E20="","",E20)</f>
        <v>Vyplň údaj</v>
      </c>
      <c r="G59" s="34"/>
      <c r="H59" s="34"/>
      <c r="I59" s="29" t="s">
        <v>35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129</v>
      </c>
      <c r="D61" s="104"/>
      <c r="E61" s="104"/>
      <c r="F61" s="104"/>
      <c r="G61" s="104"/>
      <c r="H61" s="104"/>
      <c r="I61" s="104"/>
      <c r="J61" s="111" t="s">
        <v>130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70</v>
      </c>
      <c r="D63" s="34"/>
      <c r="E63" s="34"/>
      <c r="F63" s="34"/>
      <c r="G63" s="34"/>
      <c r="H63" s="34"/>
      <c r="I63" s="34"/>
      <c r="J63" s="68">
        <f>J93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131</v>
      </c>
    </row>
    <row r="64" spans="2:12" s="9" customFormat="1" ht="24.95" customHeight="1">
      <c r="B64" s="113"/>
      <c r="D64" s="114" t="s">
        <v>1840</v>
      </c>
      <c r="E64" s="115"/>
      <c r="F64" s="115"/>
      <c r="G64" s="115"/>
      <c r="H64" s="115"/>
      <c r="I64" s="115"/>
      <c r="J64" s="116">
        <f>J122</f>
        <v>0</v>
      </c>
      <c r="L64" s="113"/>
    </row>
    <row r="65" spans="2:12" s="9" customFormat="1" ht="24.95" customHeight="1">
      <c r="B65" s="113"/>
      <c r="D65" s="114" t="s">
        <v>1841</v>
      </c>
      <c r="E65" s="115"/>
      <c r="F65" s="115"/>
      <c r="G65" s="115"/>
      <c r="H65" s="115"/>
      <c r="I65" s="115"/>
      <c r="J65" s="116">
        <f>J124</f>
        <v>0</v>
      </c>
      <c r="L65" s="113"/>
    </row>
    <row r="66" spans="2:12" s="9" customFormat="1" ht="24.95" customHeight="1">
      <c r="B66" s="113"/>
      <c r="D66" s="114" t="s">
        <v>1842</v>
      </c>
      <c r="E66" s="115"/>
      <c r="F66" s="115"/>
      <c r="G66" s="115"/>
      <c r="H66" s="115"/>
      <c r="I66" s="115"/>
      <c r="J66" s="116">
        <f>J129</f>
        <v>0</v>
      </c>
      <c r="L66" s="113"/>
    </row>
    <row r="67" spans="2:12" s="9" customFormat="1" ht="24.95" customHeight="1">
      <c r="B67" s="113"/>
      <c r="D67" s="114" t="s">
        <v>1843</v>
      </c>
      <c r="E67" s="115"/>
      <c r="F67" s="115"/>
      <c r="G67" s="115"/>
      <c r="H67" s="115"/>
      <c r="I67" s="115"/>
      <c r="J67" s="116">
        <f>J135</f>
        <v>0</v>
      </c>
      <c r="L67" s="113"/>
    </row>
    <row r="68" spans="2:12" s="9" customFormat="1" ht="24.95" customHeight="1">
      <c r="B68" s="113"/>
      <c r="D68" s="114" t="s">
        <v>1844</v>
      </c>
      <c r="E68" s="115"/>
      <c r="F68" s="115"/>
      <c r="G68" s="115"/>
      <c r="H68" s="115"/>
      <c r="I68" s="115"/>
      <c r="J68" s="116">
        <f>J139</f>
        <v>0</v>
      </c>
      <c r="L68" s="113"/>
    </row>
    <row r="69" spans="2:12" s="9" customFormat="1" ht="24.95" customHeight="1">
      <c r="B69" s="113"/>
      <c r="D69" s="114" t="s">
        <v>1845</v>
      </c>
      <c r="E69" s="115"/>
      <c r="F69" s="115"/>
      <c r="G69" s="115"/>
      <c r="H69" s="115"/>
      <c r="I69" s="115"/>
      <c r="J69" s="116">
        <f>J145</f>
        <v>0</v>
      </c>
      <c r="L69" s="113"/>
    </row>
    <row r="70" spans="2:12" s="9" customFormat="1" ht="24.95" customHeight="1">
      <c r="B70" s="113"/>
      <c r="D70" s="114" t="s">
        <v>1846</v>
      </c>
      <c r="E70" s="115"/>
      <c r="F70" s="115"/>
      <c r="G70" s="115"/>
      <c r="H70" s="115"/>
      <c r="I70" s="115"/>
      <c r="J70" s="116">
        <f>J149</f>
        <v>0</v>
      </c>
      <c r="L70" s="113"/>
    </row>
    <row r="71" spans="2:12" s="9" customFormat="1" ht="24.95" customHeight="1">
      <c r="B71" s="113"/>
      <c r="D71" s="114" t="s">
        <v>994</v>
      </c>
      <c r="E71" s="115"/>
      <c r="F71" s="115"/>
      <c r="G71" s="115"/>
      <c r="H71" s="115"/>
      <c r="I71" s="115"/>
      <c r="J71" s="116">
        <f>J155</f>
        <v>0</v>
      </c>
      <c r="L71" s="113"/>
    </row>
    <row r="72" spans="1:31" s="2" customFormat="1" ht="21.75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9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9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7" spans="1:31" s="2" customFormat="1" ht="6.95" customHeight="1">
      <c r="A77" s="34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4.95" customHeight="1">
      <c r="A78" s="34"/>
      <c r="B78" s="35"/>
      <c r="C78" s="23" t="s">
        <v>152</v>
      </c>
      <c r="D78" s="34"/>
      <c r="E78" s="34"/>
      <c r="F78" s="34"/>
      <c r="G78" s="34"/>
      <c r="H78" s="34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17</v>
      </c>
      <c r="D80" s="34"/>
      <c r="E80" s="34"/>
      <c r="F80" s="34"/>
      <c r="G80" s="34"/>
      <c r="H80" s="34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6.5" customHeight="1">
      <c r="A81" s="34"/>
      <c r="B81" s="35"/>
      <c r="C81" s="34"/>
      <c r="D81" s="34"/>
      <c r="E81" s="346" t="str">
        <f>E7</f>
        <v>Pavilon E - Izolační boxy ARO - 2.NP a JIP - 3.NP</v>
      </c>
      <c r="F81" s="347"/>
      <c r="G81" s="347"/>
      <c r="H81" s="347"/>
      <c r="I81" s="34"/>
      <c r="J81" s="34"/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2:12" s="1" customFormat="1" ht="12" customHeight="1">
      <c r="B82" s="22"/>
      <c r="C82" s="29" t="s">
        <v>124</v>
      </c>
      <c r="L82" s="22"/>
    </row>
    <row r="83" spans="1:31" s="2" customFormat="1" ht="16.5" customHeight="1">
      <c r="A83" s="34"/>
      <c r="B83" s="35"/>
      <c r="C83" s="34"/>
      <c r="D83" s="34"/>
      <c r="E83" s="346" t="s">
        <v>125</v>
      </c>
      <c r="F83" s="348"/>
      <c r="G83" s="348"/>
      <c r="H83" s="348"/>
      <c r="I83" s="34"/>
      <c r="J83" s="34"/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126</v>
      </c>
      <c r="D84" s="34"/>
      <c r="E84" s="34"/>
      <c r="F84" s="34"/>
      <c r="G84" s="34"/>
      <c r="H84" s="34"/>
      <c r="I84" s="34"/>
      <c r="J84" s="34"/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4"/>
      <c r="D85" s="34"/>
      <c r="E85" s="309" t="str">
        <f>E11</f>
        <v>07 - vzduchotechnika</v>
      </c>
      <c r="F85" s="348"/>
      <c r="G85" s="348"/>
      <c r="H85" s="348"/>
      <c r="I85" s="34"/>
      <c r="J85" s="34"/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22</v>
      </c>
      <c r="D87" s="34"/>
      <c r="E87" s="34"/>
      <c r="F87" s="27" t="str">
        <f>F14</f>
        <v>Jindřichův Hradec</v>
      </c>
      <c r="G87" s="34"/>
      <c r="H87" s="34"/>
      <c r="I87" s="29" t="s">
        <v>24</v>
      </c>
      <c r="J87" s="52" t="str">
        <f>IF(J14="","",J14)</f>
        <v>17. 2. 2021</v>
      </c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9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25.7" customHeight="1">
      <c r="A89" s="34"/>
      <c r="B89" s="35"/>
      <c r="C89" s="29" t="s">
        <v>26</v>
      </c>
      <c r="D89" s="34"/>
      <c r="E89" s="34"/>
      <c r="F89" s="27" t="str">
        <f>E17</f>
        <v xml:space="preserve"> </v>
      </c>
      <c r="G89" s="34"/>
      <c r="H89" s="34"/>
      <c r="I89" s="29" t="s">
        <v>32</v>
      </c>
      <c r="J89" s="32" t="str">
        <f>E23</f>
        <v>ATELIER G+G s.r.o., Jindřichův Hradec</v>
      </c>
      <c r="K89" s="34"/>
      <c r="L89" s="9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2" customHeight="1">
      <c r="A90" s="34"/>
      <c r="B90" s="35"/>
      <c r="C90" s="29" t="s">
        <v>30</v>
      </c>
      <c r="D90" s="34"/>
      <c r="E90" s="34"/>
      <c r="F90" s="27" t="str">
        <f>IF(E20="","",E20)</f>
        <v>Vyplň údaj</v>
      </c>
      <c r="G90" s="34"/>
      <c r="H90" s="34"/>
      <c r="I90" s="29" t="s">
        <v>35</v>
      </c>
      <c r="J90" s="32" t="str">
        <f>E26</f>
        <v xml:space="preserve"> </v>
      </c>
      <c r="K90" s="34"/>
      <c r="L90" s="9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5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9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11" customFormat="1" ht="29.25" customHeight="1">
      <c r="A92" s="121"/>
      <c r="B92" s="122"/>
      <c r="C92" s="123" t="s">
        <v>153</v>
      </c>
      <c r="D92" s="124" t="s">
        <v>57</v>
      </c>
      <c r="E92" s="124" t="s">
        <v>53</v>
      </c>
      <c r="F92" s="124" t="s">
        <v>54</v>
      </c>
      <c r="G92" s="124" t="s">
        <v>154</v>
      </c>
      <c r="H92" s="124" t="s">
        <v>155</v>
      </c>
      <c r="I92" s="124" t="s">
        <v>156</v>
      </c>
      <c r="J92" s="124" t="s">
        <v>130</v>
      </c>
      <c r="K92" s="125" t="s">
        <v>157</v>
      </c>
      <c r="L92" s="126"/>
      <c r="M92" s="59" t="s">
        <v>3</v>
      </c>
      <c r="N92" s="60" t="s">
        <v>42</v>
      </c>
      <c r="O92" s="60" t="s">
        <v>158</v>
      </c>
      <c r="P92" s="60" t="s">
        <v>159</v>
      </c>
      <c r="Q92" s="60" t="s">
        <v>160</v>
      </c>
      <c r="R92" s="60" t="s">
        <v>161</v>
      </c>
      <c r="S92" s="60" t="s">
        <v>162</v>
      </c>
      <c r="T92" s="61" t="s">
        <v>163</v>
      </c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</row>
    <row r="93" spans="1:63" s="2" customFormat="1" ht="22.9" customHeight="1">
      <c r="A93" s="34"/>
      <c r="B93" s="35"/>
      <c r="C93" s="66" t="s">
        <v>164</v>
      </c>
      <c r="D93" s="34"/>
      <c r="E93" s="34"/>
      <c r="F93" s="34"/>
      <c r="G93" s="34"/>
      <c r="H93" s="34"/>
      <c r="I93" s="34"/>
      <c r="J93" s="127">
        <f>BK93</f>
        <v>0</v>
      </c>
      <c r="K93" s="34"/>
      <c r="L93" s="35"/>
      <c r="M93" s="62"/>
      <c r="N93" s="53"/>
      <c r="O93" s="63"/>
      <c r="P93" s="128">
        <f>P94+SUM(P95:P122)+P124+P129+P135+P139+P145+P149+P155</f>
        <v>0</v>
      </c>
      <c r="Q93" s="63"/>
      <c r="R93" s="128">
        <f>R94+SUM(R95:R122)+R124+R129+R135+R139+R145+R149+R155</f>
        <v>0</v>
      </c>
      <c r="S93" s="63"/>
      <c r="T93" s="129">
        <f>T94+SUM(T95:T122)+T124+T129+T135+T139+T145+T149+T155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9" t="s">
        <v>71</v>
      </c>
      <c r="AU93" s="19" t="s">
        <v>131</v>
      </c>
      <c r="BK93" s="130">
        <f>BK94+SUM(BK95:BK122)+BK124+BK129+BK135+BK139+BK145+BK149+BK155</f>
        <v>0</v>
      </c>
    </row>
    <row r="94" spans="1:65" s="2" customFormat="1" ht="180.75" customHeight="1">
      <c r="A94" s="34"/>
      <c r="B94" s="144"/>
      <c r="C94" s="145" t="s">
        <v>79</v>
      </c>
      <c r="D94" s="145" t="s">
        <v>170</v>
      </c>
      <c r="E94" s="146" t="s">
        <v>1847</v>
      </c>
      <c r="F94" s="147" t="s">
        <v>1848</v>
      </c>
      <c r="G94" s="148" t="s">
        <v>847</v>
      </c>
      <c r="H94" s="149">
        <v>1</v>
      </c>
      <c r="I94" s="150"/>
      <c r="J94" s="151">
        <f>ROUND(I94*H94,2)</f>
        <v>0</v>
      </c>
      <c r="K94" s="147" t="s">
        <v>3</v>
      </c>
      <c r="L94" s="35"/>
      <c r="M94" s="152" t="s">
        <v>3</v>
      </c>
      <c r="N94" s="153" t="s">
        <v>43</v>
      </c>
      <c r="O94" s="55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6" t="s">
        <v>175</v>
      </c>
      <c r="AT94" s="156" t="s">
        <v>170</v>
      </c>
      <c r="AU94" s="156" t="s">
        <v>72</v>
      </c>
      <c r="AY94" s="19" t="s">
        <v>167</v>
      </c>
      <c r="BE94" s="157">
        <f>IF(N94="základní",J94,0)</f>
        <v>0</v>
      </c>
      <c r="BF94" s="157">
        <f>IF(N94="snížená",J94,0)</f>
        <v>0</v>
      </c>
      <c r="BG94" s="157">
        <f>IF(N94="zákl. přenesená",J94,0)</f>
        <v>0</v>
      </c>
      <c r="BH94" s="157">
        <f>IF(N94="sníž. přenesená",J94,0)</f>
        <v>0</v>
      </c>
      <c r="BI94" s="157">
        <f>IF(N94="nulová",J94,0)</f>
        <v>0</v>
      </c>
      <c r="BJ94" s="19" t="s">
        <v>79</v>
      </c>
      <c r="BK94" s="157">
        <f>ROUND(I94*H94,2)</f>
        <v>0</v>
      </c>
      <c r="BL94" s="19" t="s">
        <v>175</v>
      </c>
      <c r="BM94" s="156" t="s">
        <v>81</v>
      </c>
    </row>
    <row r="95" spans="1:47" s="2" customFormat="1" ht="29.25">
      <c r="A95" s="34"/>
      <c r="B95" s="35"/>
      <c r="C95" s="34"/>
      <c r="D95" s="164" t="s">
        <v>422</v>
      </c>
      <c r="E95" s="34"/>
      <c r="F95" s="180" t="s">
        <v>1849</v>
      </c>
      <c r="G95" s="34"/>
      <c r="H95" s="34"/>
      <c r="I95" s="160"/>
      <c r="J95" s="34"/>
      <c r="K95" s="34"/>
      <c r="L95" s="35"/>
      <c r="M95" s="161"/>
      <c r="N95" s="162"/>
      <c r="O95" s="55"/>
      <c r="P95" s="55"/>
      <c r="Q95" s="55"/>
      <c r="R95" s="55"/>
      <c r="S95" s="55"/>
      <c r="T95" s="56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9" t="s">
        <v>422</v>
      </c>
      <c r="AU95" s="19" t="s">
        <v>72</v>
      </c>
    </row>
    <row r="96" spans="1:65" s="2" customFormat="1" ht="66.75" customHeight="1">
      <c r="A96" s="34"/>
      <c r="B96" s="144"/>
      <c r="C96" s="145" t="s">
        <v>81</v>
      </c>
      <c r="D96" s="145" t="s">
        <v>170</v>
      </c>
      <c r="E96" s="146" t="s">
        <v>1850</v>
      </c>
      <c r="F96" s="147" t="s">
        <v>1851</v>
      </c>
      <c r="G96" s="148" t="s">
        <v>847</v>
      </c>
      <c r="H96" s="149">
        <v>14</v>
      </c>
      <c r="I96" s="150"/>
      <c r="J96" s="151">
        <f aca="true" t="shared" si="0" ref="J96:J102">ROUND(I96*H96,2)</f>
        <v>0</v>
      </c>
      <c r="K96" s="147" t="s">
        <v>3</v>
      </c>
      <c r="L96" s="35"/>
      <c r="M96" s="152" t="s">
        <v>3</v>
      </c>
      <c r="N96" s="153" t="s">
        <v>43</v>
      </c>
      <c r="O96" s="55"/>
      <c r="P96" s="154">
        <f aca="true" t="shared" si="1" ref="P96:P102">O96*H96</f>
        <v>0</v>
      </c>
      <c r="Q96" s="154">
        <v>0</v>
      </c>
      <c r="R96" s="154">
        <f aca="true" t="shared" si="2" ref="R96:R102">Q96*H96</f>
        <v>0</v>
      </c>
      <c r="S96" s="154">
        <v>0</v>
      </c>
      <c r="T96" s="155">
        <f aca="true" t="shared" si="3" ref="T96:T102"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175</v>
      </c>
      <c r="AT96" s="156" t="s">
        <v>170</v>
      </c>
      <c r="AU96" s="156" t="s">
        <v>72</v>
      </c>
      <c r="AY96" s="19" t="s">
        <v>167</v>
      </c>
      <c r="BE96" s="157">
        <f aca="true" t="shared" si="4" ref="BE96:BE102">IF(N96="základní",J96,0)</f>
        <v>0</v>
      </c>
      <c r="BF96" s="157">
        <f aca="true" t="shared" si="5" ref="BF96:BF102">IF(N96="snížená",J96,0)</f>
        <v>0</v>
      </c>
      <c r="BG96" s="157">
        <f aca="true" t="shared" si="6" ref="BG96:BG102">IF(N96="zákl. přenesená",J96,0)</f>
        <v>0</v>
      </c>
      <c r="BH96" s="157">
        <f aca="true" t="shared" si="7" ref="BH96:BH102">IF(N96="sníž. přenesená",J96,0)</f>
        <v>0</v>
      </c>
      <c r="BI96" s="157">
        <f aca="true" t="shared" si="8" ref="BI96:BI102">IF(N96="nulová",J96,0)</f>
        <v>0</v>
      </c>
      <c r="BJ96" s="19" t="s">
        <v>79</v>
      </c>
      <c r="BK96" s="157">
        <f aca="true" t="shared" si="9" ref="BK96:BK102">ROUND(I96*H96,2)</f>
        <v>0</v>
      </c>
      <c r="BL96" s="19" t="s">
        <v>175</v>
      </c>
      <c r="BM96" s="156" t="s">
        <v>187</v>
      </c>
    </row>
    <row r="97" spans="1:65" s="2" customFormat="1" ht="66.75" customHeight="1">
      <c r="A97" s="34"/>
      <c r="B97" s="144"/>
      <c r="C97" s="145" t="s">
        <v>168</v>
      </c>
      <c r="D97" s="145" t="s">
        <v>170</v>
      </c>
      <c r="E97" s="146" t="s">
        <v>1852</v>
      </c>
      <c r="F97" s="147" t="s">
        <v>1853</v>
      </c>
      <c r="G97" s="148" t="s">
        <v>847</v>
      </c>
      <c r="H97" s="149">
        <v>2</v>
      </c>
      <c r="I97" s="150"/>
      <c r="J97" s="151">
        <f t="shared" si="0"/>
        <v>0</v>
      </c>
      <c r="K97" s="147" t="s">
        <v>3</v>
      </c>
      <c r="L97" s="35"/>
      <c r="M97" s="152" t="s">
        <v>3</v>
      </c>
      <c r="N97" s="153" t="s">
        <v>43</v>
      </c>
      <c r="O97" s="55"/>
      <c r="P97" s="154">
        <f t="shared" si="1"/>
        <v>0</v>
      </c>
      <c r="Q97" s="154">
        <v>0</v>
      </c>
      <c r="R97" s="154">
        <f t="shared" si="2"/>
        <v>0</v>
      </c>
      <c r="S97" s="154">
        <v>0</v>
      </c>
      <c r="T97" s="155">
        <f t="shared" si="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6" t="s">
        <v>175</v>
      </c>
      <c r="AT97" s="156" t="s">
        <v>170</v>
      </c>
      <c r="AU97" s="156" t="s">
        <v>72</v>
      </c>
      <c r="AY97" s="19" t="s">
        <v>167</v>
      </c>
      <c r="BE97" s="157">
        <f t="shared" si="4"/>
        <v>0</v>
      </c>
      <c r="BF97" s="157">
        <f t="shared" si="5"/>
        <v>0</v>
      </c>
      <c r="BG97" s="157">
        <f t="shared" si="6"/>
        <v>0</v>
      </c>
      <c r="BH97" s="157">
        <f t="shared" si="7"/>
        <v>0</v>
      </c>
      <c r="BI97" s="157">
        <f t="shared" si="8"/>
        <v>0</v>
      </c>
      <c r="BJ97" s="19" t="s">
        <v>79</v>
      </c>
      <c r="BK97" s="157">
        <f t="shared" si="9"/>
        <v>0</v>
      </c>
      <c r="BL97" s="19" t="s">
        <v>175</v>
      </c>
      <c r="BM97" s="156" t="s">
        <v>218</v>
      </c>
    </row>
    <row r="98" spans="1:65" s="2" customFormat="1" ht="37.9" customHeight="1">
      <c r="A98" s="34"/>
      <c r="B98" s="144"/>
      <c r="C98" s="145" t="s">
        <v>175</v>
      </c>
      <c r="D98" s="145" t="s">
        <v>170</v>
      </c>
      <c r="E98" s="146" t="s">
        <v>1854</v>
      </c>
      <c r="F98" s="147" t="s">
        <v>1855</v>
      </c>
      <c r="G98" s="148" t="s">
        <v>847</v>
      </c>
      <c r="H98" s="149">
        <v>6</v>
      </c>
      <c r="I98" s="150"/>
      <c r="J98" s="151">
        <f t="shared" si="0"/>
        <v>0</v>
      </c>
      <c r="K98" s="147" t="s">
        <v>3</v>
      </c>
      <c r="L98" s="35"/>
      <c r="M98" s="152" t="s">
        <v>3</v>
      </c>
      <c r="N98" s="153" t="s">
        <v>43</v>
      </c>
      <c r="O98" s="55"/>
      <c r="P98" s="154">
        <f t="shared" si="1"/>
        <v>0</v>
      </c>
      <c r="Q98" s="154">
        <v>0</v>
      </c>
      <c r="R98" s="154">
        <f t="shared" si="2"/>
        <v>0</v>
      </c>
      <c r="S98" s="154">
        <v>0</v>
      </c>
      <c r="T98" s="155">
        <f t="shared" si="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6" t="s">
        <v>175</v>
      </c>
      <c r="AT98" s="156" t="s">
        <v>170</v>
      </c>
      <c r="AU98" s="156" t="s">
        <v>72</v>
      </c>
      <c r="AY98" s="19" t="s">
        <v>167</v>
      </c>
      <c r="BE98" s="157">
        <f t="shared" si="4"/>
        <v>0</v>
      </c>
      <c r="BF98" s="157">
        <f t="shared" si="5"/>
        <v>0</v>
      </c>
      <c r="BG98" s="157">
        <f t="shared" si="6"/>
        <v>0</v>
      </c>
      <c r="BH98" s="157">
        <f t="shared" si="7"/>
        <v>0</v>
      </c>
      <c r="BI98" s="157">
        <f t="shared" si="8"/>
        <v>0</v>
      </c>
      <c r="BJ98" s="19" t="s">
        <v>79</v>
      </c>
      <c r="BK98" s="157">
        <f t="shared" si="9"/>
        <v>0</v>
      </c>
      <c r="BL98" s="19" t="s">
        <v>175</v>
      </c>
      <c r="BM98" s="156" t="s">
        <v>231</v>
      </c>
    </row>
    <row r="99" spans="1:65" s="2" customFormat="1" ht="24.2" customHeight="1">
      <c r="A99" s="34"/>
      <c r="B99" s="144"/>
      <c r="C99" s="145" t="s">
        <v>197</v>
      </c>
      <c r="D99" s="145" t="s">
        <v>170</v>
      </c>
      <c r="E99" s="146" t="s">
        <v>1856</v>
      </c>
      <c r="F99" s="147" t="s">
        <v>1857</v>
      </c>
      <c r="G99" s="148" t="s">
        <v>847</v>
      </c>
      <c r="H99" s="149">
        <v>6</v>
      </c>
      <c r="I99" s="150"/>
      <c r="J99" s="151">
        <f t="shared" si="0"/>
        <v>0</v>
      </c>
      <c r="K99" s="147" t="s">
        <v>3</v>
      </c>
      <c r="L99" s="35"/>
      <c r="M99" s="152" t="s">
        <v>3</v>
      </c>
      <c r="N99" s="153" t="s">
        <v>43</v>
      </c>
      <c r="O99" s="55"/>
      <c r="P99" s="154">
        <f t="shared" si="1"/>
        <v>0</v>
      </c>
      <c r="Q99" s="154">
        <v>0</v>
      </c>
      <c r="R99" s="154">
        <f t="shared" si="2"/>
        <v>0</v>
      </c>
      <c r="S99" s="154">
        <v>0</v>
      </c>
      <c r="T99" s="155">
        <f t="shared" si="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175</v>
      </c>
      <c r="AT99" s="156" t="s">
        <v>170</v>
      </c>
      <c r="AU99" s="156" t="s">
        <v>72</v>
      </c>
      <c r="AY99" s="19" t="s">
        <v>167</v>
      </c>
      <c r="BE99" s="157">
        <f t="shared" si="4"/>
        <v>0</v>
      </c>
      <c r="BF99" s="157">
        <f t="shared" si="5"/>
        <v>0</v>
      </c>
      <c r="BG99" s="157">
        <f t="shared" si="6"/>
        <v>0</v>
      </c>
      <c r="BH99" s="157">
        <f t="shared" si="7"/>
        <v>0</v>
      </c>
      <c r="BI99" s="157">
        <f t="shared" si="8"/>
        <v>0</v>
      </c>
      <c r="BJ99" s="19" t="s">
        <v>79</v>
      </c>
      <c r="BK99" s="157">
        <f t="shared" si="9"/>
        <v>0</v>
      </c>
      <c r="BL99" s="19" t="s">
        <v>175</v>
      </c>
      <c r="BM99" s="156" t="s">
        <v>243</v>
      </c>
    </row>
    <row r="100" spans="1:65" s="2" customFormat="1" ht="16.5" customHeight="1">
      <c r="A100" s="34"/>
      <c r="B100" s="144"/>
      <c r="C100" s="145" t="s">
        <v>187</v>
      </c>
      <c r="D100" s="145" t="s">
        <v>170</v>
      </c>
      <c r="E100" s="146" t="s">
        <v>1858</v>
      </c>
      <c r="F100" s="147" t="s">
        <v>1859</v>
      </c>
      <c r="G100" s="148" t="s">
        <v>847</v>
      </c>
      <c r="H100" s="149">
        <v>5</v>
      </c>
      <c r="I100" s="150"/>
      <c r="J100" s="151">
        <f t="shared" si="0"/>
        <v>0</v>
      </c>
      <c r="K100" s="147" t="s">
        <v>3</v>
      </c>
      <c r="L100" s="35"/>
      <c r="M100" s="152" t="s">
        <v>3</v>
      </c>
      <c r="N100" s="153" t="s">
        <v>43</v>
      </c>
      <c r="O100" s="55"/>
      <c r="P100" s="154">
        <f t="shared" si="1"/>
        <v>0</v>
      </c>
      <c r="Q100" s="154">
        <v>0</v>
      </c>
      <c r="R100" s="154">
        <f t="shared" si="2"/>
        <v>0</v>
      </c>
      <c r="S100" s="154">
        <v>0</v>
      </c>
      <c r="T100" s="155">
        <f t="shared" si="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6" t="s">
        <v>175</v>
      </c>
      <c r="AT100" s="156" t="s">
        <v>170</v>
      </c>
      <c r="AU100" s="156" t="s">
        <v>72</v>
      </c>
      <c r="AY100" s="19" t="s">
        <v>167</v>
      </c>
      <c r="BE100" s="157">
        <f t="shared" si="4"/>
        <v>0</v>
      </c>
      <c r="BF100" s="157">
        <f t="shared" si="5"/>
        <v>0</v>
      </c>
      <c r="BG100" s="157">
        <f t="shared" si="6"/>
        <v>0</v>
      </c>
      <c r="BH100" s="157">
        <f t="shared" si="7"/>
        <v>0</v>
      </c>
      <c r="BI100" s="157">
        <f t="shared" si="8"/>
        <v>0</v>
      </c>
      <c r="BJ100" s="19" t="s">
        <v>79</v>
      </c>
      <c r="BK100" s="157">
        <f t="shared" si="9"/>
        <v>0</v>
      </c>
      <c r="BL100" s="19" t="s">
        <v>175</v>
      </c>
      <c r="BM100" s="156" t="s">
        <v>255</v>
      </c>
    </row>
    <row r="101" spans="1:65" s="2" customFormat="1" ht="16.5" customHeight="1">
      <c r="A101" s="34"/>
      <c r="B101" s="144"/>
      <c r="C101" s="145" t="s">
        <v>208</v>
      </c>
      <c r="D101" s="145" t="s">
        <v>170</v>
      </c>
      <c r="E101" s="146" t="s">
        <v>1860</v>
      </c>
      <c r="F101" s="147" t="s">
        <v>1861</v>
      </c>
      <c r="G101" s="148" t="s">
        <v>847</v>
      </c>
      <c r="H101" s="149">
        <v>6</v>
      </c>
      <c r="I101" s="150"/>
      <c r="J101" s="151">
        <f t="shared" si="0"/>
        <v>0</v>
      </c>
      <c r="K101" s="147" t="s">
        <v>3</v>
      </c>
      <c r="L101" s="35"/>
      <c r="M101" s="152" t="s">
        <v>3</v>
      </c>
      <c r="N101" s="153" t="s">
        <v>43</v>
      </c>
      <c r="O101" s="55"/>
      <c r="P101" s="154">
        <f t="shared" si="1"/>
        <v>0</v>
      </c>
      <c r="Q101" s="154">
        <v>0</v>
      </c>
      <c r="R101" s="154">
        <f t="shared" si="2"/>
        <v>0</v>
      </c>
      <c r="S101" s="154">
        <v>0</v>
      </c>
      <c r="T101" s="155">
        <f t="shared" si="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6" t="s">
        <v>175</v>
      </c>
      <c r="AT101" s="156" t="s">
        <v>170</v>
      </c>
      <c r="AU101" s="156" t="s">
        <v>72</v>
      </c>
      <c r="AY101" s="19" t="s">
        <v>167</v>
      </c>
      <c r="BE101" s="157">
        <f t="shared" si="4"/>
        <v>0</v>
      </c>
      <c r="BF101" s="157">
        <f t="shared" si="5"/>
        <v>0</v>
      </c>
      <c r="BG101" s="157">
        <f t="shared" si="6"/>
        <v>0</v>
      </c>
      <c r="BH101" s="157">
        <f t="shared" si="7"/>
        <v>0</v>
      </c>
      <c r="BI101" s="157">
        <f t="shared" si="8"/>
        <v>0</v>
      </c>
      <c r="BJ101" s="19" t="s">
        <v>79</v>
      </c>
      <c r="BK101" s="157">
        <f t="shared" si="9"/>
        <v>0</v>
      </c>
      <c r="BL101" s="19" t="s">
        <v>175</v>
      </c>
      <c r="BM101" s="156" t="s">
        <v>227</v>
      </c>
    </row>
    <row r="102" spans="1:65" s="2" customFormat="1" ht="24.2" customHeight="1">
      <c r="A102" s="34"/>
      <c r="B102" s="144"/>
      <c r="C102" s="145" t="s">
        <v>218</v>
      </c>
      <c r="D102" s="145" t="s">
        <v>170</v>
      </c>
      <c r="E102" s="146" t="s">
        <v>1862</v>
      </c>
      <c r="F102" s="147" t="s">
        <v>1863</v>
      </c>
      <c r="G102" s="148" t="s">
        <v>847</v>
      </c>
      <c r="H102" s="149">
        <v>2</v>
      </c>
      <c r="I102" s="150"/>
      <c r="J102" s="151">
        <f t="shared" si="0"/>
        <v>0</v>
      </c>
      <c r="K102" s="147" t="s">
        <v>3</v>
      </c>
      <c r="L102" s="35"/>
      <c r="M102" s="152" t="s">
        <v>3</v>
      </c>
      <c r="N102" s="153" t="s">
        <v>43</v>
      </c>
      <c r="O102" s="55"/>
      <c r="P102" s="154">
        <f t="shared" si="1"/>
        <v>0</v>
      </c>
      <c r="Q102" s="154">
        <v>0</v>
      </c>
      <c r="R102" s="154">
        <f t="shared" si="2"/>
        <v>0</v>
      </c>
      <c r="S102" s="154">
        <v>0</v>
      </c>
      <c r="T102" s="155">
        <f t="shared" si="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175</v>
      </c>
      <c r="AT102" s="156" t="s">
        <v>170</v>
      </c>
      <c r="AU102" s="156" t="s">
        <v>72</v>
      </c>
      <c r="AY102" s="19" t="s">
        <v>167</v>
      </c>
      <c r="BE102" s="157">
        <f t="shared" si="4"/>
        <v>0</v>
      </c>
      <c r="BF102" s="157">
        <f t="shared" si="5"/>
        <v>0</v>
      </c>
      <c r="BG102" s="157">
        <f t="shared" si="6"/>
        <v>0</v>
      </c>
      <c r="BH102" s="157">
        <f t="shared" si="7"/>
        <v>0</v>
      </c>
      <c r="BI102" s="157">
        <f t="shared" si="8"/>
        <v>0</v>
      </c>
      <c r="BJ102" s="19" t="s">
        <v>79</v>
      </c>
      <c r="BK102" s="157">
        <f t="shared" si="9"/>
        <v>0</v>
      </c>
      <c r="BL102" s="19" t="s">
        <v>175</v>
      </c>
      <c r="BM102" s="156" t="s">
        <v>277</v>
      </c>
    </row>
    <row r="103" spans="1:47" s="2" customFormat="1" ht="19.5">
      <c r="A103" s="34"/>
      <c r="B103" s="35"/>
      <c r="C103" s="34"/>
      <c r="D103" s="164" t="s">
        <v>422</v>
      </c>
      <c r="E103" s="34"/>
      <c r="F103" s="180" t="s">
        <v>1864</v>
      </c>
      <c r="G103" s="34"/>
      <c r="H103" s="34"/>
      <c r="I103" s="160"/>
      <c r="J103" s="34"/>
      <c r="K103" s="34"/>
      <c r="L103" s="35"/>
      <c r="M103" s="161"/>
      <c r="N103" s="162"/>
      <c r="O103" s="55"/>
      <c r="P103" s="55"/>
      <c r="Q103" s="55"/>
      <c r="R103" s="55"/>
      <c r="S103" s="55"/>
      <c r="T103" s="56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9" t="s">
        <v>422</v>
      </c>
      <c r="AU103" s="19" t="s">
        <v>72</v>
      </c>
    </row>
    <row r="104" spans="1:65" s="2" customFormat="1" ht="24.2" customHeight="1">
      <c r="A104" s="34"/>
      <c r="B104" s="144"/>
      <c r="C104" s="145" t="s">
        <v>223</v>
      </c>
      <c r="D104" s="145" t="s">
        <v>170</v>
      </c>
      <c r="E104" s="146" t="s">
        <v>1865</v>
      </c>
      <c r="F104" s="147" t="s">
        <v>1866</v>
      </c>
      <c r="G104" s="148" t="s">
        <v>847</v>
      </c>
      <c r="H104" s="149">
        <v>6</v>
      </c>
      <c r="I104" s="150"/>
      <c r="J104" s="151">
        <f>ROUND(I104*H104,2)</f>
        <v>0</v>
      </c>
      <c r="K104" s="147" t="s">
        <v>3</v>
      </c>
      <c r="L104" s="35"/>
      <c r="M104" s="152" t="s">
        <v>3</v>
      </c>
      <c r="N104" s="153" t="s">
        <v>43</v>
      </c>
      <c r="O104" s="55"/>
      <c r="P104" s="154">
        <f>O104*H104</f>
        <v>0</v>
      </c>
      <c r="Q104" s="154">
        <v>0</v>
      </c>
      <c r="R104" s="154">
        <f>Q104*H104</f>
        <v>0</v>
      </c>
      <c r="S104" s="154">
        <v>0</v>
      </c>
      <c r="T104" s="155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6" t="s">
        <v>175</v>
      </c>
      <c r="AT104" s="156" t="s">
        <v>170</v>
      </c>
      <c r="AU104" s="156" t="s">
        <v>72</v>
      </c>
      <c r="AY104" s="19" t="s">
        <v>167</v>
      </c>
      <c r="BE104" s="157">
        <f>IF(N104="základní",J104,0)</f>
        <v>0</v>
      </c>
      <c r="BF104" s="157">
        <f>IF(N104="snížená",J104,0)</f>
        <v>0</v>
      </c>
      <c r="BG104" s="157">
        <f>IF(N104="zákl. přenesená",J104,0)</f>
        <v>0</v>
      </c>
      <c r="BH104" s="157">
        <f>IF(N104="sníž. přenesená",J104,0)</f>
        <v>0</v>
      </c>
      <c r="BI104" s="157">
        <f>IF(N104="nulová",J104,0)</f>
        <v>0</v>
      </c>
      <c r="BJ104" s="19" t="s">
        <v>79</v>
      </c>
      <c r="BK104" s="157">
        <f>ROUND(I104*H104,2)</f>
        <v>0</v>
      </c>
      <c r="BL104" s="19" t="s">
        <v>175</v>
      </c>
      <c r="BM104" s="156" t="s">
        <v>290</v>
      </c>
    </row>
    <row r="105" spans="1:47" s="2" customFormat="1" ht="19.5">
      <c r="A105" s="34"/>
      <c r="B105" s="35"/>
      <c r="C105" s="34"/>
      <c r="D105" s="164" t="s">
        <v>422</v>
      </c>
      <c r="E105" s="34"/>
      <c r="F105" s="180" t="s">
        <v>1867</v>
      </c>
      <c r="G105" s="34"/>
      <c r="H105" s="34"/>
      <c r="I105" s="160"/>
      <c r="J105" s="34"/>
      <c r="K105" s="34"/>
      <c r="L105" s="35"/>
      <c r="M105" s="161"/>
      <c r="N105" s="162"/>
      <c r="O105" s="55"/>
      <c r="P105" s="55"/>
      <c r="Q105" s="55"/>
      <c r="R105" s="55"/>
      <c r="S105" s="55"/>
      <c r="T105" s="56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422</v>
      </c>
      <c r="AU105" s="19" t="s">
        <v>72</v>
      </c>
    </row>
    <row r="106" spans="1:65" s="2" customFormat="1" ht="24.2" customHeight="1">
      <c r="A106" s="34"/>
      <c r="B106" s="144"/>
      <c r="C106" s="145" t="s">
        <v>231</v>
      </c>
      <c r="D106" s="145" t="s">
        <v>170</v>
      </c>
      <c r="E106" s="146" t="s">
        <v>1868</v>
      </c>
      <c r="F106" s="147" t="s">
        <v>1869</v>
      </c>
      <c r="G106" s="148" t="s">
        <v>847</v>
      </c>
      <c r="H106" s="149">
        <v>2</v>
      </c>
      <c r="I106" s="150"/>
      <c r="J106" s="151">
        <f>ROUND(I106*H106,2)</f>
        <v>0</v>
      </c>
      <c r="K106" s="147" t="s">
        <v>3</v>
      </c>
      <c r="L106" s="35"/>
      <c r="M106" s="152" t="s">
        <v>3</v>
      </c>
      <c r="N106" s="153" t="s">
        <v>43</v>
      </c>
      <c r="O106" s="55"/>
      <c r="P106" s="154">
        <f>O106*H106</f>
        <v>0</v>
      </c>
      <c r="Q106" s="154">
        <v>0</v>
      </c>
      <c r="R106" s="154">
        <f>Q106*H106</f>
        <v>0</v>
      </c>
      <c r="S106" s="154">
        <v>0</v>
      </c>
      <c r="T106" s="155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6" t="s">
        <v>175</v>
      </c>
      <c r="AT106" s="156" t="s">
        <v>170</v>
      </c>
      <c r="AU106" s="156" t="s">
        <v>72</v>
      </c>
      <c r="AY106" s="19" t="s">
        <v>167</v>
      </c>
      <c r="BE106" s="157">
        <f>IF(N106="základní",J106,0)</f>
        <v>0</v>
      </c>
      <c r="BF106" s="157">
        <f>IF(N106="snížená",J106,0)</f>
        <v>0</v>
      </c>
      <c r="BG106" s="157">
        <f>IF(N106="zákl. přenesená",J106,0)</f>
        <v>0</v>
      </c>
      <c r="BH106" s="157">
        <f>IF(N106="sníž. přenesená",J106,0)</f>
        <v>0</v>
      </c>
      <c r="BI106" s="157">
        <f>IF(N106="nulová",J106,0)</f>
        <v>0</v>
      </c>
      <c r="BJ106" s="19" t="s">
        <v>79</v>
      </c>
      <c r="BK106" s="157">
        <f>ROUND(I106*H106,2)</f>
        <v>0</v>
      </c>
      <c r="BL106" s="19" t="s">
        <v>175</v>
      </c>
      <c r="BM106" s="156" t="s">
        <v>300</v>
      </c>
    </row>
    <row r="107" spans="1:47" s="2" customFormat="1" ht="19.5">
      <c r="A107" s="34"/>
      <c r="B107" s="35"/>
      <c r="C107" s="34"/>
      <c r="D107" s="164" t="s">
        <v>422</v>
      </c>
      <c r="E107" s="34"/>
      <c r="F107" s="180" t="s">
        <v>1870</v>
      </c>
      <c r="G107" s="34"/>
      <c r="H107" s="34"/>
      <c r="I107" s="160"/>
      <c r="J107" s="34"/>
      <c r="K107" s="34"/>
      <c r="L107" s="35"/>
      <c r="M107" s="161"/>
      <c r="N107" s="162"/>
      <c r="O107" s="55"/>
      <c r="P107" s="55"/>
      <c r="Q107" s="55"/>
      <c r="R107" s="55"/>
      <c r="S107" s="55"/>
      <c r="T107" s="56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9" t="s">
        <v>422</v>
      </c>
      <c r="AU107" s="19" t="s">
        <v>72</v>
      </c>
    </row>
    <row r="108" spans="1:65" s="2" customFormat="1" ht="24.2" customHeight="1">
      <c r="A108" s="34"/>
      <c r="B108" s="144"/>
      <c r="C108" s="145" t="s">
        <v>238</v>
      </c>
      <c r="D108" s="145" t="s">
        <v>170</v>
      </c>
      <c r="E108" s="146" t="s">
        <v>1871</v>
      </c>
      <c r="F108" s="147" t="s">
        <v>1872</v>
      </c>
      <c r="G108" s="148" t="s">
        <v>847</v>
      </c>
      <c r="H108" s="149">
        <v>2</v>
      </c>
      <c r="I108" s="150"/>
      <c r="J108" s="151">
        <f>ROUND(I108*H108,2)</f>
        <v>0</v>
      </c>
      <c r="K108" s="147" t="s">
        <v>3</v>
      </c>
      <c r="L108" s="35"/>
      <c r="M108" s="152" t="s">
        <v>3</v>
      </c>
      <c r="N108" s="153" t="s">
        <v>43</v>
      </c>
      <c r="O108" s="55"/>
      <c r="P108" s="154">
        <f>O108*H108</f>
        <v>0</v>
      </c>
      <c r="Q108" s="154">
        <v>0</v>
      </c>
      <c r="R108" s="154">
        <f>Q108*H108</f>
        <v>0</v>
      </c>
      <c r="S108" s="154">
        <v>0</v>
      </c>
      <c r="T108" s="155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6" t="s">
        <v>175</v>
      </c>
      <c r="AT108" s="156" t="s">
        <v>170</v>
      </c>
      <c r="AU108" s="156" t="s">
        <v>72</v>
      </c>
      <c r="AY108" s="19" t="s">
        <v>167</v>
      </c>
      <c r="BE108" s="157">
        <f>IF(N108="základní",J108,0)</f>
        <v>0</v>
      </c>
      <c r="BF108" s="157">
        <f>IF(N108="snížená",J108,0)</f>
        <v>0</v>
      </c>
      <c r="BG108" s="157">
        <f>IF(N108="zákl. přenesená",J108,0)</f>
        <v>0</v>
      </c>
      <c r="BH108" s="157">
        <f>IF(N108="sníž. přenesená",J108,0)</f>
        <v>0</v>
      </c>
      <c r="BI108" s="157">
        <f>IF(N108="nulová",J108,0)</f>
        <v>0</v>
      </c>
      <c r="BJ108" s="19" t="s">
        <v>79</v>
      </c>
      <c r="BK108" s="157">
        <f>ROUND(I108*H108,2)</f>
        <v>0</v>
      </c>
      <c r="BL108" s="19" t="s">
        <v>175</v>
      </c>
      <c r="BM108" s="156" t="s">
        <v>312</v>
      </c>
    </row>
    <row r="109" spans="1:47" s="2" customFormat="1" ht="19.5">
      <c r="A109" s="34"/>
      <c r="B109" s="35"/>
      <c r="C109" s="34"/>
      <c r="D109" s="164" t="s">
        <v>422</v>
      </c>
      <c r="E109" s="34"/>
      <c r="F109" s="180" t="s">
        <v>1873</v>
      </c>
      <c r="G109" s="34"/>
      <c r="H109" s="34"/>
      <c r="I109" s="160"/>
      <c r="J109" s="34"/>
      <c r="K109" s="34"/>
      <c r="L109" s="35"/>
      <c r="M109" s="161"/>
      <c r="N109" s="162"/>
      <c r="O109" s="55"/>
      <c r="P109" s="55"/>
      <c r="Q109" s="55"/>
      <c r="R109" s="55"/>
      <c r="S109" s="55"/>
      <c r="T109" s="56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9" t="s">
        <v>422</v>
      </c>
      <c r="AU109" s="19" t="s">
        <v>72</v>
      </c>
    </row>
    <row r="110" spans="1:65" s="2" customFormat="1" ht="24.2" customHeight="1">
      <c r="A110" s="34"/>
      <c r="B110" s="144"/>
      <c r="C110" s="145" t="s">
        <v>243</v>
      </c>
      <c r="D110" s="145" t="s">
        <v>170</v>
      </c>
      <c r="E110" s="146" t="s">
        <v>1874</v>
      </c>
      <c r="F110" s="147" t="s">
        <v>1875</v>
      </c>
      <c r="G110" s="148" t="s">
        <v>847</v>
      </c>
      <c r="H110" s="149">
        <v>2</v>
      </c>
      <c r="I110" s="150"/>
      <c r="J110" s="151">
        <f>ROUND(I110*H110,2)</f>
        <v>0</v>
      </c>
      <c r="K110" s="147" t="s">
        <v>3</v>
      </c>
      <c r="L110" s="35"/>
      <c r="M110" s="152" t="s">
        <v>3</v>
      </c>
      <c r="N110" s="153" t="s">
        <v>43</v>
      </c>
      <c r="O110" s="55"/>
      <c r="P110" s="154">
        <f>O110*H110</f>
        <v>0</v>
      </c>
      <c r="Q110" s="154">
        <v>0</v>
      </c>
      <c r="R110" s="154">
        <f>Q110*H110</f>
        <v>0</v>
      </c>
      <c r="S110" s="154">
        <v>0</v>
      </c>
      <c r="T110" s="155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6" t="s">
        <v>175</v>
      </c>
      <c r="AT110" s="156" t="s">
        <v>170</v>
      </c>
      <c r="AU110" s="156" t="s">
        <v>72</v>
      </c>
      <c r="AY110" s="19" t="s">
        <v>167</v>
      </c>
      <c r="BE110" s="157">
        <f>IF(N110="základní",J110,0)</f>
        <v>0</v>
      </c>
      <c r="BF110" s="157">
        <f>IF(N110="snížená",J110,0)</f>
        <v>0</v>
      </c>
      <c r="BG110" s="157">
        <f>IF(N110="zákl. přenesená",J110,0)</f>
        <v>0</v>
      </c>
      <c r="BH110" s="157">
        <f>IF(N110="sníž. přenesená",J110,0)</f>
        <v>0</v>
      </c>
      <c r="BI110" s="157">
        <f>IF(N110="nulová",J110,0)</f>
        <v>0</v>
      </c>
      <c r="BJ110" s="19" t="s">
        <v>79</v>
      </c>
      <c r="BK110" s="157">
        <f>ROUND(I110*H110,2)</f>
        <v>0</v>
      </c>
      <c r="BL110" s="19" t="s">
        <v>175</v>
      </c>
      <c r="BM110" s="156" t="s">
        <v>323</v>
      </c>
    </row>
    <row r="111" spans="1:65" s="2" customFormat="1" ht="16.5" customHeight="1">
      <c r="A111" s="34"/>
      <c r="B111" s="144"/>
      <c r="C111" s="145" t="s">
        <v>249</v>
      </c>
      <c r="D111" s="145" t="s">
        <v>170</v>
      </c>
      <c r="E111" s="146" t="s">
        <v>1876</v>
      </c>
      <c r="F111" s="147" t="s">
        <v>1877</v>
      </c>
      <c r="G111" s="148" t="s">
        <v>847</v>
      </c>
      <c r="H111" s="149">
        <v>10</v>
      </c>
      <c r="I111" s="150"/>
      <c r="J111" s="151">
        <f>ROUND(I111*H111,2)</f>
        <v>0</v>
      </c>
      <c r="K111" s="147" t="s">
        <v>3</v>
      </c>
      <c r="L111" s="35"/>
      <c r="M111" s="152" t="s">
        <v>3</v>
      </c>
      <c r="N111" s="153" t="s">
        <v>43</v>
      </c>
      <c r="O111" s="55"/>
      <c r="P111" s="154">
        <f>O111*H111</f>
        <v>0</v>
      </c>
      <c r="Q111" s="154">
        <v>0</v>
      </c>
      <c r="R111" s="154">
        <f>Q111*H111</f>
        <v>0</v>
      </c>
      <c r="S111" s="154">
        <v>0</v>
      </c>
      <c r="T111" s="155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175</v>
      </c>
      <c r="AT111" s="156" t="s">
        <v>170</v>
      </c>
      <c r="AU111" s="156" t="s">
        <v>72</v>
      </c>
      <c r="AY111" s="19" t="s">
        <v>167</v>
      </c>
      <c r="BE111" s="157">
        <f>IF(N111="základní",J111,0)</f>
        <v>0</v>
      </c>
      <c r="BF111" s="157">
        <f>IF(N111="snížená",J111,0)</f>
        <v>0</v>
      </c>
      <c r="BG111" s="157">
        <f>IF(N111="zákl. přenesená",J111,0)</f>
        <v>0</v>
      </c>
      <c r="BH111" s="157">
        <f>IF(N111="sníž. přenesená",J111,0)</f>
        <v>0</v>
      </c>
      <c r="BI111" s="157">
        <f>IF(N111="nulová",J111,0)</f>
        <v>0</v>
      </c>
      <c r="BJ111" s="19" t="s">
        <v>79</v>
      </c>
      <c r="BK111" s="157">
        <f>ROUND(I111*H111,2)</f>
        <v>0</v>
      </c>
      <c r="BL111" s="19" t="s">
        <v>175</v>
      </c>
      <c r="BM111" s="156" t="s">
        <v>339</v>
      </c>
    </row>
    <row r="112" spans="1:47" s="2" customFormat="1" ht="19.5">
      <c r="A112" s="34"/>
      <c r="B112" s="35"/>
      <c r="C112" s="34"/>
      <c r="D112" s="164" t="s">
        <v>422</v>
      </c>
      <c r="E112" s="34"/>
      <c r="F112" s="180" t="s">
        <v>1878</v>
      </c>
      <c r="G112" s="34"/>
      <c r="H112" s="34"/>
      <c r="I112" s="160"/>
      <c r="J112" s="34"/>
      <c r="K112" s="34"/>
      <c r="L112" s="35"/>
      <c r="M112" s="161"/>
      <c r="N112" s="162"/>
      <c r="O112" s="55"/>
      <c r="P112" s="55"/>
      <c r="Q112" s="55"/>
      <c r="R112" s="55"/>
      <c r="S112" s="55"/>
      <c r="T112" s="56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9" t="s">
        <v>422</v>
      </c>
      <c r="AU112" s="19" t="s">
        <v>72</v>
      </c>
    </row>
    <row r="113" spans="1:65" s="2" customFormat="1" ht="16.5" customHeight="1">
      <c r="A113" s="34"/>
      <c r="B113" s="144"/>
      <c r="C113" s="145" t="s">
        <v>255</v>
      </c>
      <c r="D113" s="145" t="s">
        <v>170</v>
      </c>
      <c r="E113" s="146" t="s">
        <v>1879</v>
      </c>
      <c r="F113" s="147" t="s">
        <v>1880</v>
      </c>
      <c r="G113" s="148" t="s">
        <v>847</v>
      </c>
      <c r="H113" s="149">
        <v>5</v>
      </c>
      <c r="I113" s="150"/>
      <c r="J113" s="151">
        <f>ROUND(I113*H113,2)</f>
        <v>0</v>
      </c>
      <c r="K113" s="147" t="s">
        <v>3</v>
      </c>
      <c r="L113" s="35"/>
      <c r="M113" s="152" t="s">
        <v>3</v>
      </c>
      <c r="N113" s="153" t="s">
        <v>43</v>
      </c>
      <c r="O113" s="55"/>
      <c r="P113" s="154">
        <f>O113*H113</f>
        <v>0</v>
      </c>
      <c r="Q113" s="154">
        <v>0</v>
      </c>
      <c r="R113" s="154">
        <f>Q113*H113</f>
        <v>0</v>
      </c>
      <c r="S113" s="154">
        <v>0</v>
      </c>
      <c r="T113" s="155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6" t="s">
        <v>175</v>
      </c>
      <c r="AT113" s="156" t="s">
        <v>170</v>
      </c>
      <c r="AU113" s="156" t="s">
        <v>72</v>
      </c>
      <c r="AY113" s="19" t="s">
        <v>167</v>
      </c>
      <c r="BE113" s="157">
        <f>IF(N113="základní",J113,0)</f>
        <v>0</v>
      </c>
      <c r="BF113" s="157">
        <f>IF(N113="snížená",J113,0)</f>
        <v>0</v>
      </c>
      <c r="BG113" s="157">
        <f>IF(N113="zákl. přenesená",J113,0)</f>
        <v>0</v>
      </c>
      <c r="BH113" s="157">
        <f>IF(N113="sníž. přenesená",J113,0)</f>
        <v>0</v>
      </c>
      <c r="BI113" s="157">
        <f>IF(N113="nulová",J113,0)</f>
        <v>0</v>
      </c>
      <c r="BJ113" s="19" t="s">
        <v>79</v>
      </c>
      <c r="BK113" s="157">
        <f>ROUND(I113*H113,2)</f>
        <v>0</v>
      </c>
      <c r="BL113" s="19" t="s">
        <v>175</v>
      </c>
      <c r="BM113" s="156" t="s">
        <v>350</v>
      </c>
    </row>
    <row r="114" spans="1:47" s="2" customFormat="1" ht="19.5">
      <c r="A114" s="34"/>
      <c r="B114" s="35"/>
      <c r="C114" s="34"/>
      <c r="D114" s="164" t="s">
        <v>422</v>
      </c>
      <c r="E114" s="34"/>
      <c r="F114" s="180" t="s">
        <v>1878</v>
      </c>
      <c r="G114" s="34"/>
      <c r="H114" s="34"/>
      <c r="I114" s="160"/>
      <c r="J114" s="34"/>
      <c r="K114" s="34"/>
      <c r="L114" s="35"/>
      <c r="M114" s="161"/>
      <c r="N114" s="162"/>
      <c r="O114" s="55"/>
      <c r="P114" s="55"/>
      <c r="Q114" s="55"/>
      <c r="R114" s="55"/>
      <c r="S114" s="55"/>
      <c r="T114" s="56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9" t="s">
        <v>422</v>
      </c>
      <c r="AU114" s="19" t="s">
        <v>72</v>
      </c>
    </row>
    <row r="115" spans="1:65" s="2" customFormat="1" ht="16.5" customHeight="1">
      <c r="A115" s="34"/>
      <c r="B115" s="144"/>
      <c r="C115" s="145" t="s">
        <v>9</v>
      </c>
      <c r="D115" s="145" t="s">
        <v>170</v>
      </c>
      <c r="E115" s="146" t="s">
        <v>1881</v>
      </c>
      <c r="F115" s="147" t="s">
        <v>1882</v>
      </c>
      <c r="G115" s="148" t="s">
        <v>847</v>
      </c>
      <c r="H115" s="149">
        <v>6</v>
      </c>
      <c r="I115" s="150"/>
      <c r="J115" s="151">
        <f>ROUND(I115*H115,2)</f>
        <v>0</v>
      </c>
      <c r="K115" s="147" t="s">
        <v>3</v>
      </c>
      <c r="L115" s="35"/>
      <c r="M115" s="152" t="s">
        <v>3</v>
      </c>
      <c r="N115" s="153" t="s">
        <v>43</v>
      </c>
      <c r="O115" s="55"/>
      <c r="P115" s="154">
        <f>O115*H115</f>
        <v>0</v>
      </c>
      <c r="Q115" s="154">
        <v>0</v>
      </c>
      <c r="R115" s="154">
        <f>Q115*H115</f>
        <v>0</v>
      </c>
      <c r="S115" s="154">
        <v>0</v>
      </c>
      <c r="T115" s="155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6" t="s">
        <v>175</v>
      </c>
      <c r="AT115" s="156" t="s">
        <v>170</v>
      </c>
      <c r="AU115" s="156" t="s">
        <v>72</v>
      </c>
      <c r="AY115" s="19" t="s">
        <v>167</v>
      </c>
      <c r="BE115" s="157">
        <f>IF(N115="základní",J115,0)</f>
        <v>0</v>
      </c>
      <c r="BF115" s="157">
        <f>IF(N115="snížená",J115,0)</f>
        <v>0</v>
      </c>
      <c r="BG115" s="157">
        <f>IF(N115="zákl. přenesená",J115,0)</f>
        <v>0</v>
      </c>
      <c r="BH115" s="157">
        <f>IF(N115="sníž. přenesená",J115,0)</f>
        <v>0</v>
      </c>
      <c r="BI115" s="157">
        <f>IF(N115="nulová",J115,0)</f>
        <v>0</v>
      </c>
      <c r="BJ115" s="19" t="s">
        <v>79</v>
      </c>
      <c r="BK115" s="157">
        <f>ROUND(I115*H115,2)</f>
        <v>0</v>
      </c>
      <c r="BL115" s="19" t="s">
        <v>175</v>
      </c>
      <c r="BM115" s="156" t="s">
        <v>360</v>
      </c>
    </row>
    <row r="116" spans="1:47" s="2" customFormat="1" ht="19.5">
      <c r="A116" s="34"/>
      <c r="B116" s="35"/>
      <c r="C116" s="34"/>
      <c r="D116" s="164" t="s">
        <v>422</v>
      </c>
      <c r="E116" s="34"/>
      <c r="F116" s="180" t="s">
        <v>1878</v>
      </c>
      <c r="G116" s="34"/>
      <c r="H116" s="34"/>
      <c r="I116" s="160"/>
      <c r="J116" s="34"/>
      <c r="K116" s="34"/>
      <c r="L116" s="35"/>
      <c r="M116" s="161"/>
      <c r="N116" s="162"/>
      <c r="O116" s="55"/>
      <c r="P116" s="55"/>
      <c r="Q116" s="55"/>
      <c r="R116" s="55"/>
      <c r="S116" s="55"/>
      <c r="T116" s="56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9" t="s">
        <v>422</v>
      </c>
      <c r="AU116" s="19" t="s">
        <v>72</v>
      </c>
    </row>
    <row r="117" spans="1:65" s="2" customFormat="1" ht="16.5" customHeight="1">
      <c r="A117" s="34"/>
      <c r="B117" s="144"/>
      <c r="C117" s="145" t="s">
        <v>227</v>
      </c>
      <c r="D117" s="145" t="s">
        <v>170</v>
      </c>
      <c r="E117" s="146" t="s">
        <v>1883</v>
      </c>
      <c r="F117" s="147" t="s">
        <v>1884</v>
      </c>
      <c r="G117" s="148" t="s">
        <v>847</v>
      </c>
      <c r="H117" s="149">
        <v>6</v>
      </c>
      <c r="I117" s="150"/>
      <c r="J117" s="151">
        <f>ROUND(I117*H117,2)</f>
        <v>0</v>
      </c>
      <c r="K117" s="147" t="s">
        <v>3</v>
      </c>
      <c r="L117" s="35"/>
      <c r="M117" s="152" t="s">
        <v>3</v>
      </c>
      <c r="N117" s="153" t="s">
        <v>43</v>
      </c>
      <c r="O117" s="55"/>
      <c r="P117" s="154">
        <f>O117*H117</f>
        <v>0</v>
      </c>
      <c r="Q117" s="154">
        <v>0</v>
      </c>
      <c r="R117" s="154">
        <f>Q117*H117</f>
        <v>0</v>
      </c>
      <c r="S117" s="154">
        <v>0</v>
      </c>
      <c r="T117" s="155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6" t="s">
        <v>175</v>
      </c>
      <c r="AT117" s="156" t="s">
        <v>170</v>
      </c>
      <c r="AU117" s="156" t="s">
        <v>72</v>
      </c>
      <c r="AY117" s="19" t="s">
        <v>167</v>
      </c>
      <c r="BE117" s="157">
        <f>IF(N117="základní",J117,0)</f>
        <v>0</v>
      </c>
      <c r="BF117" s="157">
        <f>IF(N117="snížená",J117,0)</f>
        <v>0</v>
      </c>
      <c r="BG117" s="157">
        <f>IF(N117="zákl. přenesená",J117,0)</f>
        <v>0</v>
      </c>
      <c r="BH117" s="157">
        <f>IF(N117="sníž. přenesená",J117,0)</f>
        <v>0</v>
      </c>
      <c r="BI117" s="157">
        <f>IF(N117="nulová",J117,0)</f>
        <v>0</v>
      </c>
      <c r="BJ117" s="19" t="s">
        <v>79</v>
      </c>
      <c r="BK117" s="157">
        <f>ROUND(I117*H117,2)</f>
        <v>0</v>
      </c>
      <c r="BL117" s="19" t="s">
        <v>175</v>
      </c>
      <c r="BM117" s="156" t="s">
        <v>370</v>
      </c>
    </row>
    <row r="118" spans="1:47" s="2" customFormat="1" ht="19.5">
      <c r="A118" s="34"/>
      <c r="B118" s="35"/>
      <c r="C118" s="34"/>
      <c r="D118" s="164" t="s">
        <v>422</v>
      </c>
      <c r="E118" s="34"/>
      <c r="F118" s="180" t="s">
        <v>1878</v>
      </c>
      <c r="G118" s="34"/>
      <c r="H118" s="34"/>
      <c r="I118" s="160"/>
      <c r="J118" s="34"/>
      <c r="K118" s="34"/>
      <c r="L118" s="35"/>
      <c r="M118" s="161"/>
      <c r="N118" s="162"/>
      <c r="O118" s="55"/>
      <c r="P118" s="55"/>
      <c r="Q118" s="55"/>
      <c r="R118" s="55"/>
      <c r="S118" s="55"/>
      <c r="T118" s="56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9" t="s">
        <v>422</v>
      </c>
      <c r="AU118" s="19" t="s">
        <v>72</v>
      </c>
    </row>
    <row r="119" spans="1:65" s="2" customFormat="1" ht="16.5" customHeight="1">
      <c r="A119" s="34"/>
      <c r="B119" s="144"/>
      <c r="C119" s="145" t="s">
        <v>271</v>
      </c>
      <c r="D119" s="145" t="s">
        <v>170</v>
      </c>
      <c r="E119" s="146" t="s">
        <v>1885</v>
      </c>
      <c r="F119" s="147" t="s">
        <v>1886</v>
      </c>
      <c r="G119" s="148" t="s">
        <v>1521</v>
      </c>
      <c r="H119" s="149">
        <v>30</v>
      </c>
      <c r="I119" s="150"/>
      <c r="J119" s="151">
        <f>ROUND(I119*H119,2)</f>
        <v>0</v>
      </c>
      <c r="K119" s="147" t="s">
        <v>3</v>
      </c>
      <c r="L119" s="35"/>
      <c r="M119" s="152" t="s">
        <v>3</v>
      </c>
      <c r="N119" s="153" t="s">
        <v>43</v>
      </c>
      <c r="O119" s="55"/>
      <c r="P119" s="154">
        <f>O119*H119</f>
        <v>0</v>
      </c>
      <c r="Q119" s="154">
        <v>0</v>
      </c>
      <c r="R119" s="154">
        <f>Q119*H119</f>
        <v>0</v>
      </c>
      <c r="S119" s="154">
        <v>0</v>
      </c>
      <c r="T119" s="155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6" t="s">
        <v>175</v>
      </c>
      <c r="AT119" s="156" t="s">
        <v>170</v>
      </c>
      <c r="AU119" s="156" t="s">
        <v>72</v>
      </c>
      <c r="AY119" s="19" t="s">
        <v>167</v>
      </c>
      <c r="BE119" s="157">
        <f>IF(N119="základní",J119,0)</f>
        <v>0</v>
      </c>
      <c r="BF119" s="157">
        <f>IF(N119="snížená",J119,0)</f>
        <v>0</v>
      </c>
      <c r="BG119" s="157">
        <f>IF(N119="zákl. přenesená",J119,0)</f>
        <v>0</v>
      </c>
      <c r="BH119" s="157">
        <f>IF(N119="sníž. přenesená",J119,0)</f>
        <v>0</v>
      </c>
      <c r="BI119" s="157">
        <f>IF(N119="nulová",J119,0)</f>
        <v>0</v>
      </c>
      <c r="BJ119" s="19" t="s">
        <v>79</v>
      </c>
      <c r="BK119" s="157">
        <f>ROUND(I119*H119,2)</f>
        <v>0</v>
      </c>
      <c r="BL119" s="19" t="s">
        <v>175</v>
      </c>
      <c r="BM119" s="156" t="s">
        <v>383</v>
      </c>
    </row>
    <row r="120" spans="1:65" s="2" customFormat="1" ht="16.5" customHeight="1">
      <c r="A120" s="34"/>
      <c r="B120" s="144"/>
      <c r="C120" s="145" t="s">
        <v>277</v>
      </c>
      <c r="D120" s="145" t="s">
        <v>170</v>
      </c>
      <c r="E120" s="146" t="s">
        <v>1887</v>
      </c>
      <c r="F120" s="147" t="s">
        <v>1888</v>
      </c>
      <c r="G120" s="148" t="s">
        <v>1521</v>
      </c>
      <c r="H120" s="149">
        <v>10</v>
      </c>
      <c r="I120" s="150"/>
      <c r="J120" s="151">
        <f>ROUND(I120*H120,2)</f>
        <v>0</v>
      </c>
      <c r="K120" s="147" t="s">
        <v>3</v>
      </c>
      <c r="L120" s="35"/>
      <c r="M120" s="152" t="s">
        <v>3</v>
      </c>
      <c r="N120" s="153" t="s">
        <v>43</v>
      </c>
      <c r="O120" s="55"/>
      <c r="P120" s="154">
        <f>O120*H120</f>
        <v>0</v>
      </c>
      <c r="Q120" s="154">
        <v>0</v>
      </c>
      <c r="R120" s="154">
        <f>Q120*H120</f>
        <v>0</v>
      </c>
      <c r="S120" s="154">
        <v>0</v>
      </c>
      <c r="T120" s="155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6" t="s">
        <v>175</v>
      </c>
      <c r="AT120" s="156" t="s">
        <v>170</v>
      </c>
      <c r="AU120" s="156" t="s">
        <v>72</v>
      </c>
      <c r="AY120" s="19" t="s">
        <v>167</v>
      </c>
      <c r="BE120" s="157">
        <f>IF(N120="základní",J120,0)</f>
        <v>0</v>
      </c>
      <c r="BF120" s="157">
        <f>IF(N120="snížená",J120,0)</f>
        <v>0</v>
      </c>
      <c r="BG120" s="157">
        <f>IF(N120="zákl. přenesená",J120,0)</f>
        <v>0</v>
      </c>
      <c r="BH120" s="157">
        <f>IF(N120="sníž. přenesená",J120,0)</f>
        <v>0</v>
      </c>
      <c r="BI120" s="157">
        <f>IF(N120="nulová",J120,0)</f>
        <v>0</v>
      </c>
      <c r="BJ120" s="19" t="s">
        <v>79</v>
      </c>
      <c r="BK120" s="157">
        <f>ROUND(I120*H120,2)</f>
        <v>0</v>
      </c>
      <c r="BL120" s="19" t="s">
        <v>175</v>
      </c>
      <c r="BM120" s="156" t="s">
        <v>395</v>
      </c>
    </row>
    <row r="121" spans="1:65" s="2" customFormat="1" ht="16.5" customHeight="1">
      <c r="A121" s="34"/>
      <c r="B121" s="144"/>
      <c r="C121" s="145" t="s">
        <v>285</v>
      </c>
      <c r="D121" s="145" t="s">
        <v>170</v>
      </c>
      <c r="E121" s="146" t="s">
        <v>1889</v>
      </c>
      <c r="F121" s="147" t="s">
        <v>1890</v>
      </c>
      <c r="G121" s="148" t="s">
        <v>1521</v>
      </c>
      <c r="H121" s="149">
        <v>8</v>
      </c>
      <c r="I121" s="150"/>
      <c r="J121" s="151">
        <f>ROUND(I121*H121,2)</f>
        <v>0</v>
      </c>
      <c r="K121" s="147" t="s">
        <v>3</v>
      </c>
      <c r="L121" s="35"/>
      <c r="M121" s="152" t="s">
        <v>3</v>
      </c>
      <c r="N121" s="153" t="s">
        <v>43</v>
      </c>
      <c r="O121" s="55"/>
      <c r="P121" s="154">
        <f>O121*H121</f>
        <v>0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6" t="s">
        <v>175</v>
      </c>
      <c r="AT121" s="156" t="s">
        <v>170</v>
      </c>
      <c r="AU121" s="156" t="s">
        <v>72</v>
      </c>
      <c r="AY121" s="19" t="s">
        <v>167</v>
      </c>
      <c r="BE121" s="157">
        <f>IF(N121="základní",J121,0)</f>
        <v>0</v>
      </c>
      <c r="BF121" s="157">
        <f>IF(N121="snížená",J121,0)</f>
        <v>0</v>
      </c>
      <c r="BG121" s="157">
        <f>IF(N121="zákl. přenesená",J121,0)</f>
        <v>0</v>
      </c>
      <c r="BH121" s="157">
        <f>IF(N121="sníž. přenesená",J121,0)</f>
        <v>0</v>
      </c>
      <c r="BI121" s="157">
        <f>IF(N121="nulová",J121,0)</f>
        <v>0</v>
      </c>
      <c r="BJ121" s="19" t="s">
        <v>79</v>
      </c>
      <c r="BK121" s="157">
        <f>ROUND(I121*H121,2)</f>
        <v>0</v>
      </c>
      <c r="BL121" s="19" t="s">
        <v>175</v>
      </c>
      <c r="BM121" s="156" t="s">
        <v>406</v>
      </c>
    </row>
    <row r="122" spans="2:63" s="12" customFormat="1" ht="25.9" customHeight="1">
      <c r="B122" s="131"/>
      <c r="D122" s="132" t="s">
        <v>71</v>
      </c>
      <c r="E122" s="133" t="s">
        <v>811</v>
      </c>
      <c r="F122" s="133" t="s">
        <v>1891</v>
      </c>
      <c r="I122" s="134"/>
      <c r="J122" s="135">
        <f>BK122</f>
        <v>0</v>
      </c>
      <c r="L122" s="131"/>
      <c r="M122" s="136"/>
      <c r="N122" s="137"/>
      <c r="O122" s="137"/>
      <c r="P122" s="138">
        <f>P123</f>
        <v>0</v>
      </c>
      <c r="Q122" s="137"/>
      <c r="R122" s="138">
        <f>R123</f>
        <v>0</v>
      </c>
      <c r="S122" s="137"/>
      <c r="T122" s="139">
        <f>T123</f>
        <v>0</v>
      </c>
      <c r="AR122" s="132" t="s">
        <v>79</v>
      </c>
      <c r="AT122" s="140" t="s">
        <v>71</v>
      </c>
      <c r="AU122" s="140" t="s">
        <v>72</v>
      </c>
      <c r="AY122" s="132" t="s">
        <v>167</v>
      </c>
      <c r="BK122" s="141">
        <f>BK123</f>
        <v>0</v>
      </c>
    </row>
    <row r="123" spans="1:65" s="2" customFormat="1" ht="16.5" customHeight="1">
      <c r="A123" s="34"/>
      <c r="B123" s="144"/>
      <c r="C123" s="145" t="s">
        <v>290</v>
      </c>
      <c r="D123" s="145" t="s">
        <v>170</v>
      </c>
      <c r="E123" s="146" t="s">
        <v>1892</v>
      </c>
      <c r="F123" s="147" t="s">
        <v>1893</v>
      </c>
      <c r="G123" s="148" t="s">
        <v>1088</v>
      </c>
      <c r="H123" s="149">
        <v>1</v>
      </c>
      <c r="I123" s="150"/>
      <c r="J123" s="151">
        <f>ROUND(I123*H123,2)</f>
        <v>0</v>
      </c>
      <c r="K123" s="147" t="s">
        <v>3</v>
      </c>
      <c r="L123" s="35"/>
      <c r="M123" s="152" t="s">
        <v>3</v>
      </c>
      <c r="N123" s="153" t="s">
        <v>43</v>
      </c>
      <c r="O123" s="55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6" t="s">
        <v>175</v>
      </c>
      <c r="AT123" s="156" t="s">
        <v>170</v>
      </c>
      <c r="AU123" s="156" t="s">
        <v>79</v>
      </c>
      <c r="AY123" s="19" t="s">
        <v>167</v>
      </c>
      <c r="BE123" s="157">
        <f>IF(N123="základní",J123,0)</f>
        <v>0</v>
      </c>
      <c r="BF123" s="157">
        <f>IF(N123="snížená",J123,0)</f>
        <v>0</v>
      </c>
      <c r="BG123" s="157">
        <f>IF(N123="zákl. přenesená",J123,0)</f>
        <v>0</v>
      </c>
      <c r="BH123" s="157">
        <f>IF(N123="sníž. přenesená",J123,0)</f>
        <v>0</v>
      </c>
      <c r="BI123" s="157">
        <f>IF(N123="nulová",J123,0)</f>
        <v>0</v>
      </c>
      <c r="BJ123" s="19" t="s">
        <v>79</v>
      </c>
      <c r="BK123" s="157">
        <f>ROUND(I123*H123,2)</f>
        <v>0</v>
      </c>
      <c r="BL123" s="19" t="s">
        <v>175</v>
      </c>
      <c r="BM123" s="156" t="s">
        <v>175</v>
      </c>
    </row>
    <row r="124" spans="2:63" s="12" customFormat="1" ht="25.9" customHeight="1">
      <c r="B124" s="131"/>
      <c r="D124" s="132" t="s">
        <v>71</v>
      </c>
      <c r="E124" s="133" t="s">
        <v>872</v>
      </c>
      <c r="F124" s="133" t="s">
        <v>1894</v>
      </c>
      <c r="I124" s="134"/>
      <c r="J124" s="135">
        <f>BK124</f>
        <v>0</v>
      </c>
      <c r="L124" s="131"/>
      <c r="M124" s="136"/>
      <c r="N124" s="137"/>
      <c r="O124" s="137"/>
      <c r="P124" s="138">
        <f>SUM(P125:P128)</f>
        <v>0</v>
      </c>
      <c r="Q124" s="137"/>
      <c r="R124" s="138">
        <f>SUM(R125:R128)</f>
        <v>0</v>
      </c>
      <c r="S124" s="137"/>
      <c r="T124" s="139">
        <f>SUM(T125:T128)</f>
        <v>0</v>
      </c>
      <c r="AR124" s="132" t="s">
        <v>79</v>
      </c>
      <c r="AT124" s="140" t="s">
        <v>71</v>
      </c>
      <c r="AU124" s="140" t="s">
        <v>72</v>
      </c>
      <c r="AY124" s="132" t="s">
        <v>167</v>
      </c>
      <c r="BK124" s="141">
        <f>SUM(BK125:BK128)</f>
        <v>0</v>
      </c>
    </row>
    <row r="125" spans="1:65" s="2" customFormat="1" ht="16.5" customHeight="1">
      <c r="A125" s="34"/>
      <c r="B125" s="144"/>
      <c r="C125" s="145" t="s">
        <v>8</v>
      </c>
      <c r="D125" s="145" t="s">
        <v>170</v>
      </c>
      <c r="E125" s="146" t="s">
        <v>1895</v>
      </c>
      <c r="F125" s="147" t="s">
        <v>1896</v>
      </c>
      <c r="G125" s="148" t="s">
        <v>1521</v>
      </c>
      <c r="H125" s="149">
        <v>60</v>
      </c>
      <c r="I125" s="150"/>
      <c r="J125" s="151">
        <f>ROUND(I125*H125,2)</f>
        <v>0</v>
      </c>
      <c r="K125" s="147" t="s">
        <v>3</v>
      </c>
      <c r="L125" s="35"/>
      <c r="M125" s="152" t="s">
        <v>3</v>
      </c>
      <c r="N125" s="153" t="s">
        <v>43</v>
      </c>
      <c r="O125" s="55"/>
      <c r="P125" s="154">
        <f>O125*H125</f>
        <v>0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6" t="s">
        <v>175</v>
      </c>
      <c r="AT125" s="156" t="s">
        <v>170</v>
      </c>
      <c r="AU125" s="156" t="s">
        <v>79</v>
      </c>
      <c r="AY125" s="19" t="s">
        <v>167</v>
      </c>
      <c r="BE125" s="157">
        <f>IF(N125="základní",J125,0)</f>
        <v>0</v>
      </c>
      <c r="BF125" s="157">
        <f>IF(N125="snížená",J125,0)</f>
        <v>0</v>
      </c>
      <c r="BG125" s="157">
        <f>IF(N125="zákl. přenesená",J125,0)</f>
        <v>0</v>
      </c>
      <c r="BH125" s="157">
        <f>IF(N125="sníž. přenesená",J125,0)</f>
        <v>0</v>
      </c>
      <c r="BI125" s="157">
        <f>IF(N125="nulová",J125,0)</f>
        <v>0</v>
      </c>
      <c r="BJ125" s="19" t="s">
        <v>79</v>
      </c>
      <c r="BK125" s="157">
        <f>ROUND(I125*H125,2)</f>
        <v>0</v>
      </c>
      <c r="BL125" s="19" t="s">
        <v>175</v>
      </c>
      <c r="BM125" s="156" t="s">
        <v>418</v>
      </c>
    </row>
    <row r="126" spans="1:65" s="2" customFormat="1" ht="16.5" customHeight="1">
      <c r="A126" s="34"/>
      <c r="B126" s="144"/>
      <c r="C126" s="145" t="s">
        <v>300</v>
      </c>
      <c r="D126" s="145" t="s">
        <v>170</v>
      </c>
      <c r="E126" s="146" t="s">
        <v>1897</v>
      </c>
      <c r="F126" s="147" t="s">
        <v>1898</v>
      </c>
      <c r="G126" s="148" t="s">
        <v>1521</v>
      </c>
      <c r="H126" s="149">
        <v>15</v>
      </c>
      <c r="I126" s="150"/>
      <c r="J126" s="151">
        <f>ROUND(I126*H126,2)</f>
        <v>0</v>
      </c>
      <c r="K126" s="147" t="s">
        <v>3</v>
      </c>
      <c r="L126" s="35"/>
      <c r="M126" s="152" t="s">
        <v>3</v>
      </c>
      <c r="N126" s="153" t="s">
        <v>43</v>
      </c>
      <c r="O126" s="55"/>
      <c r="P126" s="154">
        <f>O126*H126</f>
        <v>0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6" t="s">
        <v>175</v>
      </c>
      <c r="AT126" s="156" t="s">
        <v>170</v>
      </c>
      <c r="AU126" s="156" t="s">
        <v>79</v>
      </c>
      <c r="AY126" s="19" t="s">
        <v>167</v>
      </c>
      <c r="BE126" s="157">
        <f>IF(N126="základní",J126,0)</f>
        <v>0</v>
      </c>
      <c r="BF126" s="157">
        <f>IF(N126="snížená",J126,0)</f>
        <v>0</v>
      </c>
      <c r="BG126" s="157">
        <f>IF(N126="zákl. přenesená",J126,0)</f>
        <v>0</v>
      </c>
      <c r="BH126" s="157">
        <f>IF(N126="sníž. přenesená",J126,0)</f>
        <v>0</v>
      </c>
      <c r="BI126" s="157">
        <f>IF(N126="nulová",J126,0)</f>
        <v>0</v>
      </c>
      <c r="BJ126" s="19" t="s">
        <v>79</v>
      </c>
      <c r="BK126" s="157">
        <f>ROUND(I126*H126,2)</f>
        <v>0</v>
      </c>
      <c r="BL126" s="19" t="s">
        <v>175</v>
      </c>
      <c r="BM126" s="156" t="s">
        <v>431</v>
      </c>
    </row>
    <row r="127" spans="1:65" s="2" customFormat="1" ht="16.5" customHeight="1">
      <c r="A127" s="34"/>
      <c r="B127" s="144"/>
      <c r="C127" s="145" t="s">
        <v>306</v>
      </c>
      <c r="D127" s="145" t="s">
        <v>170</v>
      </c>
      <c r="E127" s="146" t="s">
        <v>1899</v>
      </c>
      <c r="F127" s="147" t="s">
        <v>1900</v>
      </c>
      <c r="G127" s="148" t="s">
        <v>1521</v>
      </c>
      <c r="H127" s="149">
        <v>5</v>
      </c>
      <c r="I127" s="150"/>
      <c r="J127" s="151">
        <f>ROUND(I127*H127,2)</f>
        <v>0</v>
      </c>
      <c r="K127" s="147" t="s">
        <v>3</v>
      </c>
      <c r="L127" s="35"/>
      <c r="M127" s="152" t="s">
        <v>3</v>
      </c>
      <c r="N127" s="153" t="s">
        <v>43</v>
      </c>
      <c r="O127" s="55"/>
      <c r="P127" s="154">
        <f>O127*H127</f>
        <v>0</v>
      </c>
      <c r="Q127" s="154">
        <v>0</v>
      </c>
      <c r="R127" s="154">
        <f>Q127*H127</f>
        <v>0</v>
      </c>
      <c r="S127" s="154">
        <v>0</v>
      </c>
      <c r="T127" s="155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6" t="s">
        <v>175</v>
      </c>
      <c r="AT127" s="156" t="s">
        <v>170</v>
      </c>
      <c r="AU127" s="156" t="s">
        <v>79</v>
      </c>
      <c r="AY127" s="19" t="s">
        <v>167</v>
      </c>
      <c r="BE127" s="157">
        <f>IF(N127="základní",J127,0)</f>
        <v>0</v>
      </c>
      <c r="BF127" s="157">
        <f>IF(N127="snížená",J127,0)</f>
        <v>0</v>
      </c>
      <c r="BG127" s="157">
        <f>IF(N127="zákl. přenesená",J127,0)</f>
        <v>0</v>
      </c>
      <c r="BH127" s="157">
        <f>IF(N127="sníž. přenesená",J127,0)</f>
        <v>0</v>
      </c>
      <c r="BI127" s="157">
        <f>IF(N127="nulová",J127,0)</f>
        <v>0</v>
      </c>
      <c r="BJ127" s="19" t="s">
        <v>79</v>
      </c>
      <c r="BK127" s="157">
        <f>ROUND(I127*H127,2)</f>
        <v>0</v>
      </c>
      <c r="BL127" s="19" t="s">
        <v>175</v>
      </c>
      <c r="BM127" s="156" t="s">
        <v>441</v>
      </c>
    </row>
    <row r="128" spans="1:65" s="2" customFormat="1" ht="16.5" customHeight="1">
      <c r="A128" s="34"/>
      <c r="B128" s="144"/>
      <c r="C128" s="145" t="s">
        <v>312</v>
      </c>
      <c r="D128" s="145" t="s">
        <v>170</v>
      </c>
      <c r="E128" s="146" t="s">
        <v>1901</v>
      </c>
      <c r="F128" s="147" t="s">
        <v>1902</v>
      </c>
      <c r="G128" s="148" t="s">
        <v>1521</v>
      </c>
      <c r="H128" s="149">
        <v>1</v>
      </c>
      <c r="I128" s="150"/>
      <c r="J128" s="151">
        <f>ROUND(I128*H128,2)</f>
        <v>0</v>
      </c>
      <c r="K128" s="147" t="s">
        <v>3</v>
      </c>
      <c r="L128" s="35"/>
      <c r="M128" s="152" t="s">
        <v>3</v>
      </c>
      <c r="N128" s="153" t="s">
        <v>43</v>
      </c>
      <c r="O128" s="55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6" t="s">
        <v>175</v>
      </c>
      <c r="AT128" s="156" t="s">
        <v>170</v>
      </c>
      <c r="AU128" s="156" t="s">
        <v>79</v>
      </c>
      <c r="AY128" s="19" t="s">
        <v>167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9" t="s">
        <v>79</v>
      </c>
      <c r="BK128" s="157">
        <f>ROUND(I128*H128,2)</f>
        <v>0</v>
      </c>
      <c r="BL128" s="19" t="s">
        <v>175</v>
      </c>
      <c r="BM128" s="156" t="s">
        <v>451</v>
      </c>
    </row>
    <row r="129" spans="2:63" s="12" customFormat="1" ht="25.9" customHeight="1">
      <c r="B129" s="131"/>
      <c r="D129" s="132" t="s">
        <v>71</v>
      </c>
      <c r="E129" s="133" t="s">
        <v>876</v>
      </c>
      <c r="F129" s="133" t="s">
        <v>1903</v>
      </c>
      <c r="I129" s="134"/>
      <c r="J129" s="135">
        <f>BK129</f>
        <v>0</v>
      </c>
      <c r="L129" s="131"/>
      <c r="M129" s="136"/>
      <c r="N129" s="137"/>
      <c r="O129" s="137"/>
      <c r="P129" s="138">
        <f>SUM(P130:P134)</f>
        <v>0</v>
      </c>
      <c r="Q129" s="137"/>
      <c r="R129" s="138">
        <f>SUM(R130:R134)</f>
        <v>0</v>
      </c>
      <c r="S129" s="137"/>
      <c r="T129" s="139">
        <f>SUM(T130:T134)</f>
        <v>0</v>
      </c>
      <c r="AR129" s="132" t="s">
        <v>79</v>
      </c>
      <c r="AT129" s="140" t="s">
        <v>71</v>
      </c>
      <c r="AU129" s="140" t="s">
        <v>72</v>
      </c>
      <c r="AY129" s="132" t="s">
        <v>167</v>
      </c>
      <c r="BK129" s="141">
        <f>SUM(BK130:BK134)</f>
        <v>0</v>
      </c>
    </row>
    <row r="130" spans="1:65" s="2" customFormat="1" ht="16.5" customHeight="1">
      <c r="A130" s="34"/>
      <c r="B130" s="144"/>
      <c r="C130" s="145" t="s">
        <v>318</v>
      </c>
      <c r="D130" s="145" t="s">
        <v>170</v>
      </c>
      <c r="E130" s="146" t="s">
        <v>1904</v>
      </c>
      <c r="F130" s="147" t="s">
        <v>1905</v>
      </c>
      <c r="G130" s="148" t="s">
        <v>183</v>
      </c>
      <c r="H130" s="149">
        <v>250</v>
      </c>
      <c r="I130" s="150"/>
      <c r="J130" s="151">
        <f>ROUND(I130*H130,2)</f>
        <v>0</v>
      </c>
      <c r="K130" s="147" t="s">
        <v>3</v>
      </c>
      <c r="L130" s="35"/>
      <c r="M130" s="152" t="s">
        <v>3</v>
      </c>
      <c r="N130" s="153" t="s">
        <v>43</v>
      </c>
      <c r="O130" s="55"/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6" t="s">
        <v>175</v>
      </c>
      <c r="AT130" s="156" t="s">
        <v>170</v>
      </c>
      <c r="AU130" s="156" t="s">
        <v>79</v>
      </c>
      <c r="AY130" s="19" t="s">
        <v>167</v>
      </c>
      <c r="BE130" s="157">
        <f>IF(N130="základní",J130,0)</f>
        <v>0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19" t="s">
        <v>79</v>
      </c>
      <c r="BK130" s="157">
        <f>ROUND(I130*H130,2)</f>
        <v>0</v>
      </c>
      <c r="BL130" s="19" t="s">
        <v>175</v>
      </c>
      <c r="BM130" s="156" t="s">
        <v>463</v>
      </c>
    </row>
    <row r="131" spans="1:65" s="2" customFormat="1" ht="21.75" customHeight="1">
      <c r="A131" s="34"/>
      <c r="B131" s="144"/>
      <c r="C131" s="145" t="s">
        <v>323</v>
      </c>
      <c r="D131" s="145" t="s">
        <v>170</v>
      </c>
      <c r="E131" s="146" t="s">
        <v>1906</v>
      </c>
      <c r="F131" s="147" t="s">
        <v>1907</v>
      </c>
      <c r="G131" s="148" t="s">
        <v>183</v>
      </c>
      <c r="H131" s="149">
        <v>230</v>
      </c>
      <c r="I131" s="150"/>
      <c r="J131" s="151">
        <f>ROUND(I131*H131,2)</f>
        <v>0</v>
      </c>
      <c r="K131" s="147" t="s">
        <v>3</v>
      </c>
      <c r="L131" s="35"/>
      <c r="M131" s="152" t="s">
        <v>3</v>
      </c>
      <c r="N131" s="153" t="s">
        <v>43</v>
      </c>
      <c r="O131" s="55"/>
      <c r="P131" s="154">
        <f>O131*H131</f>
        <v>0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6" t="s">
        <v>175</v>
      </c>
      <c r="AT131" s="156" t="s">
        <v>170</v>
      </c>
      <c r="AU131" s="156" t="s">
        <v>79</v>
      </c>
      <c r="AY131" s="19" t="s">
        <v>167</v>
      </c>
      <c r="BE131" s="157">
        <f>IF(N131="základní",J131,0)</f>
        <v>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9" t="s">
        <v>79</v>
      </c>
      <c r="BK131" s="157">
        <f>ROUND(I131*H131,2)</f>
        <v>0</v>
      </c>
      <c r="BL131" s="19" t="s">
        <v>175</v>
      </c>
      <c r="BM131" s="156" t="s">
        <v>474</v>
      </c>
    </row>
    <row r="132" spans="1:65" s="2" customFormat="1" ht="21.75" customHeight="1">
      <c r="A132" s="34"/>
      <c r="B132" s="144"/>
      <c r="C132" s="145" t="s">
        <v>330</v>
      </c>
      <c r="D132" s="145" t="s">
        <v>170</v>
      </c>
      <c r="E132" s="146" t="s">
        <v>1908</v>
      </c>
      <c r="F132" s="147" t="s">
        <v>1909</v>
      </c>
      <c r="G132" s="148" t="s">
        <v>183</v>
      </c>
      <c r="H132" s="149">
        <v>85</v>
      </c>
      <c r="I132" s="150"/>
      <c r="J132" s="151">
        <f>ROUND(I132*H132,2)</f>
        <v>0</v>
      </c>
      <c r="K132" s="147" t="s">
        <v>3</v>
      </c>
      <c r="L132" s="35"/>
      <c r="M132" s="152" t="s">
        <v>3</v>
      </c>
      <c r="N132" s="153" t="s">
        <v>43</v>
      </c>
      <c r="O132" s="55"/>
      <c r="P132" s="154">
        <f>O132*H132</f>
        <v>0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6" t="s">
        <v>175</v>
      </c>
      <c r="AT132" s="156" t="s">
        <v>170</v>
      </c>
      <c r="AU132" s="156" t="s">
        <v>79</v>
      </c>
      <c r="AY132" s="19" t="s">
        <v>167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9" t="s">
        <v>79</v>
      </c>
      <c r="BK132" s="157">
        <f>ROUND(I132*H132,2)</f>
        <v>0</v>
      </c>
      <c r="BL132" s="19" t="s">
        <v>175</v>
      </c>
      <c r="BM132" s="156" t="s">
        <v>485</v>
      </c>
    </row>
    <row r="133" spans="1:65" s="2" customFormat="1" ht="24.2" customHeight="1">
      <c r="A133" s="34"/>
      <c r="B133" s="144"/>
      <c r="C133" s="145" t="s">
        <v>339</v>
      </c>
      <c r="D133" s="145" t="s">
        <v>170</v>
      </c>
      <c r="E133" s="146" t="s">
        <v>1910</v>
      </c>
      <c r="F133" s="147" t="s">
        <v>1911</v>
      </c>
      <c r="G133" s="148" t="s">
        <v>183</v>
      </c>
      <c r="H133" s="149">
        <v>85</v>
      </c>
      <c r="I133" s="150"/>
      <c r="J133" s="151">
        <f>ROUND(I133*H133,2)</f>
        <v>0</v>
      </c>
      <c r="K133" s="147" t="s">
        <v>3</v>
      </c>
      <c r="L133" s="35"/>
      <c r="M133" s="152" t="s">
        <v>3</v>
      </c>
      <c r="N133" s="153" t="s">
        <v>43</v>
      </c>
      <c r="O133" s="55"/>
      <c r="P133" s="154">
        <f>O133*H133</f>
        <v>0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6" t="s">
        <v>175</v>
      </c>
      <c r="AT133" s="156" t="s">
        <v>170</v>
      </c>
      <c r="AU133" s="156" t="s">
        <v>79</v>
      </c>
      <c r="AY133" s="19" t="s">
        <v>167</v>
      </c>
      <c r="BE133" s="157">
        <f>IF(N133="základní",J133,0)</f>
        <v>0</v>
      </c>
      <c r="BF133" s="157">
        <f>IF(N133="snížená",J133,0)</f>
        <v>0</v>
      </c>
      <c r="BG133" s="157">
        <f>IF(N133="zákl. přenesená",J133,0)</f>
        <v>0</v>
      </c>
      <c r="BH133" s="157">
        <f>IF(N133="sníž. přenesená",J133,0)</f>
        <v>0</v>
      </c>
      <c r="BI133" s="157">
        <f>IF(N133="nulová",J133,0)</f>
        <v>0</v>
      </c>
      <c r="BJ133" s="19" t="s">
        <v>79</v>
      </c>
      <c r="BK133" s="157">
        <f>ROUND(I133*H133,2)</f>
        <v>0</v>
      </c>
      <c r="BL133" s="19" t="s">
        <v>175</v>
      </c>
      <c r="BM133" s="156" t="s">
        <v>497</v>
      </c>
    </row>
    <row r="134" spans="1:65" s="2" customFormat="1" ht="24.2" customHeight="1">
      <c r="A134" s="34"/>
      <c r="B134" s="144"/>
      <c r="C134" s="145" t="s">
        <v>345</v>
      </c>
      <c r="D134" s="145" t="s">
        <v>170</v>
      </c>
      <c r="E134" s="146" t="s">
        <v>1912</v>
      </c>
      <c r="F134" s="147" t="s">
        <v>1913</v>
      </c>
      <c r="G134" s="148" t="s">
        <v>1088</v>
      </c>
      <c r="H134" s="149">
        <v>1</v>
      </c>
      <c r="I134" s="150"/>
      <c r="J134" s="151">
        <f>ROUND(I134*H134,2)</f>
        <v>0</v>
      </c>
      <c r="K134" s="147" t="s">
        <v>3</v>
      </c>
      <c r="L134" s="35"/>
      <c r="M134" s="152" t="s">
        <v>3</v>
      </c>
      <c r="N134" s="153" t="s">
        <v>43</v>
      </c>
      <c r="O134" s="55"/>
      <c r="P134" s="154">
        <f>O134*H134</f>
        <v>0</v>
      </c>
      <c r="Q134" s="154">
        <v>0</v>
      </c>
      <c r="R134" s="154">
        <f>Q134*H134</f>
        <v>0</v>
      </c>
      <c r="S134" s="154">
        <v>0</v>
      </c>
      <c r="T134" s="155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6" t="s">
        <v>175</v>
      </c>
      <c r="AT134" s="156" t="s">
        <v>170</v>
      </c>
      <c r="AU134" s="156" t="s">
        <v>79</v>
      </c>
      <c r="AY134" s="19" t="s">
        <v>167</v>
      </c>
      <c r="BE134" s="157">
        <f>IF(N134="základní",J134,0)</f>
        <v>0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19" t="s">
        <v>79</v>
      </c>
      <c r="BK134" s="157">
        <f>ROUND(I134*H134,2)</f>
        <v>0</v>
      </c>
      <c r="BL134" s="19" t="s">
        <v>175</v>
      </c>
      <c r="BM134" s="156" t="s">
        <v>508</v>
      </c>
    </row>
    <row r="135" spans="2:63" s="12" customFormat="1" ht="25.9" customHeight="1">
      <c r="B135" s="131"/>
      <c r="D135" s="132" t="s">
        <v>71</v>
      </c>
      <c r="E135" s="133" t="s">
        <v>886</v>
      </c>
      <c r="F135" s="133" t="s">
        <v>1914</v>
      </c>
      <c r="I135" s="134"/>
      <c r="J135" s="135">
        <f>BK135</f>
        <v>0</v>
      </c>
      <c r="L135" s="131"/>
      <c r="M135" s="136"/>
      <c r="N135" s="137"/>
      <c r="O135" s="137"/>
      <c r="P135" s="138">
        <f>SUM(P136:P138)</f>
        <v>0</v>
      </c>
      <c r="Q135" s="137"/>
      <c r="R135" s="138">
        <f>SUM(R136:R138)</f>
        <v>0</v>
      </c>
      <c r="S135" s="137"/>
      <c r="T135" s="139">
        <f>SUM(T136:T138)</f>
        <v>0</v>
      </c>
      <c r="AR135" s="132" t="s">
        <v>79</v>
      </c>
      <c r="AT135" s="140" t="s">
        <v>71</v>
      </c>
      <c r="AU135" s="140" t="s">
        <v>72</v>
      </c>
      <c r="AY135" s="132" t="s">
        <v>167</v>
      </c>
      <c r="BK135" s="141">
        <f>SUM(BK136:BK138)</f>
        <v>0</v>
      </c>
    </row>
    <row r="136" spans="1:65" s="2" customFormat="1" ht="16.5" customHeight="1">
      <c r="A136" s="34"/>
      <c r="B136" s="144"/>
      <c r="C136" s="145" t="s">
        <v>350</v>
      </c>
      <c r="D136" s="145" t="s">
        <v>170</v>
      </c>
      <c r="E136" s="146" t="s">
        <v>1915</v>
      </c>
      <c r="F136" s="147" t="s">
        <v>1916</v>
      </c>
      <c r="G136" s="148" t="s">
        <v>1088</v>
      </c>
      <c r="H136" s="149">
        <v>1</v>
      </c>
      <c r="I136" s="150"/>
      <c r="J136" s="151">
        <f>ROUND(I136*H136,2)</f>
        <v>0</v>
      </c>
      <c r="K136" s="147" t="s">
        <v>3</v>
      </c>
      <c r="L136" s="35"/>
      <c r="M136" s="152" t="s">
        <v>3</v>
      </c>
      <c r="N136" s="153" t="s">
        <v>43</v>
      </c>
      <c r="O136" s="55"/>
      <c r="P136" s="154">
        <f>O136*H136</f>
        <v>0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6" t="s">
        <v>175</v>
      </c>
      <c r="AT136" s="156" t="s">
        <v>170</v>
      </c>
      <c r="AU136" s="156" t="s">
        <v>79</v>
      </c>
      <c r="AY136" s="19" t="s">
        <v>167</v>
      </c>
      <c r="BE136" s="157">
        <f>IF(N136="základní",J136,0)</f>
        <v>0</v>
      </c>
      <c r="BF136" s="157">
        <f>IF(N136="snížená",J136,0)</f>
        <v>0</v>
      </c>
      <c r="BG136" s="157">
        <f>IF(N136="zákl. přenesená",J136,0)</f>
        <v>0</v>
      </c>
      <c r="BH136" s="157">
        <f>IF(N136="sníž. přenesená",J136,0)</f>
        <v>0</v>
      </c>
      <c r="BI136" s="157">
        <f>IF(N136="nulová",J136,0)</f>
        <v>0</v>
      </c>
      <c r="BJ136" s="19" t="s">
        <v>79</v>
      </c>
      <c r="BK136" s="157">
        <f>ROUND(I136*H136,2)</f>
        <v>0</v>
      </c>
      <c r="BL136" s="19" t="s">
        <v>175</v>
      </c>
      <c r="BM136" s="156" t="s">
        <v>518</v>
      </c>
    </row>
    <row r="137" spans="1:65" s="2" customFormat="1" ht="16.5" customHeight="1">
      <c r="A137" s="34"/>
      <c r="B137" s="144"/>
      <c r="C137" s="145" t="s">
        <v>354</v>
      </c>
      <c r="D137" s="145" t="s">
        <v>170</v>
      </c>
      <c r="E137" s="146" t="s">
        <v>1917</v>
      </c>
      <c r="F137" s="147" t="s">
        <v>1918</v>
      </c>
      <c r="G137" s="148" t="s">
        <v>1088</v>
      </c>
      <c r="H137" s="149">
        <v>1</v>
      </c>
      <c r="I137" s="150"/>
      <c r="J137" s="151">
        <f>ROUND(I137*H137,2)</f>
        <v>0</v>
      </c>
      <c r="K137" s="147" t="s">
        <v>3</v>
      </c>
      <c r="L137" s="35"/>
      <c r="M137" s="152" t="s">
        <v>3</v>
      </c>
      <c r="N137" s="153" t="s">
        <v>43</v>
      </c>
      <c r="O137" s="55"/>
      <c r="P137" s="154">
        <f>O137*H137</f>
        <v>0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6" t="s">
        <v>175</v>
      </c>
      <c r="AT137" s="156" t="s">
        <v>170</v>
      </c>
      <c r="AU137" s="156" t="s">
        <v>79</v>
      </c>
      <c r="AY137" s="19" t="s">
        <v>167</v>
      </c>
      <c r="BE137" s="157">
        <f>IF(N137="základní",J137,0)</f>
        <v>0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9" t="s">
        <v>79</v>
      </c>
      <c r="BK137" s="157">
        <f>ROUND(I137*H137,2)</f>
        <v>0</v>
      </c>
      <c r="BL137" s="19" t="s">
        <v>175</v>
      </c>
      <c r="BM137" s="156" t="s">
        <v>530</v>
      </c>
    </row>
    <row r="138" spans="1:65" s="2" customFormat="1" ht="16.5" customHeight="1">
      <c r="A138" s="34"/>
      <c r="B138" s="144"/>
      <c r="C138" s="145" t="s">
        <v>360</v>
      </c>
      <c r="D138" s="145" t="s">
        <v>170</v>
      </c>
      <c r="E138" s="146" t="s">
        <v>1919</v>
      </c>
      <c r="F138" s="147" t="s">
        <v>1920</v>
      </c>
      <c r="G138" s="148" t="s">
        <v>1088</v>
      </c>
      <c r="H138" s="149">
        <v>1</v>
      </c>
      <c r="I138" s="150"/>
      <c r="J138" s="151">
        <f>ROUND(I138*H138,2)</f>
        <v>0</v>
      </c>
      <c r="K138" s="147" t="s">
        <v>3</v>
      </c>
      <c r="L138" s="35"/>
      <c r="M138" s="152" t="s">
        <v>3</v>
      </c>
      <c r="N138" s="153" t="s">
        <v>43</v>
      </c>
      <c r="O138" s="55"/>
      <c r="P138" s="154">
        <f>O138*H138</f>
        <v>0</v>
      </c>
      <c r="Q138" s="154">
        <v>0</v>
      </c>
      <c r="R138" s="154">
        <f>Q138*H138</f>
        <v>0</v>
      </c>
      <c r="S138" s="154">
        <v>0</v>
      </c>
      <c r="T138" s="155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6" t="s">
        <v>175</v>
      </c>
      <c r="AT138" s="156" t="s">
        <v>170</v>
      </c>
      <c r="AU138" s="156" t="s">
        <v>79</v>
      </c>
      <c r="AY138" s="19" t="s">
        <v>167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9" t="s">
        <v>79</v>
      </c>
      <c r="BK138" s="157">
        <f>ROUND(I138*H138,2)</f>
        <v>0</v>
      </c>
      <c r="BL138" s="19" t="s">
        <v>175</v>
      </c>
      <c r="BM138" s="156" t="s">
        <v>539</v>
      </c>
    </row>
    <row r="139" spans="2:63" s="12" customFormat="1" ht="25.9" customHeight="1">
      <c r="B139" s="131"/>
      <c r="D139" s="132" t="s">
        <v>71</v>
      </c>
      <c r="E139" s="133" t="s">
        <v>906</v>
      </c>
      <c r="F139" s="133" t="s">
        <v>1921</v>
      </c>
      <c r="I139" s="134"/>
      <c r="J139" s="135">
        <f>BK139</f>
        <v>0</v>
      </c>
      <c r="L139" s="131"/>
      <c r="M139" s="136"/>
      <c r="N139" s="137"/>
      <c r="O139" s="137"/>
      <c r="P139" s="138">
        <f>SUM(P140:P144)</f>
        <v>0</v>
      </c>
      <c r="Q139" s="137"/>
      <c r="R139" s="138">
        <f>SUM(R140:R144)</f>
        <v>0</v>
      </c>
      <c r="S139" s="137"/>
      <c r="T139" s="139">
        <f>SUM(T140:T144)</f>
        <v>0</v>
      </c>
      <c r="AR139" s="132" t="s">
        <v>79</v>
      </c>
      <c r="AT139" s="140" t="s">
        <v>71</v>
      </c>
      <c r="AU139" s="140" t="s">
        <v>72</v>
      </c>
      <c r="AY139" s="132" t="s">
        <v>167</v>
      </c>
      <c r="BK139" s="141">
        <f>SUM(BK140:BK144)</f>
        <v>0</v>
      </c>
    </row>
    <row r="140" spans="1:65" s="2" customFormat="1" ht="16.5" customHeight="1">
      <c r="A140" s="34"/>
      <c r="B140" s="144"/>
      <c r="C140" s="145" t="s">
        <v>365</v>
      </c>
      <c r="D140" s="145" t="s">
        <v>170</v>
      </c>
      <c r="E140" s="146" t="s">
        <v>1922</v>
      </c>
      <c r="F140" s="147" t="s">
        <v>1923</v>
      </c>
      <c r="G140" s="148" t="s">
        <v>1088</v>
      </c>
      <c r="H140" s="149">
        <v>1</v>
      </c>
      <c r="I140" s="150"/>
      <c r="J140" s="151">
        <f>ROUND(I140*H140,2)</f>
        <v>0</v>
      </c>
      <c r="K140" s="147" t="s">
        <v>3</v>
      </c>
      <c r="L140" s="35"/>
      <c r="M140" s="152" t="s">
        <v>3</v>
      </c>
      <c r="N140" s="153" t="s">
        <v>43</v>
      </c>
      <c r="O140" s="55"/>
      <c r="P140" s="154">
        <f>O140*H140</f>
        <v>0</v>
      </c>
      <c r="Q140" s="154">
        <v>0</v>
      </c>
      <c r="R140" s="154">
        <f>Q140*H140</f>
        <v>0</v>
      </c>
      <c r="S140" s="154">
        <v>0</v>
      </c>
      <c r="T140" s="15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6" t="s">
        <v>175</v>
      </c>
      <c r="AT140" s="156" t="s">
        <v>170</v>
      </c>
      <c r="AU140" s="156" t="s">
        <v>79</v>
      </c>
      <c r="AY140" s="19" t="s">
        <v>167</v>
      </c>
      <c r="BE140" s="157">
        <f>IF(N140="základní",J140,0)</f>
        <v>0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19" t="s">
        <v>79</v>
      </c>
      <c r="BK140" s="157">
        <f>ROUND(I140*H140,2)</f>
        <v>0</v>
      </c>
      <c r="BL140" s="19" t="s">
        <v>175</v>
      </c>
      <c r="BM140" s="156" t="s">
        <v>547</v>
      </c>
    </row>
    <row r="141" spans="1:65" s="2" customFormat="1" ht="16.5" customHeight="1">
      <c r="A141" s="34"/>
      <c r="B141" s="144"/>
      <c r="C141" s="145" t="s">
        <v>370</v>
      </c>
      <c r="D141" s="145" t="s">
        <v>170</v>
      </c>
      <c r="E141" s="146" t="s">
        <v>1924</v>
      </c>
      <c r="F141" s="147" t="s">
        <v>1925</v>
      </c>
      <c r="G141" s="148" t="s">
        <v>1088</v>
      </c>
      <c r="H141" s="149">
        <v>1</v>
      </c>
      <c r="I141" s="150"/>
      <c r="J141" s="151">
        <f>ROUND(I141*H141,2)</f>
        <v>0</v>
      </c>
      <c r="K141" s="147" t="s">
        <v>3</v>
      </c>
      <c r="L141" s="35"/>
      <c r="M141" s="152" t="s">
        <v>3</v>
      </c>
      <c r="N141" s="153" t="s">
        <v>43</v>
      </c>
      <c r="O141" s="55"/>
      <c r="P141" s="154">
        <f>O141*H141</f>
        <v>0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6" t="s">
        <v>175</v>
      </c>
      <c r="AT141" s="156" t="s">
        <v>170</v>
      </c>
      <c r="AU141" s="156" t="s">
        <v>79</v>
      </c>
      <c r="AY141" s="19" t="s">
        <v>167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9" t="s">
        <v>79</v>
      </c>
      <c r="BK141" s="157">
        <f>ROUND(I141*H141,2)</f>
        <v>0</v>
      </c>
      <c r="BL141" s="19" t="s">
        <v>175</v>
      </c>
      <c r="BM141" s="156" t="s">
        <v>555</v>
      </c>
    </row>
    <row r="142" spans="1:65" s="2" customFormat="1" ht="16.5" customHeight="1">
      <c r="A142" s="34"/>
      <c r="B142" s="144"/>
      <c r="C142" s="145" t="s">
        <v>377</v>
      </c>
      <c r="D142" s="145" t="s">
        <v>170</v>
      </c>
      <c r="E142" s="146" t="s">
        <v>1926</v>
      </c>
      <c r="F142" s="147" t="s">
        <v>1927</v>
      </c>
      <c r="G142" s="148" t="s">
        <v>1088</v>
      </c>
      <c r="H142" s="149">
        <v>1</v>
      </c>
      <c r="I142" s="150"/>
      <c r="J142" s="151">
        <f>ROUND(I142*H142,2)</f>
        <v>0</v>
      </c>
      <c r="K142" s="147" t="s">
        <v>3</v>
      </c>
      <c r="L142" s="35"/>
      <c r="M142" s="152" t="s">
        <v>3</v>
      </c>
      <c r="N142" s="153" t="s">
        <v>43</v>
      </c>
      <c r="O142" s="55"/>
      <c r="P142" s="154">
        <f>O142*H142</f>
        <v>0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6" t="s">
        <v>175</v>
      </c>
      <c r="AT142" s="156" t="s">
        <v>170</v>
      </c>
      <c r="AU142" s="156" t="s">
        <v>79</v>
      </c>
      <c r="AY142" s="19" t="s">
        <v>167</v>
      </c>
      <c r="BE142" s="157">
        <f>IF(N142="základní",J142,0)</f>
        <v>0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9" t="s">
        <v>79</v>
      </c>
      <c r="BK142" s="157">
        <f>ROUND(I142*H142,2)</f>
        <v>0</v>
      </c>
      <c r="BL142" s="19" t="s">
        <v>175</v>
      </c>
      <c r="BM142" s="156" t="s">
        <v>563</v>
      </c>
    </row>
    <row r="143" spans="1:65" s="2" customFormat="1" ht="16.5" customHeight="1">
      <c r="A143" s="34"/>
      <c r="B143" s="144"/>
      <c r="C143" s="145" t="s">
        <v>383</v>
      </c>
      <c r="D143" s="145" t="s">
        <v>170</v>
      </c>
      <c r="E143" s="146" t="s">
        <v>1928</v>
      </c>
      <c r="F143" s="147" t="s">
        <v>1929</v>
      </c>
      <c r="G143" s="148" t="s">
        <v>1088</v>
      </c>
      <c r="H143" s="149">
        <v>1</v>
      </c>
      <c r="I143" s="150"/>
      <c r="J143" s="151">
        <f>ROUND(I143*H143,2)</f>
        <v>0</v>
      </c>
      <c r="K143" s="147" t="s">
        <v>3</v>
      </c>
      <c r="L143" s="35"/>
      <c r="M143" s="152" t="s">
        <v>3</v>
      </c>
      <c r="N143" s="153" t="s">
        <v>43</v>
      </c>
      <c r="O143" s="55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6" t="s">
        <v>175</v>
      </c>
      <c r="AT143" s="156" t="s">
        <v>170</v>
      </c>
      <c r="AU143" s="156" t="s">
        <v>79</v>
      </c>
      <c r="AY143" s="19" t="s">
        <v>167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9" t="s">
        <v>79</v>
      </c>
      <c r="BK143" s="157">
        <f>ROUND(I143*H143,2)</f>
        <v>0</v>
      </c>
      <c r="BL143" s="19" t="s">
        <v>175</v>
      </c>
      <c r="BM143" s="156" t="s">
        <v>571</v>
      </c>
    </row>
    <row r="144" spans="1:65" s="2" customFormat="1" ht="16.5" customHeight="1">
      <c r="A144" s="34"/>
      <c r="B144" s="144"/>
      <c r="C144" s="145" t="s">
        <v>388</v>
      </c>
      <c r="D144" s="145" t="s">
        <v>170</v>
      </c>
      <c r="E144" s="146" t="s">
        <v>1930</v>
      </c>
      <c r="F144" s="147" t="s">
        <v>1931</v>
      </c>
      <c r="G144" s="148" t="s">
        <v>1088</v>
      </c>
      <c r="H144" s="149">
        <v>1</v>
      </c>
      <c r="I144" s="150"/>
      <c r="J144" s="151">
        <f>ROUND(I144*H144,2)</f>
        <v>0</v>
      </c>
      <c r="K144" s="147" t="s">
        <v>3</v>
      </c>
      <c r="L144" s="35"/>
      <c r="M144" s="152" t="s">
        <v>3</v>
      </c>
      <c r="N144" s="153" t="s">
        <v>43</v>
      </c>
      <c r="O144" s="55"/>
      <c r="P144" s="154">
        <f>O144*H144</f>
        <v>0</v>
      </c>
      <c r="Q144" s="154">
        <v>0</v>
      </c>
      <c r="R144" s="154">
        <f>Q144*H144</f>
        <v>0</v>
      </c>
      <c r="S144" s="154">
        <v>0</v>
      </c>
      <c r="T144" s="155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6" t="s">
        <v>175</v>
      </c>
      <c r="AT144" s="156" t="s">
        <v>170</v>
      </c>
      <c r="AU144" s="156" t="s">
        <v>79</v>
      </c>
      <c r="AY144" s="19" t="s">
        <v>167</v>
      </c>
      <c r="BE144" s="157">
        <f>IF(N144="základní",J144,0)</f>
        <v>0</v>
      </c>
      <c r="BF144" s="157">
        <f>IF(N144="snížená",J144,0)</f>
        <v>0</v>
      </c>
      <c r="BG144" s="157">
        <f>IF(N144="zákl. přenesená",J144,0)</f>
        <v>0</v>
      </c>
      <c r="BH144" s="157">
        <f>IF(N144="sníž. přenesená",J144,0)</f>
        <v>0</v>
      </c>
      <c r="BI144" s="157">
        <f>IF(N144="nulová",J144,0)</f>
        <v>0</v>
      </c>
      <c r="BJ144" s="19" t="s">
        <v>79</v>
      </c>
      <c r="BK144" s="157">
        <f>ROUND(I144*H144,2)</f>
        <v>0</v>
      </c>
      <c r="BL144" s="19" t="s">
        <v>175</v>
      </c>
      <c r="BM144" s="156" t="s">
        <v>579</v>
      </c>
    </row>
    <row r="145" spans="2:63" s="12" customFormat="1" ht="25.9" customHeight="1">
      <c r="B145" s="131"/>
      <c r="D145" s="132" t="s">
        <v>71</v>
      </c>
      <c r="E145" s="133" t="s">
        <v>1932</v>
      </c>
      <c r="F145" s="133" t="s">
        <v>1933</v>
      </c>
      <c r="I145" s="134"/>
      <c r="J145" s="135">
        <f>BK145</f>
        <v>0</v>
      </c>
      <c r="L145" s="131"/>
      <c r="M145" s="136"/>
      <c r="N145" s="137"/>
      <c r="O145" s="137"/>
      <c r="P145" s="138">
        <f>SUM(P146:P148)</f>
        <v>0</v>
      </c>
      <c r="Q145" s="137"/>
      <c r="R145" s="138">
        <f>SUM(R146:R148)</f>
        <v>0</v>
      </c>
      <c r="S145" s="137"/>
      <c r="T145" s="139">
        <f>SUM(T146:T148)</f>
        <v>0</v>
      </c>
      <c r="AR145" s="132" t="s">
        <v>79</v>
      </c>
      <c r="AT145" s="140" t="s">
        <v>71</v>
      </c>
      <c r="AU145" s="140" t="s">
        <v>72</v>
      </c>
      <c r="AY145" s="132" t="s">
        <v>167</v>
      </c>
      <c r="BK145" s="141">
        <f>SUM(BK146:BK148)</f>
        <v>0</v>
      </c>
    </row>
    <row r="146" spans="1:65" s="2" customFormat="1" ht="16.5" customHeight="1">
      <c r="A146" s="34"/>
      <c r="B146" s="144"/>
      <c r="C146" s="145" t="s">
        <v>395</v>
      </c>
      <c r="D146" s="145" t="s">
        <v>170</v>
      </c>
      <c r="E146" s="146" t="s">
        <v>1934</v>
      </c>
      <c r="F146" s="147" t="s">
        <v>1935</v>
      </c>
      <c r="G146" s="148" t="s">
        <v>1936</v>
      </c>
      <c r="H146" s="149">
        <v>1500</v>
      </c>
      <c r="I146" s="150"/>
      <c r="J146" s="151">
        <f>ROUND(I146*H146,2)</f>
        <v>0</v>
      </c>
      <c r="K146" s="147" t="s">
        <v>3</v>
      </c>
      <c r="L146" s="35"/>
      <c r="M146" s="152" t="s">
        <v>3</v>
      </c>
      <c r="N146" s="153" t="s">
        <v>43</v>
      </c>
      <c r="O146" s="55"/>
      <c r="P146" s="154">
        <f>O146*H146</f>
        <v>0</v>
      </c>
      <c r="Q146" s="154">
        <v>0</v>
      </c>
      <c r="R146" s="154">
        <f>Q146*H146</f>
        <v>0</v>
      </c>
      <c r="S146" s="154">
        <v>0</v>
      </c>
      <c r="T146" s="155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6" t="s">
        <v>175</v>
      </c>
      <c r="AT146" s="156" t="s">
        <v>170</v>
      </c>
      <c r="AU146" s="156" t="s">
        <v>79</v>
      </c>
      <c r="AY146" s="19" t="s">
        <v>167</v>
      </c>
      <c r="BE146" s="157">
        <f>IF(N146="základní",J146,0)</f>
        <v>0</v>
      </c>
      <c r="BF146" s="157">
        <f>IF(N146="snížená",J146,0)</f>
        <v>0</v>
      </c>
      <c r="BG146" s="157">
        <f>IF(N146="zákl. přenesená",J146,0)</f>
        <v>0</v>
      </c>
      <c r="BH146" s="157">
        <f>IF(N146="sníž. přenesená",J146,0)</f>
        <v>0</v>
      </c>
      <c r="BI146" s="157">
        <f>IF(N146="nulová",J146,0)</f>
        <v>0</v>
      </c>
      <c r="BJ146" s="19" t="s">
        <v>79</v>
      </c>
      <c r="BK146" s="157">
        <f>ROUND(I146*H146,2)</f>
        <v>0</v>
      </c>
      <c r="BL146" s="19" t="s">
        <v>175</v>
      </c>
      <c r="BM146" s="156" t="s">
        <v>587</v>
      </c>
    </row>
    <row r="147" spans="1:65" s="2" customFormat="1" ht="16.5" customHeight="1">
      <c r="A147" s="34"/>
      <c r="B147" s="144"/>
      <c r="C147" s="145" t="s">
        <v>401</v>
      </c>
      <c r="D147" s="145" t="s">
        <v>170</v>
      </c>
      <c r="E147" s="146" t="s">
        <v>1937</v>
      </c>
      <c r="F147" s="147" t="s">
        <v>1938</v>
      </c>
      <c r="G147" s="148" t="s">
        <v>183</v>
      </c>
      <c r="H147" s="149">
        <v>250</v>
      </c>
      <c r="I147" s="150"/>
      <c r="J147" s="151">
        <f>ROUND(I147*H147,2)</f>
        <v>0</v>
      </c>
      <c r="K147" s="147" t="s">
        <v>3</v>
      </c>
      <c r="L147" s="35"/>
      <c r="M147" s="152" t="s">
        <v>3</v>
      </c>
      <c r="N147" s="153" t="s">
        <v>43</v>
      </c>
      <c r="O147" s="55"/>
      <c r="P147" s="154">
        <f>O147*H147</f>
        <v>0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6" t="s">
        <v>175</v>
      </c>
      <c r="AT147" s="156" t="s">
        <v>170</v>
      </c>
      <c r="AU147" s="156" t="s">
        <v>79</v>
      </c>
      <c r="AY147" s="19" t="s">
        <v>167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9" t="s">
        <v>79</v>
      </c>
      <c r="BK147" s="157">
        <f>ROUND(I147*H147,2)</f>
        <v>0</v>
      </c>
      <c r="BL147" s="19" t="s">
        <v>175</v>
      </c>
      <c r="BM147" s="156" t="s">
        <v>596</v>
      </c>
    </row>
    <row r="148" spans="1:65" s="2" customFormat="1" ht="16.5" customHeight="1">
      <c r="A148" s="34"/>
      <c r="B148" s="144"/>
      <c r="C148" s="145" t="s">
        <v>406</v>
      </c>
      <c r="D148" s="145" t="s">
        <v>170</v>
      </c>
      <c r="E148" s="146" t="s">
        <v>1939</v>
      </c>
      <c r="F148" s="147" t="s">
        <v>1940</v>
      </c>
      <c r="G148" s="148" t="s">
        <v>1936</v>
      </c>
      <c r="H148" s="149">
        <v>300</v>
      </c>
      <c r="I148" s="150"/>
      <c r="J148" s="151">
        <f>ROUND(I148*H148,2)</f>
        <v>0</v>
      </c>
      <c r="K148" s="147" t="s">
        <v>3</v>
      </c>
      <c r="L148" s="35"/>
      <c r="M148" s="152" t="s">
        <v>3</v>
      </c>
      <c r="N148" s="153" t="s">
        <v>43</v>
      </c>
      <c r="O148" s="55"/>
      <c r="P148" s="154">
        <f>O148*H148</f>
        <v>0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6" t="s">
        <v>175</v>
      </c>
      <c r="AT148" s="156" t="s">
        <v>170</v>
      </c>
      <c r="AU148" s="156" t="s">
        <v>79</v>
      </c>
      <c r="AY148" s="19" t="s">
        <v>167</v>
      </c>
      <c r="BE148" s="157">
        <f>IF(N148="základní",J148,0)</f>
        <v>0</v>
      </c>
      <c r="BF148" s="157">
        <f>IF(N148="snížená",J148,0)</f>
        <v>0</v>
      </c>
      <c r="BG148" s="157">
        <f>IF(N148="zákl. přenesená",J148,0)</f>
        <v>0</v>
      </c>
      <c r="BH148" s="157">
        <f>IF(N148="sníž. přenesená",J148,0)</f>
        <v>0</v>
      </c>
      <c r="BI148" s="157">
        <f>IF(N148="nulová",J148,0)</f>
        <v>0</v>
      </c>
      <c r="BJ148" s="19" t="s">
        <v>79</v>
      </c>
      <c r="BK148" s="157">
        <f>ROUND(I148*H148,2)</f>
        <v>0</v>
      </c>
      <c r="BL148" s="19" t="s">
        <v>175</v>
      </c>
      <c r="BM148" s="156" t="s">
        <v>606</v>
      </c>
    </row>
    <row r="149" spans="2:63" s="12" customFormat="1" ht="25.9" customHeight="1">
      <c r="B149" s="131"/>
      <c r="D149" s="132" t="s">
        <v>71</v>
      </c>
      <c r="E149" s="133" t="s">
        <v>1941</v>
      </c>
      <c r="F149" s="133" t="s">
        <v>1942</v>
      </c>
      <c r="I149" s="134"/>
      <c r="J149" s="135">
        <f>BK149</f>
        <v>0</v>
      </c>
      <c r="L149" s="131"/>
      <c r="M149" s="136"/>
      <c r="N149" s="137"/>
      <c r="O149" s="137"/>
      <c r="P149" s="138">
        <f>SUM(P150:P154)</f>
        <v>0</v>
      </c>
      <c r="Q149" s="137"/>
      <c r="R149" s="138">
        <f>SUM(R150:R154)</f>
        <v>0</v>
      </c>
      <c r="S149" s="137"/>
      <c r="T149" s="139">
        <f>SUM(T150:T154)</f>
        <v>0</v>
      </c>
      <c r="AR149" s="132" t="s">
        <v>79</v>
      </c>
      <c r="AT149" s="140" t="s">
        <v>71</v>
      </c>
      <c r="AU149" s="140" t="s">
        <v>72</v>
      </c>
      <c r="AY149" s="132" t="s">
        <v>167</v>
      </c>
      <c r="BK149" s="141">
        <f>SUM(BK150:BK154)</f>
        <v>0</v>
      </c>
    </row>
    <row r="150" spans="1:65" s="2" customFormat="1" ht="16.5" customHeight="1">
      <c r="A150" s="34"/>
      <c r="B150" s="144"/>
      <c r="C150" s="145" t="s">
        <v>411</v>
      </c>
      <c r="D150" s="145" t="s">
        <v>170</v>
      </c>
      <c r="E150" s="146" t="s">
        <v>1943</v>
      </c>
      <c r="F150" s="147" t="s">
        <v>1944</v>
      </c>
      <c r="G150" s="148" t="s">
        <v>1945</v>
      </c>
      <c r="H150" s="149">
        <v>320</v>
      </c>
      <c r="I150" s="150"/>
      <c r="J150" s="151">
        <f>ROUND(I150*H150,2)</f>
        <v>0</v>
      </c>
      <c r="K150" s="147" t="s">
        <v>3</v>
      </c>
      <c r="L150" s="35"/>
      <c r="M150" s="152" t="s">
        <v>3</v>
      </c>
      <c r="N150" s="153" t="s">
        <v>43</v>
      </c>
      <c r="O150" s="55"/>
      <c r="P150" s="154">
        <f>O150*H150</f>
        <v>0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6" t="s">
        <v>175</v>
      </c>
      <c r="AT150" s="156" t="s">
        <v>170</v>
      </c>
      <c r="AU150" s="156" t="s">
        <v>79</v>
      </c>
      <c r="AY150" s="19" t="s">
        <v>167</v>
      </c>
      <c r="BE150" s="157">
        <f>IF(N150="základní",J150,0)</f>
        <v>0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9" t="s">
        <v>79</v>
      </c>
      <c r="BK150" s="157">
        <f>ROUND(I150*H150,2)</f>
        <v>0</v>
      </c>
      <c r="BL150" s="19" t="s">
        <v>175</v>
      </c>
      <c r="BM150" s="156" t="s">
        <v>619</v>
      </c>
    </row>
    <row r="151" spans="1:65" s="2" customFormat="1" ht="16.5" customHeight="1">
      <c r="A151" s="34"/>
      <c r="B151" s="144"/>
      <c r="C151" s="145" t="s">
        <v>418</v>
      </c>
      <c r="D151" s="145" t="s">
        <v>170</v>
      </c>
      <c r="E151" s="146" t="s">
        <v>1946</v>
      </c>
      <c r="F151" s="147" t="s">
        <v>1947</v>
      </c>
      <c r="G151" s="148" t="s">
        <v>1945</v>
      </c>
      <c r="H151" s="149">
        <v>130</v>
      </c>
      <c r="I151" s="150"/>
      <c r="J151" s="151">
        <f>ROUND(I151*H151,2)</f>
        <v>0</v>
      </c>
      <c r="K151" s="147" t="s">
        <v>3</v>
      </c>
      <c r="L151" s="35"/>
      <c r="M151" s="152" t="s">
        <v>3</v>
      </c>
      <c r="N151" s="153" t="s">
        <v>43</v>
      </c>
      <c r="O151" s="55"/>
      <c r="P151" s="154">
        <f>O151*H151</f>
        <v>0</v>
      </c>
      <c r="Q151" s="154">
        <v>0</v>
      </c>
      <c r="R151" s="154">
        <f>Q151*H151</f>
        <v>0</v>
      </c>
      <c r="S151" s="154">
        <v>0</v>
      </c>
      <c r="T151" s="155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6" t="s">
        <v>175</v>
      </c>
      <c r="AT151" s="156" t="s">
        <v>170</v>
      </c>
      <c r="AU151" s="156" t="s">
        <v>79</v>
      </c>
      <c r="AY151" s="19" t="s">
        <v>167</v>
      </c>
      <c r="BE151" s="157">
        <f>IF(N151="základní",J151,0)</f>
        <v>0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19" t="s">
        <v>79</v>
      </c>
      <c r="BK151" s="157">
        <f>ROUND(I151*H151,2)</f>
        <v>0</v>
      </c>
      <c r="BL151" s="19" t="s">
        <v>175</v>
      </c>
      <c r="BM151" s="156" t="s">
        <v>628</v>
      </c>
    </row>
    <row r="152" spans="1:65" s="2" customFormat="1" ht="16.5" customHeight="1">
      <c r="A152" s="34"/>
      <c r="B152" s="144"/>
      <c r="C152" s="145" t="s">
        <v>424</v>
      </c>
      <c r="D152" s="145" t="s">
        <v>170</v>
      </c>
      <c r="E152" s="146" t="s">
        <v>1948</v>
      </c>
      <c r="F152" s="147" t="s">
        <v>1949</v>
      </c>
      <c r="G152" s="148" t="s">
        <v>1088</v>
      </c>
      <c r="H152" s="149">
        <v>1</v>
      </c>
      <c r="I152" s="150"/>
      <c r="J152" s="151">
        <f>ROUND(I152*H152,2)</f>
        <v>0</v>
      </c>
      <c r="K152" s="147" t="s">
        <v>3</v>
      </c>
      <c r="L152" s="35"/>
      <c r="M152" s="152" t="s">
        <v>3</v>
      </c>
      <c r="N152" s="153" t="s">
        <v>43</v>
      </c>
      <c r="O152" s="55"/>
      <c r="P152" s="154">
        <f>O152*H152</f>
        <v>0</v>
      </c>
      <c r="Q152" s="154">
        <v>0</v>
      </c>
      <c r="R152" s="154">
        <f>Q152*H152</f>
        <v>0</v>
      </c>
      <c r="S152" s="154">
        <v>0</v>
      </c>
      <c r="T152" s="155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6" t="s">
        <v>175</v>
      </c>
      <c r="AT152" s="156" t="s">
        <v>170</v>
      </c>
      <c r="AU152" s="156" t="s">
        <v>79</v>
      </c>
      <c r="AY152" s="19" t="s">
        <v>167</v>
      </c>
      <c r="BE152" s="157">
        <f>IF(N152="základní",J152,0)</f>
        <v>0</v>
      </c>
      <c r="BF152" s="157">
        <f>IF(N152="snížená",J152,0)</f>
        <v>0</v>
      </c>
      <c r="BG152" s="157">
        <f>IF(N152="zákl. přenesená",J152,0)</f>
        <v>0</v>
      </c>
      <c r="BH152" s="157">
        <f>IF(N152="sníž. přenesená",J152,0)</f>
        <v>0</v>
      </c>
      <c r="BI152" s="157">
        <f>IF(N152="nulová",J152,0)</f>
        <v>0</v>
      </c>
      <c r="BJ152" s="19" t="s">
        <v>79</v>
      </c>
      <c r="BK152" s="157">
        <f>ROUND(I152*H152,2)</f>
        <v>0</v>
      </c>
      <c r="BL152" s="19" t="s">
        <v>175</v>
      </c>
      <c r="BM152" s="156" t="s">
        <v>638</v>
      </c>
    </row>
    <row r="153" spans="1:65" s="2" customFormat="1" ht="16.5" customHeight="1">
      <c r="A153" s="34"/>
      <c r="B153" s="144"/>
      <c r="C153" s="145" t="s">
        <v>431</v>
      </c>
      <c r="D153" s="145" t="s">
        <v>170</v>
      </c>
      <c r="E153" s="146" t="s">
        <v>1950</v>
      </c>
      <c r="F153" s="147" t="s">
        <v>1951</v>
      </c>
      <c r="G153" s="148" t="s">
        <v>1088</v>
      </c>
      <c r="H153" s="149">
        <v>1</v>
      </c>
      <c r="I153" s="150"/>
      <c r="J153" s="151">
        <f>ROUND(I153*H153,2)</f>
        <v>0</v>
      </c>
      <c r="K153" s="147" t="s">
        <v>3</v>
      </c>
      <c r="L153" s="35"/>
      <c r="M153" s="152" t="s">
        <v>3</v>
      </c>
      <c r="N153" s="153" t="s">
        <v>43</v>
      </c>
      <c r="O153" s="55"/>
      <c r="P153" s="154">
        <f>O153*H153</f>
        <v>0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6" t="s">
        <v>175</v>
      </c>
      <c r="AT153" s="156" t="s">
        <v>170</v>
      </c>
      <c r="AU153" s="156" t="s">
        <v>79</v>
      </c>
      <c r="AY153" s="19" t="s">
        <v>167</v>
      </c>
      <c r="BE153" s="157">
        <f>IF(N153="základní",J153,0)</f>
        <v>0</v>
      </c>
      <c r="BF153" s="157">
        <f>IF(N153="snížená",J153,0)</f>
        <v>0</v>
      </c>
      <c r="BG153" s="157">
        <f>IF(N153="zákl. přenesená",J153,0)</f>
        <v>0</v>
      </c>
      <c r="BH153" s="157">
        <f>IF(N153="sníž. přenesená",J153,0)</f>
        <v>0</v>
      </c>
      <c r="BI153" s="157">
        <f>IF(N153="nulová",J153,0)</f>
        <v>0</v>
      </c>
      <c r="BJ153" s="19" t="s">
        <v>79</v>
      </c>
      <c r="BK153" s="157">
        <f>ROUND(I153*H153,2)</f>
        <v>0</v>
      </c>
      <c r="BL153" s="19" t="s">
        <v>175</v>
      </c>
      <c r="BM153" s="156" t="s">
        <v>647</v>
      </c>
    </row>
    <row r="154" spans="1:65" s="2" customFormat="1" ht="16.5" customHeight="1">
      <c r="A154" s="34"/>
      <c r="B154" s="144"/>
      <c r="C154" s="145" t="s">
        <v>436</v>
      </c>
      <c r="D154" s="145" t="s">
        <v>170</v>
      </c>
      <c r="E154" s="146" t="s">
        <v>1952</v>
      </c>
      <c r="F154" s="147" t="s">
        <v>1953</v>
      </c>
      <c r="G154" s="148" t="s">
        <v>1088</v>
      </c>
      <c r="H154" s="149">
        <v>1</v>
      </c>
      <c r="I154" s="150"/>
      <c r="J154" s="151">
        <f>ROUND(I154*H154,2)</f>
        <v>0</v>
      </c>
      <c r="K154" s="147" t="s">
        <v>3</v>
      </c>
      <c r="L154" s="35"/>
      <c r="M154" s="152" t="s">
        <v>3</v>
      </c>
      <c r="N154" s="153" t="s">
        <v>43</v>
      </c>
      <c r="O154" s="55"/>
      <c r="P154" s="154">
        <f>O154*H154</f>
        <v>0</v>
      </c>
      <c r="Q154" s="154">
        <v>0</v>
      </c>
      <c r="R154" s="154">
        <f>Q154*H154</f>
        <v>0</v>
      </c>
      <c r="S154" s="154">
        <v>0</v>
      </c>
      <c r="T154" s="155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6" t="s">
        <v>175</v>
      </c>
      <c r="AT154" s="156" t="s">
        <v>170</v>
      </c>
      <c r="AU154" s="156" t="s">
        <v>79</v>
      </c>
      <c r="AY154" s="19" t="s">
        <v>167</v>
      </c>
      <c r="BE154" s="157">
        <f>IF(N154="základní",J154,0)</f>
        <v>0</v>
      </c>
      <c r="BF154" s="157">
        <f>IF(N154="snížená",J154,0)</f>
        <v>0</v>
      </c>
      <c r="BG154" s="157">
        <f>IF(N154="zákl. přenesená",J154,0)</f>
        <v>0</v>
      </c>
      <c r="BH154" s="157">
        <f>IF(N154="sníž. přenesená",J154,0)</f>
        <v>0</v>
      </c>
      <c r="BI154" s="157">
        <f>IF(N154="nulová",J154,0)</f>
        <v>0</v>
      </c>
      <c r="BJ154" s="19" t="s">
        <v>79</v>
      </c>
      <c r="BK154" s="157">
        <f>ROUND(I154*H154,2)</f>
        <v>0</v>
      </c>
      <c r="BL154" s="19" t="s">
        <v>175</v>
      </c>
      <c r="BM154" s="156" t="s">
        <v>659</v>
      </c>
    </row>
    <row r="155" spans="2:63" s="12" customFormat="1" ht="25.9" customHeight="1">
      <c r="B155" s="131"/>
      <c r="D155" s="132" t="s">
        <v>71</v>
      </c>
      <c r="E155" s="133" t="s">
        <v>1493</v>
      </c>
      <c r="F155" s="133" t="s">
        <v>1494</v>
      </c>
      <c r="I155" s="134"/>
      <c r="J155" s="135">
        <f>BK155</f>
        <v>0</v>
      </c>
      <c r="L155" s="131"/>
      <c r="M155" s="136"/>
      <c r="N155" s="137"/>
      <c r="O155" s="137"/>
      <c r="P155" s="138">
        <f>SUM(P156:P157)</f>
        <v>0</v>
      </c>
      <c r="Q155" s="137"/>
      <c r="R155" s="138">
        <f>SUM(R156:R157)</f>
        <v>0</v>
      </c>
      <c r="S155" s="137"/>
      <c r="T155" s="139">
        <f>SUM(T156:T157)</f>
        <v>0</v>
      </c>
      <c r="AR155" s="132" t="s">
        <v>175</v>
      </c>
      <c r="AT155" s="140" t="s">
        <v>71</v>
      </c>
      <c r="AU155" s="140" t="s">
        <v>72</v>
      </c>
      <c r="AY155" s="132" t="s">
        <v>167</v>
      </c>
      <c r="BK155" s="141">
        <f>SUM(BK156:BK157)</f>
        <v>0</v>
      </c>
    </row>
    <row r="156" spans="1:65" s="2" customFormat="1" ht="16.5" customHeight="1">
      <c r="A156" s="34"/>
      <c r="B156" s="144"/>
      <c r="C156" s="145" t="s">
        <v>441</v>
      </c>
      <c r="D156" s="145" t="s">
        <v>170</v>
      </c>
      <c r="E156" s="146" t="s">
        <v>1727</v>
      </c>
      <c r="F156" s="147" t="s">
        <v>1728</v>
      </c>
      <c r="G156" s="148" t="s">
        <v>348</v>
      </c>
      <c r="H156" s="149">
        <v>1</v>
      </c>
      <c r="I156" s="150"/>
      <c r="J156" s="151">
        <f>ROUND(I156*H156,2)</f>
        <v>0</v>
      </c>
      <c r="K156" s="147" t="s">
        <v>3</v>
      </c>
      <c r="L156" s="35"/>
      <c r="M156" s="152" t="s">
        <v>3</v>
      </c>
      <c r="N156" s="153" t="s">
        <v>43</v>
      </c>
      <c r="O156" s="55"/>
      <c r="P156" s="154">
        <f>O156*H156</f>
        <v>0</v>
      </c>
      <c r="Q156" s="154">
        <v>0</v>
      </c>
      <c r="R156" s="154">
        <f>Q156*H156</f>
        <v>0</v>
      </c>
      <c r="S156" s="154">
        <v>0</v>
      </c>
      <c r="T156" s="155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6" t="s">
        <v>792</v>
      </c>
      <c r="AT156" s="156" t="s">
        <v>170</v>
      </c>
      <c r="AU156" s="156" t="s">
        <v>79</v>
      </c>
      <c r="AY156" s="19" t="s">
        <v>167</v>
      </c>
      <c r="BE156" s="157">
        <f>IF(N156="základní",J156,0)</f>
        <v>0</v>
      </c>
      <c r="BF156" s="157">
        <f>IF(N156="snížená",J156,0)</f>
        <v>0</v>
      </c>
      <c r="BG156" s="157">
        <f>IF(N156="zákl. přenesená",J156,0)</f>
        <v>0</v>
      </c>
      <c r="BH156" s="157">
        <f>IF(N156="sníž. přenesená",J156,0)</f>
        <v>0</v>
      </c>
      <c r="BI156" s="157">
        <f>IF(N156="nulová",J156,0)</f>
        <v>0</v>
      </c>
      <c r="BJ156" s="19" t="s">
        <v>79</v>
      </c>
      <c r="BK156" s="157">
        <f>ROUND(I156*H156,2)</f>
        <v>0</v>
      </c>
      <c r="BL156" s="19" t="s">
        <v>792</v>
      </c>
      <c r="BM156" s="156" t="s">
        <v>1954</v>
      </c>
    </row>
    <row r="157" spans="1:47" s="2" customFormat="1" ht="146.25">
      <c r="A157" s="34"/>
      <c r="B157" s="35"/>
      <c r="C157" s="34"/>
      <c r="D157" s="164" t="s">
        <v>422</v>
      </c>
      <c r="E157" s="34"/>
      <c r="F157" s="180" t="s">
        <v>1955</v>
      </c>
      <c r="G157" s="34"/>
      <c r="H157" s="34"/>
      <c r="I157" s="160"/>
      <c r="J157" s="34"/>
      <c r="K157" s="34"/>
      <c r="L157" s="35"/>
      <c r="M157" s="220"/>
      <c r="N157" s="221"/>
      <c r="O157" s="205"/>
      <c r="P157" s="205"/>
      <c r="Q157" s="205"/>
      <c r="R157" s="205"/>
      <c r="S157" s="205"/>
      <c r="T157" s="22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9" t="s">
        <v>422</v>
      </c>
      <c r="AU157" s="19" t="s">
        <v>79</v>
      </c>
    </row>
    <row r="158" spans="1:31" s="2" customFormat="1" ht="6.95" customHeight="1">
      <c r="A158" s="34"/>
      <c r="B158" s="44"/>
      <c r="C158" s="45"/>
      <c r="D158" s="45"/>
      <c r="E158" s="45"/>
      <c r="F158" s="45"/>
      <c r="G158" s="45"/>
      <c r="H158" s="45"/>
      <c r="I158" s="45"/>
      <c r="J158" s="45"/>
      <c r="K158" s="45"/>
      <c r="L158" s="35"/>
      <c r="M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</row>
  </sheetData>
  <autoFilter ref="C92:K157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1" t="s">
        <v>6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9" t="s">
        <v>107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5" customHeight="1">
      <c r="B4" s="22"/>
      <c r="D4" s="23" t="s">
        <v>123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6" t="str">
        <f>'Rekapitulace stavby'!K6</f>
        <v>Pavilon E - Izolační boxy ARO - 2.NP a JIP - 3.NP</v>
      </c>
      <c r="F7" s="347"/>
      <c r="G7" s="347"/>
      <c r="H7" s="347"/>
      <c r="L7" s="22"/>
    </row>
    <row r="8" spans="2:12" s="1" customFormat="1" ht="12" customHeight="1">
      <c r="B8" s="22"/>
      <c r="D8" s="29" t="s">
        <v>124</v>
      </c>
      <c r="L8" s="22"/>
    </row>
    <row r="9" spans="1:31" s="2" customFormat="1" ht="16.5" customHeight="1">
      <c r="A9" s="34"/>
      <c r="B9" s="35"/>
      <c r="C9" s="34"/>
      <c r="D9" s="34"/>
      <c r="E9" s="346" t="s">
        <v>125</v>
      </c>
      <c r="F9" s="348"/>
      <c r="G9" s="348"/>
      <c r="H9" s="348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126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9" t="s">
        <v>1956</v>
      </c>
      <c r="F11" s="348"/>
      <c r="G11" s="348"/>
      <c r="H11" s="348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21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22</v>
      </c>
      <c r="E14" s="34"/>
      <c r="F14" s="27" t="s">
        <v>23</v>
      </c>
      <c r="G14" s="34"/>
      <c r="H14" s="34"/>
      <c r="I14" s="29" t="s">
        <v>24</v>
      </c>
      <c r="J14" s="52" t="str">
        <f>'Rekapitulace stavby'!AN8</f>
        <v>17. 2. 2021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26</v>
      </c>
      <c r="E16" s="34"/>
      <c r="F16" s="34"/>
      <c r="G16" s="34"/>
      <c r="H16" s="34"/>
      <c r="I16" s="29" t="s">
        <v>27</v>
      </c>
      <c r="J16" s="27" t="str">
        <f>IF('Rekapitulace stavby'!AN10="","",'Rekapitulace stavby'!AN10)</f>
        <v/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tr">
        <f>IF('Rekapitulace stavby'!E11="","",'Rekapitulace stavby'!E11)</f>
        <v xml:space="preserve"> </v>
      </c>
      <c r="F17" s="34"/>
      <c r="G17" s="34"/>
      <c r="H17" s="34"/>
      <c r="I17" s="29" t="s">
        <v>29</v>
      </c>
      <c r="J17" s="27" t="str">
        <f>IF('Rekapitulace stavby'!AN11="","",'Rekapitulace stavby'!AN11)</f>
        <v/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30</v>
      </c>
      <c r="E19" s="34"/>
      <c r="F19" s="34"/>
      <c r="G19" s="34"/>
      <c r="H19" s="34"/>
      <c r="I19" s="29" t="s">
        <v>27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9" t="str">
        <f>'Rekapitulace stavby'!E14</f>
        <v>Vyplň údaj</v>
      </c>
      <c r="F20" s="315"/>
      <c r="G20" s="315"/>
      <c r="H20" s="315"/>
      <c r="I20" s="29" t="s">
        <v>29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32</v>
      </c>
      <c r="E22" s="34"/>
      <c r="F22" s="34"/>
      <c r="G22" s="34"/>
      <c r="H22" s="34"/>
      <c r="I22" s="29" t="s">
        <v>27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33</v>
      </c>
      <c r="F23" s="34"/>
      <c r="G23" s="34"/>
      <c r="H23" s="34"/>
      <c r="I23" s="29" t="s">
        <v>29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35</v>
      </c>
      <c r="E25" s="34"/>
      <c r="F25" s="34"/>
      <c r="G25" s="34"/>
      <c r="H25" s="34"/>
      <c r="I25" s="29" t="s">
        <v>27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29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36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71.25" customHeight="1">
      <c r="A29" s="97"/>
      <c r="B29" s="98"/>
      <c r="C29" s="97"/>
      <c r="D29" s="97"/>
      <c r="E29" s="320" t="s">
        <v>37</v>
      </c>
      <c r="F29" s="320"/>
      <c r="G29" s="320"/>
      <c r="H29" s="320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38</v>
      </c>
      <c r="E32" s="34"/>
      <c r="F32" s="34"/>
      <c r="G32" s="34"/>
      <c r="H32" s="34"/>
      <c r="I32" s="34"/>
      <c r="J32" s="68">
        <f>ROUND(J92,2)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40</v>
      </c>
      <c r="G34" s="34"/>
      <c r="H34" s="34"/>
      <c r="I34" s="38" t="s">
        <v>39</v>
      </c>
      <c r="J34" s="38" t="s">
        <v>41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42</v>
      </c>
      <c r="E35" s="29" t="s">
        <v>43</v>
      </c>
      <c r="F35" s="102">
        <f>ROUND((SUM(BE92:BE166)),2)</f>
        <v>0</v>
      </c>
      <c r="G35" s="34"/>
      <c r="H35" s="34"/>
      <c r="I35" s="103">
        <v>0.21</v>
      </c>
      <c r="J35" s="102">
        <f>ROUND(((SUM(BE92:BE166))*I35),2)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44</v>
      </c>
      <c r="F36" s="102">
        <f>ROUND((SUM(BF92:BF166)),2)</f>
        <v>0</v>
      </c>
      <c r="G36" s="34"/>
      <c r="H36" s="34"/>
      <c r="I36" s="103">
        <v>0.15</v>
      </c>
      <c r="J36" s="102">
        <f>ROUND(((SUM(BF92:BF166))*I36),2)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45</v>
      </c>
      <c r="F37" s="102">
        <f>ROUND((SUM(BG92:BG166)),2)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46</v>
      </c>
      <c r="F38" s="102">
        <f>ROUND((SUM(BH92:BH166)),2)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47</v>
      </c>
      <c r="F39" s="102">
        <f>ROUND((SUM(BI92:BI166)),2)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48</v>
      </c>
      <c r="E41" s="57"/>
      <c r="F41" s="57"/>
      <c r="G41" s="106" t="s">
        <v>49</v>
      </c>
      <c r="H41" s="107" t="s">
        <v>50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128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6" t="str">
        <f>E7</f>
        <v>Pavilon E - Izolační boxy ARO - 2.NP a JIP - 3.NP</v>
      </c>
      <c r="F50" s="347"/>
      <c r="G50" s="347"/>
      <c r="H50" s="347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124</v>
      </c>
      <c r="L51" s="22"/>
    </row>
    <row r="52" spans="1:31" s="2" customFormat="1" ht="16.5" customHeight="1">
      <c r="A52" s="34"/>
      <c r="B52" s="35"/>
      <c r="C52" s="34"/>
      <c r="D52" s="34"/>
      <c r="E52" s="346" t="s">
        <v>125</v>
      </c>
      <c r="F52" s="348"/>
      <c r="G52" s="348"/>
      <c r="H52" s="348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126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9" t="str">
        <f>E11</f>
        <v>08 - napojení VZT</v>
      </c>
      <c r="F54" s="348"/>
      <c r="G54" s="348"/>
      <c r="H54" s="348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22</v>
      </c>
      <c r="D56" s="34"/>
      <c r="E56" s="34"/>
      <c r="F56" s="27" t="str">
        <f>F14</f>
        <v>Jindřichův Hradec</v>
      </c>
      <c r="G56" s="34"/>
      <c r="H56" s="34"/>
      <c r="I56" s="29" t="s">
        <v>24</v>
      </c>
      <c r="J56" s="52" t="str">
        <f>IF(J14="","",J14)</f>
        <v>17. 2. 2021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25.7" customHeight="1">
      <c r="A58" s="34"/>
      <c r="B58" s="35"/>
      <c r="C58" s="29" t="s">
        <v>26</v>
      </c>
      <c r="D58" s="34"/>
      <c r="E58" s="34"/>
      <c r="F58" s="27" t="str">
        <f>E17</f>
        <v xml:space="preserve"> </v>
      </c>
      <c r="G58" s="34"/>
      <c r="H58" s="34"/>
      <c r="I58" s="29" t="s">
        <v>32</v>
      </c>
      <c r="J58" s="32" t="str">
        <f>E23</f>
        <v>ATELIER G+G s.r.o., Jindřichův Hradec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30</v>
      </c>
      <c r="D59" s="34"/>
      <c r="E59" s="34"/>
      <c r="F59" s="27" t="str">
        <f>IF(E20="","",E20)</f>
        <v>Vyplň údaj</v>
      </c>
      <c r="G59" s="34"/>
      <c r="H59" s="34"/>
      <c r="I59" s="29" t="s">
        <v>35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129</v>
      </c>
      <c r="D61" s="104"/>
      <c r="E61" s="104"/>
      <c r="F61" s="104"/>
      <c r="G61" s="104"/>
      <c r="H61" s="104"/>
      <c r="I61" s="104"/>
      <c r="J61" s="111" t="s">
        <v>130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70</v>
      </c>
      <c r="D63" s="34"/>
      <c r="E63" s="34"/>
      <c r="F63" s="34"/>
      <c r="G63" s="34"/>
      <c r="H63" s="34"/>
      <c r="I63" s="34"/>
      <c r="J63" s="68">
        <f>J92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131</v>
      </c>
    </row>
    <row r="64" spans="2:12" s="9" customFormat="1" ht="24.95" customHeight="1">
      <c r="B64" s="113"/>
      <c r="D64" s="114" t="s">
        <v>1957</v>
      </c>
      <c r="E64" s="115"/>
      <c r="F64" s="115"/>
      <c r="G64" s="115"/>
      <c r="H64" s="115"/>
      <c r="I64" s="115"/>
      <c r="J64" s="116">
        <f>J93</f>
        <v>0</v>
      </c>
      <c r="L64" s="113"/>
    </row>
    <row r="65" spans="2:12" s="9" customFormat="1" ht="24.95" customHeight="1">
      <c r="B65" s="113"/>
      <c r="D65" s="114" t="s">
        <v>1958</v>
      </c>
      <c r="E65" s="115"/>
      <c r="F65" s="115"/>
      <c r="G65" s="115"/>
      <c r="H65" s="115"/>
      <c r="I65" s="115"/>
      <c r="J65" s="116">
        <f>J104</f>
        <v>0</v>
      </c>
      <c r="L65" s="113"/>
    </row>
    <row r="66" spans="2:12" s="9" customFormat="1" ht="24.95" customHeight="1">
      <c r="B66" s="113"/>
      <c r="D66" s="114" t="s">
        <v>1959</v>
      </c>
      <c r="E66" s="115"/>
      <c r="F66" s="115"/>
      <c r="G66" s="115"/>
      <c r="H66" s="115"/>
      <c r="I66" s="115"/>
      <c r="J66" s="116">
        <f>J113</f>
        <v>0</v>
      </c>
      <c r="L66" s="113"/>
    </row>
    <row r="67" spans="2:12" s="9" customFormat="1" ht="24.95" customHeight="1">
      <c r="B67" s="113"/>
      <c r="D67" s="114" t="s">
        <v>1960</v>
      </c>
      <c r="E67" s="115"/>
      <c r="F67" s="115"/>
      <c r="G67" s="115"/>
      <c r="H67" s="115"/>
      <c r="I67" s="115"/>
      <c r="J67" s="116">
        <f>J122</f>
        <v>0</v>
      </c>
      <c r="L67" s="113"/>
    </row>
    <row r="68" spans="2:12" s="9" customFormat="1" ht="24.95" customHeight="1">
      <c r="B68" s="113"/>
      <c r="D68" s="114" t="s">
        <v>1961</v>
      </c>
      <c r="E68" s="115"/>
      <c r="F68" s="115"/>
      <c r="G68" s="115"/>
      <c r="H68" s="115"/>
      <c r="I68" s="115"/>
      <c r="J68" s="116">
        <f>J161</f>
        <v>0</v>
      </c>
      <c r="L68" s="113"/>
    </row>
    <row r="69" spans="2:12" s="9" customFormat="1" ht="24.95" customHeight="1">
      <c r="B69" s="113"/>
      <c r="D69" s="114" t="s">
        <v>1962</v>
      </c>
      <c r="E69" s="115"/>
      <c r="F69" s="115"/>
      <c r="G69" s="115"/>
      <c r="H69" s="115"/>
      <c r="I69" s="115"/>
      <c r="J69" s="116">
        <f>J163</f>
        <v>0</v>
      </c>
      <c r="L69" s="113"/>
    </row>
    <row r="70" spans="2:12" s="9" customFormat="1" ht="24.95" customHeight="1">
      <c r="B70" s="113"/>
      <c r="D70" s="114" t="s">
        <v>1963</v>
      </c>
      <c r="E70" s="115"/>
      <c r="F70" s="115"/>
      <c r="G70" s="115"/>
      <c r="H70" s="115"/>
      <c r="I70" s="115"/>
      <c r="J70" s="116">
        <f>J165</f>
        <v>0</v>
      </c>
      <c r="L70" s="113"/>
    </row>
    <row r="71" spans="1:31" s="2" customFormat="1" ht="21.75" customHeight="1">
      <c r="A71" s="34"/>
      <c r="B71" s="35"/>
      <c r="C71" s="34"/>
      <c r="D71" s="34"/>
      <c r="E71" s="34"/>
      <c r="F71" s="34"/>
      <c r="G71" s="34"/>
      <c r="H71" s="34"/>
      <c r="I71" s="34"/>
      <c r="J71" s="34"/>
      <c r="K71" s="34"/>
      <c r="L71" s="9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9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6" spans="1:31" s="2" customFormat="1" ht="6.95" customHeight="1">
      <c r="A76" s="34"/>
      <c r="B76" s="46"/>
      <c r="C76" s="47"/>
      <c r="D76" s="47"/>
      <c r="E76" s="47"/>
      <c r="F76" s="47"/>
      <c r="G76" s="47"/>
      <c r="H76" s="47"/>
      <c r="I76" s="47"/>
      <c r="J76" s="47"/>
      <c r="K76" s="47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4.95" customHeight="1">
      <c r="A77" s="34"/>
      <c r="B77" s="35"/>
      <c r="C77" s="23" t="s">
        <v>152</v>
      </c>
      <c r="D77" s="34"/>
      <c r="E77" s="34"/>
      <c r="F77" s="34"/>
      <c r="G77" s="34"/>
      <c r="H77" s="34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17</v>
      </c>
      <c r="D79" s="34"/>
      <c r="E79" s="34"/>
      <c r="F79" s="34"/>
      <c r="G79" s="34"/>
      <c r="H79" s="34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4"/>
      <c r="D80" s="34"/>
      <c r="E80" s="346" t="str">
        <f>E7</f>
        <v>Pavilon E - Izolační boxy ARO - 2.NP a JIP - 3.NP</v>
      </c>
      <c r="F80" s="347"/>
      <c r="G80" s="347"/>
      <c r="H80" s="347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2:12" s="1" customFormat="1" ht="12" customHeight="1">
      <c r="B81" s="22"/>
      <c r="C81" s="29" t="s">
        <v>124</v>
      </c>
      <c r="L81" s="22"/>
    </row>
    <row r="82" spans="1:31" s="2" customFormat="1" ht="16.5" customHeight="1">
      <c r="A82" s="34"/>
      <c r="B82" s="35"/>
      <c r="C82" s="34"/>
      <c r="D82" s="34"/>
      <c r="E82" s="346" t="s">
        <v>125</v>
      </c>
      <c r="F82" s="348"/>
      <c r="G82" s="348"/>
      <c r="H82" s="348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126</v>
      </c>
      <c r="D83" s="34"/>
      <c r="E83" s="34"/>
      <c r="F83" s="34"/>
      <c r="G83" s="34"/>
      <c r="H83" s="34"/>
      <c r="I83" s="34"/>
      <c r="J83" s="34"/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6.5" customHeight="1">
      <c r="A84" s="34"/>
      <c r="B84" s="35"/>
      <c r="C84" s="34"/>
      <c r="D84" s="34"/>
      <c r="E84" s="309" t="str">
        <f>E11</f>
        <v>08 - napojení VZT</v>
      </c>
      <c r="F84" s="348"/>
      <c r="G84" s="348"/>
      <c r="H84" s="348"/>
      <c r="I84" s="34"/>
      <c r="J84" s="34"/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6.95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22</v>
      </c>
      <c r="D86" s="34"/>
      <c r="E86" s="34"/>
      <c r="F86" s="27" t="str">
        <f>F14</f>
        <v>Jindřichův Hradec</v>
      </c>
      <c r="G86" s="34"/>
      <c r="H86" s="34"/>
      <c r="I86" s="29" t="s">
        <v>24</v>
      </c>
      <c r="J86" s="52" t="str">
        <f>IF(J14="","",J14)</f>
        <v>17. 2. 2021</v>
      </c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6.95" customHeight="1">
      <c r="A87" s="34"/>
      <c r="B87" s="35"/>
      <c r="C87" s="34"/>
      <c r="D87" s="34"/>
      <c r="E87" s="34"/>
      <c r="F87" s="34"/>
      <c r="G87" s="34"/>
      <c r="H87" s="34"/>
      <c r="I87" s="34"/>
      <c r="J87" s="34"/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25.7" customHeight="1">
      <c r="A88" s="34"/>
      <c r="B88" s="35"/>
      <c r="C88" s="29" t="s">
        <v>26</v>
      </c>
      <c r="D88" s="34"/>
      <c r="E88" s="34"/>
      <c r="F88" s="27" t="str">
        <f>E17</f>
        <v xml:space="preserve"> </v>
      </c>
      <c r="G88" s="34"/>
      <c r="H88" s="34"/>
      <c r="I88" s="29" t="s">
        <v>32</v>
      </c>
      <c r="J88" s="32" t="str">
        <f>E23</f>
        <v>ATELIER G+G s.r.o., Jindřichův Hradec</v>
      </c>
      <c r="K88" s="34"/>
      <c r="L88" s="9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2" customHeight="1">
      <c r="A89" s="34"/>
      <c r="B89" s="35"/>
      <c r="C89" s="29" t="s">
        <v>30</v>
      </c>
      <c r="D89" s="34"/>
      <c r="E89" s="34"/>
      <c r="F89" s="27" t="str">
        <f>IF(E20="","",E20)</f>
        <v>Vyplň údaj</v>
      </c>
      <c r="G89" s="34"/>
      <c r="H89" s="34"/>
      <c r="I89" s="29" t="s">
        <v>35</v>
      </c>
      <c r="J89" s="32" t="str">
        <f>E26</f>
        <v xml:space="preserve"> </v>
      </c>
      <c r="K89" s="34"/>
      <c r="L89" s="9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0.3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9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11" customFormat="1" ht="29.25" customHeight="1">
      <c r="A91" s="121"/>
      <c r="B91" s="122"/>
      <c r="C91" s="123" t="s">
        <v>153</v>
      </c>
      <c r="D91" s="124" t="s">
        <v>57</v>
      </c>
      <c r="E91" s="124" t="s">
        <v>53</v>
      </c>
      <c r="F91" s="124" t="s">
        <v>54</v>
      </c>
      <c r="G91" s="124" t="s">
        <v>154</v>
      </c>
      <c r="H91" s="124" t="s">
        <v>155</v>
      </c>
      <c r="I91" s="124" t="s">
        <v>156</v>
      </c>
      <c r="J91" s="124" t="s">
        <v>130</v>
      </c>
      <c r="K91" s="125" t="s">
        <v>157</v>
      </c>
      <c r="L91" s="126"/>
      <c r="M91" s="59" t="s">
        <v>3</v>
      </c>
      <c r="N91" s="60" t="s">
        <v>42</v>
      </c>
      <c r="O91" s="60" t="s">
        <v>158</v>
      </c>
      <c r="P91" s="60" t="s">
        <v>159</v>
      </c>
      <c r="Q91" s="60" t="s">
        <v>160</v>
      </c>
      <c r="R91" s="60" t="s">
        <v>161</v>
      </c>
      <c r="S91" s="60" t="s">
        <v>162</v>
      </c>
      <c r="T91" s="61" t="s">
        <v>163</v>
      </c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</row>
    <row r="92" spans="1:63" s="2" customFormat="1" ht="22.9" customHeight="1">
      <c r="A92" s="34"/>
      <c r="B92" s="35"/>
      <c r="C92" s="66" t="s">
        <v>164</v>
      </c>
      <c r="D92" s="34"/>
      <c r="E92" s="34"/>
      <c r="F92" s="34"/>
      <c r="G92" s="34"/>
      <c r="H92" s="34"/>
      <c r="I92" s="34"/>
      <c r="J92" s="127">
        <f>BK92</f>
        <v>0</v>
      </c>
      <c r="K92" s="34"/>
      <c r="L92" s="35"/>
      <c r="M92" s="62"/>
      <c r="N92" s="53"/>
      <c r="O92" s="63"/>
      <c r="P92" s="128">
        <f>P93+P104+P113+P122+P161+P163+P165</f>
        <v>0</v>
      </c>
      <c r="Q92" s="63"/>
      <c r="R92" s="128">
        <f>R93+R104+R113+R122+R161+R163+R165</f>
        <v>0</v>
      </c>
      <c r="S92" s="63"/>
      <c r="T92" s="129">
        <f>T93+T104+T113+T122+T161+T163+T165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9" t="s">
        <v>71</v>
      </c>
      <c r="AU92" s="19" t="s">
        <v>131</v>
      </c>
      <c r="BK92" s="130">
        <f>BK93+BK104+BK113+BK122+BK161+BK163+BK165</f>
        <v>0</v>
      </c>
    </row>
    <row r="93" spans="2:63" s="12" customFormat="1" ht="25.9" customHeight="1">
      <c r="B93" s="131"/>
      <c r="D93" s="132" t="s">
        <v>71</v>
      </c>
      <c r="E93" s="133" t="s">
        <v>811</v>
      </c>
      <c r="F93" s="133" t="s">
        <v>1964</v>
      </c>
      <c r="I93" s="134"/>
      <c r="J93" s="135">
        <f>BK93</f>
        <v>0</v>
      </c>
      <c r="L93" s="131"/>
      <c r="M93" s="136"/>
      <c r="N93" s="137"/>
      <c r="O93" s="137"/>
      <c r="P93" s="138">
        <f>SUM(P94:P103)</f>
        <v>0</v>
      </c>
      <c r="Q93" s="137"/>
      <c r="R93" s="138">
        <f>SUM(R94:R103)</f>
        <v>0</v>
      </c>
      <c r="S93" s="137"/>
      <c r="T93" s="139">
        <f>SUM(T94:T103)</f>
        <v>0</v>
      </c>
      <c r="AR93" s="132" t="s">
        <v>79</v>
      </c>
      <c r="AT93" s="140" t="s">
        <v>71</v>
      </c>
      <c r="AU93" s="140" t="s">
        <v>72</v>
      </c>
      <c r="AY93" s="132" t="s">
        <v>167</v>
      </c>
      <c r="BK93" s="141">
        <f>SUM(BK94:BK103)</f>
        <v>0</v>
      </c>
    </row>
    <row r="94" spans="1:65" s="2" customFormat="1" ht="49.15" customHeight="1">
      <c r="A94" s="34"/>
      <c r="B94" s="144"/>
      <c r="C94" s="145" t="s">
        <v>79</v>
      </c>
      <c r="D94" s="145" t="s">
        <v>170</v>
      </c>
      <c r="E94" s="146" t="s">
        <v>1965</v>
      </c>
      <c r="F94" s="147" t="s">
        <v>1966</v>
      </c>
      <c r="G94" s="148" t="s">
        <v>226</v>
      </c>
      <c r="H94" s="149">
        <v>16</v>
      </c>
      <c r="I94" s="150"/>
      <c r="J94" s="151">
        <f aca="true" t="shared" si="0" ref="J94:J103">ROUND(I94*H94,2)</f>
        <v>0</v>
      </c>
      <c r="K94" s="147" t="s">
        <v>1967</v>
      </c>
      <c r="L94" s="35"/>
      <c r="M94" s="152" t="s">
        <v>3</v>
      </c>
      <c r="N94" s="153" t="s">
        <v>43</v>
      </c>
      <c r="O94" s="55"/>
      <c r="P94" s="154">
        <f aca="true" t="shared" si="1" ref="P94:P103">O94*H94</f>
        <v>0</v>
      </c>
      <c r="Q94" s="154">
        <v>0</v>
      </c>
      <c r="R94" s="154">
        <f aca="true" t="shared" si="2" ref="R94:R103">Q94*H94</f>
        <v>0</v>
      </c>
      <c r="S94" s="154">
        <v>0</v>
      </c>
      <c r="T94" s="155">
        <f aca="true" t="shared" si="3" ref="T94:T103"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6" t="s">
        <v>175</v>
      </c>
      <c r="AT94" s="156" t="s">
        <v>170</v>
      </c>
      <c r="AU94" s="156" t="s">
        <v>79</v>
      </c>
      <c r="AY94" s="19" t="s">
        <v>167</v>
      </c>
      <c r="BE94" s="157">
        <f aca="true" t="shared" si="4" ref="BE94:BE103">IF(N94="základní",J94,0)</f>
        <v>0</v>
      </c>
      <c r="BF94" s="157">
        <f aca="true" t="shared" si="5" ref="BF94:BF103">IF(N94="snížená",J94,0)</f>
        <v>0</v>
      </c>
      <c r="BG94" s="157">
        <f aca="true" t="shared" si="6" ref="BG94:BG103">IF(N94="zákl. přenesená",J94,0)</f>
        <v>0</v>
      </c>
      <c r="BH94" s="157">
        <f aca="true" t="shared" si="7" ref="BH94:BH103">IF(N94="sníž. přenesená",J94,0)</f>
        <v>0</v>
      </c>
      <c r="BI94" s="157">
        <f aca="true" t="shared" si="8" ref="BI94:BI103">IF(N94="nulová",J94,0)</f>
        <v>0</v>
      </c>
      <c r="BJ94" s="19" t="s">
        <v>79</v>
      </c>
      <c r="BK94" s="157">
        <f aca="true" t="shared" si="9" ref="BK94:BK103">ROUND(I94*H94,2)</f>
        <v>0</v>
      </c>
      <c r="BL94" s="19" t="s">
        <v>175</v>
      </c>
      <c r="BM94" s="156" t="s">
        <v>81</v>
      </c>
    </row>
    <row r="95" spans="1:65" s="2" customFormat="1" ht="33" customHeight="1">
      <c r="A95" s="34"/>
      <c r="B95" s="144"/>
      <c r="C95" s="145" t="s">
        <v>81</v>
      </c>
      <c r="D95" s="145" t="s">
        <v>170</v>
      </c>
      <c r="E95" s="146" t="s">
        <v>1968</v>
      </c>
      <c r="F95" s="147" t="s">
        <v>1969</v>
      </c>
      <c r="G95" s="148" t="s">
        <v>226</v>
      </c>
      <c r="H95" s="149">
        <v>8</v>
      </c>
      <c r="I95" s="150"/>
      <c r="J95" s="151">
        <f t="shared" si="0"/>
        <v>0</v>
      </c>
      <c r="K95" s="147" t="s">
        <v>1967</v>
      </c>
      <c r="L95" s="35"/>
      <c r="M95" s="152" t="s">
        <v>3</v>
      </c>
      <c r="N95" s="153" t="s">
        <v>43</v>
      </c>
      <c r="O95" s="55"/>
      <c r="P95" s="154">
        <f t="shared" si="1"/>
        <v>0</v>
      </c>
      <c r="Q95" s="154">
        <v>0</v>
      </c>
      <c r="R95" s="154">
        <f t="shared" si="2"/>
        <v>0</v>
      </c>
      <c r="S95" s="154">
        <v>0</v>
      </c>
      <c r="T95" s="155">
        <f t="shared" si="3"/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6" t="s">
        <v>175</v>
      </c>
      <c r="AT95" s="156" t="s">
        <v>170</v>
      </c>
      <c r="AU95" s="156" t="s">
        <v>79</v>
      </c>
      <c r="AY95" s="19" t="s">
        <v>167</v>
      </c>
      <c r="BE95" s="157">
        <f t="shared" si="4"/>
        <v>0</v>
      </c>
      <c r="BF95" s="157">
        <f t="shared" si="5"/>
        <v>0</v>
      </c>
      <c r="BG95" s="157">
        <f t="shared" si="6"/>
        <v>0</v>
      </c>
      <c r="BH95" s="157">
        <f t="shared" si="7"/>
        <v>0</v>
      </c>
      <c r="BI95" s="157">
        <f t="shared" si="8"/>
        <v>0</v>
      </c>
      <c r="BJ95" s="19" t="s">
        <v>79</v>
      </c>
      <c r="BK95" s="157">
        <f t="shared" si="9"/>
        <v>0</v>
      </c>
      <c r="BL95" s="19" t="s">
        <v>175</v>
      </c>
      <c r="BM95" s="156" t="s">
        <v>175</v>
      </c>
    </row>
    <row r="96" spans="1:65" s="2" customFormat="1" ht="33" customHeight="1">
      <c r="A96" s="34"/>
      <c r="B96" s="144"/>
      <c r="C96" s="145" t="s">
        <v>168</v>
      </c>
      <c r="D96" s="145" t="s">
        <v>170</v>
      </c>
      <c r="E96" s="146" t="s">
        <v>1970</v>
      </c>
      <c r="F96" s="147" t="s">
        <v>1971</v>
      </c>
      <c r="G96" s="148" t="s">
        <v>226</v>
      </c>
      <c r="H96" s="149">
        <v>4</v>
      </c>
      <c r="I96" s="150"/>
      <c r="J96" s="151">
        <f t="shared" si="0"/>
        <v>0</v>
      </c>
      <c r="K96" s="147" t="s">
        <v>1967</v>
      </c>
      <c r="L96" s="35"/>
      <c r="M96" s="152" t="s">
        <v>3</v>
      </c>
      <c r="N96" s="153" t="s">
        <v>43</v>
      </c>
      <c r="O96" s="55"/>
      <c r="P96" s="154">
        <f t="shared" si="1"/>
        <v>0</v>
      </c>
      <c r="Q96" s="154">
        <v>0</v>
      </c>
      <c r="R96" s="154">
        <f t="shared" si="2"/>
        <v>0</v>
      </c>
      <c r="S96" s="154">
        <v>0</v>
      </c>
      <c r="T96" s="155">
        <f t="shared" si="3"/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175</v>
      </c>
      <c r="AT96" s="156" t="s">
        <v>170</v>
      </c>
      <c r="AU96" s="156" t="s">
        <v>79</v>
      </c>
      <c r="AY96" s="19" t="s">
        <v>167</v>
      </c>
      <c r="BE96" s="157">
        <f t="shared" si="4"/>
        <v>0</v>
      </c>
      <c r="BF96" s="157">
        <f t="shared" si="5"/>
        <v>0</v>
      </c>
      <c r="BG96" s="157">
        <f t="shared" si="6"/>
        <v>0</v>
      </c>
      <c r="BH96" s="157">
        <f t="shared" si="7"/>
        <v>0</v>
      </c>
      <c r="BI96" s="157">
        <f t="shared" si="8"/>
        <v>0</v>
      </c>
      <c r="BJ96" s="19" t="s">
        <v>79</v>
      </c>
      <c r="BK96" s="157">
        <f t="shared" si="9"/>
        <v>0</v>
      </c>
      <c r="BL96" s="19" t="s">
        <v>175</v>
      </c>
      <c r="BM96" s="156" t="s">
        <v>187</v>
      </c>
    </row>
    <row r="97" spans="1:65" s="2" customFormat="1" ht="33" customHeight="1">
      <c r="A97" s="34"/>
      <c r="B97" s="144"/>
      <c r="C97" s="145" t="s">
        <v>175</v>
      </c>
      <c r="D97" s="145" t="s">
        <v>170</v>
      </c>
      <c r="E97" s="146" t="s">
        <v>1972</v>
      </c>
      <c r="F97" s="147" t="s">
        <v>1973</v>
      </c>
      <c r="G97" s="148" t="s">
        <v>226</v>
      </c>
      <c r="H97" s="149">
        <v>1</v>
      </c>
      <c r="I97" s="150"/>
      <c r="J97" s="151">
        <f t="shared" si="0"/>
        <v>0</v>
      </c>
      <c r="K97" s="147" t="s">
        <v>1974</v>
      </c>
      <c r="L97" s="35"/>
      <c r="M97" s="152" t="s">
        <v>3</v>
      </c>
      <c r="N97" s="153" t="s">
        <v>43</v>
      </c>
      <c r="O97" s="55"/>
      <c r="P97" s="154">
        <f t="shared" si="1"/>
        <v>0</v>
      </c>
      <c r="Q97" s="154">
        <v>0</v>
      </c>
      <c r="R97" s="154">
        <f t="shared" si="2"/>
        <v>0</v>
      </c>
      <c r="S97" s="154">
        <v>0</v>
      </c>
      <c r="T97" s="155">
        <f t="shared" si="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6" t="s">
        <v>175</v>
      </c>
      <c r="AT97" s="156" t="s">
        <v>170</v>
      </c>
      <c r="AU97" s="156" t="s">
        <v>79</v>
      </c>
      <c r="AY97" s="19" t="s">
        <v>167</v>
      </c>
      <c r="BE97" s="157">
        <f t="shared" si="4"/>
        <v>0</v>
      </c>
      <c r="BF97" s="157">
        <f t="shared" si="5"/>
        <v>0</v>
      </c>
      <c r="BG97" s="157">
        <f t="shared" si="6"/>
        <v>0</v>
      </c>
      <c r="BH97" s="157">
        <f t="shared" si="7"/>
        <v>0</v>
      </c>
      <c r="BI97" s="157">
        <f t="shared" si="8"/>
        <v>0</v>
      </c>
      <c r="BJ97" s="19" t="s">
        <v>79</v>
      </c>
      <c r="BK97" s="157">
        <f t="shared" si="9"/>
        <v>0</v>
      </c>
      <c r="BL97" s="19" t="s">
        <v>175</v>
      </c>
      <c r="BM97" s="156" t="s">
        <v>218</v>
      </c>
    </row>
    <row r="98" spans="1:65" s="2" customFormat="1" ht="33" customHeight="1">
      <c r="A98" s="34"/>
      <c r="B98" s="144"/>
      <c r="C98" s="145" t="s">
        <v>197</v>
      </c>
      <c r="D98" s="145" t="s">
        <v>170</v>
      </c>
      <c r="E98" s="146" t="s">
        <v>1975</v>
      </c>
      <c r="F98" s="147" t="s">
        <v>1976</v>
      </c>
      <c r="G98" s="148" t="s">
        <v>226</v>
      </c>
      <c r="H98" s="149">
        <v>11</v>
      </c>
      <c r="I98" s="150"/>
      <c r="J98" s="151">
        <f t="shared" si="0"/>
        <v>0</v>
      </c>
      <c r="K98" s="147" t="s">
        <v>1974</v>
      </c>
      <c r="L98" s="35"/>
      <c r="M98" s="152" t="s">
        <v>3</v>
      </c>
      <c r="N98" s="153" t="s">
        <v>43</v>
      </c>
      <c r="O98" s="55"/>
      <c r="P98" s="154">
        <f t="shared" si="1"/>
        <v>0</v>
      </c>
      <c r="Q98" s="154">
        <v>0</v>
      </c>
      <c r="R98" s="154">
        <f t="shared" si="2"/>
        <v>0</v>
      </c>
      <c r="S98" s="154">
        <v>0</v>
      </c>
      <c r="T98" s="155">
        <f t="shared" si="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6" t="s">
        <v>175</v>
      </c>
      <c r="AT98" s="156" t="s">
        <v>170</v>
      </c>
      <c r="AU98" s="156" t="s">
        <v>79</v>
      </c>
      <c r="AY98" s="19" t="s">
        <v>167</v>
      </c>
      <c r="BE98" s="157">
        <f t="shared" si="4"/>
        <v>0</v>
      </c>
      <c r="BF98" s="157">
        <f t="shared" si="5"/>
        <v>0</v>
      </c>
      <c r="BG98" s="157">
        <f t="shared" si="6"/>
        <v>0</v>
      </c>
      <c r="BH98" s="157">
        <f t="shared" si="7"/>
        <v>0</v>
      </c>
      <c r="BI98" s="157">
        <f t="shared" si="8"/>
        <v>0</v>
      </c>
      <c r="BJ98" s="19" t="s">
        <v>79</v>
      </c>
      <c r="BK98" s="157">
        <f t="shared" si="9"/>
        <v>0</v>
      </c>
      <c r="BL98" s="19" t="s">
        <v>175</v>
      </c>
      <c r="BM98" s="156" t="s">
        <v>231</v>
      </c>
    </row>
    <row r="99" spans="1:65" s="2" customFormat="1" ht="37.9" customHeight="1">
      <c r="A99" s="34"/>
      <c r="B99" s="144"/>
      <c r="C99" s="145" t="s">
        <v>187</v>
      </c>
      <c r="D99" s="145" t="s">
        <v>170</v>
      </c>
      <c r="E99" s="146" t="s">
        <v>1977</v>
      </c>
      <c r="F99" s="147" t="s">
        <v>1978</v>
      </c>
      <c r="G99" s="148" t="s">
        <v>226</v>
      </c>
      <c r="H99" s="149">
        <v>8</v>
      </c>
      <c r="I99" s="150"/>
      <c r="J99" s="151">
        <f t="shared" si="0"/>
        <v>0</v>
      </c>
      <c r="K99" s="147" t="s">
        <v>1967</v>
      </c>
      <c r="L99" s="35"/>
      <c r="M99" s="152" t="s">
        <v>3</v>
      </c>
      <c r="N99" s="153" t="s">
        <v>43</v>
      </c>
      <c r="O99" s="55"/>
      <c r="P99" s="154">
        <f t="shared" si="1"/>
        <v>0</v>
      </c>
      <c r="Q99" s="154">
        <v>0</v>
      </c>
      <c r="R99" s="154">
        <f t="shared" si="2"/>
        <v>0</v>
      </c>
      <c r="S99" s="154">
        <v>0</v>
      </c>
      <c r="T99" s="155">
        <f t="shared" si="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175</v>
      </c>
      <c r="AT99" s="156" t="s">
        <v>170</v>
      </c>
      <c r="AU99" s="156" t="s">
        <v>79</v>
      </c>
      <c r="AY99" s="19" t="s">
        <v>167</v>
      </c>
      <c r="BE99" s="157">
        <f t="shared" si="4"/>
        <v>0</v>
      </c>
      <c r="BF99" s="157">
        <f t="shared" si="5"/>
        <v>0</v>
      </c>
      <c r="BG99" s="157">
        <f t="shared" si="6"/>
        <v>0</v>
      </c>
      <c r="BH99" s="157">
        <f t="shared" si="7"/>
        <v>0</v>
      </c>
      <c r="BI99" s="157">
        <f t="shared" si="8"/>
        <v>0</v>
      </c>
      <c r="BJ99" s="19" t="s">
        <v>79</v>
      </c>
      <c r="BK99" s="157">
        <f t="shared" si="9"/>
        <v>0</v>
      </c>
      <c r="BL99" s="19" t="s">
        <v>175</v>
      </c>
      <c r="BM99" s="156" t="s">
        <v>243</v>
      </c>
    </row>
    <row r="100" spans="1:65" s="2" customFormat="1" ht="37.9" customHeight="1">
      <c r="A100" s="34"/>
      <c r="B100" s="144"/>
      <c r="C100" s="145" t="s">
        <v>208</v>
      </c>
      <c r="D100" s="145" t="s">
        <v>170</v>
      </c>
      <c r="E100" s="146" t="s">
        <v>1979</v>
      </c>
      <c r="F100" s="147" t="s">
        <v>1980</v>
      </c>
      <c r="G100" s="148" t="s">
        <v>226</v>
      </c>
      <c r="H100" s="149">
        <v>4</v>
      </c>
      <c r="I100" s="150"/>
      <c r="J100" s="151">
        <f t="shared" si="0"/>
        <v>0</v>
      </c>
      <c r="K100" s="147" t="s">
        <v>1967</v>
      </c>
      <c r="L100" s="35"/>
      <c r="M100" s="152" t="s">
        <v>3</v>
      </c>
      <c r="N100" s="153" t="s">
        <v>43</v>
      </c>
      <c r="O100" s="55"/>
      <c r="P100" s="154">
        <f t="shared" si="1"/>
        <v>0</v>
      </c>
      <c r="Q100" s="154">
        <v>0</v>
      </c>
      <c r="R100" s="154">
        <f t="shared" si="2"/>
        <v>0</v>
      </c>
      <c r="S100" s="154">
        <v>0</v>
      </c>
      <c r="T100" s="155">
        <f t="shared" si="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6" t="s">
        <v>175</v>
      </c>
      <c r="AT100" s="156" t="s">
        <v>170</v>
      </c>
      <c r="AU100" s="156" t="s">
        <v>79</v>
      </c>
      <c r="AY100" s="19" t="s">
        <v>167</v>
      </c>
      <c r="BE100" s="157">
        <f t="shared" si="4"/>
        <v>0</v>
      </c>
      <c r="BF100" s="157">
        <f t="shared" si="5"/>
        <v>0</v>
      </c>
      <c r="BG100" s="157">
        <f t="shared" si="6"/>
        <v>0</v>
      </c>
      <c r="BH100" s="157">
        <f t="shared" si="7"/>
        <v>0</v>
      </c>
      <c r="BI100" s="157">
        <f t="shared" si="8"/>
        <v>0</v>
      </c>
      <c r="BJ100" s="19" t="s">
        <v>79</v>
      </c>
      <c r="BK100" s="157">
        <f t="shared" si="9"/>
        <v>0</v>
      </c>
      <c r="BL100" s="19" t="s">
        <v>175</v>
      </c>
      <c r="BM100" s="156" t="s">
        <v>255</v>
      </c>
    </row>
    <row r="101" spans="1:65" s="2" customFormat="1" ht="55.5" customHeight="1">
      <c r="A101" s="34"/>
      <c r="B101" s="144"/>
      <c r="C101" s="145" t="s">
        <v>218</v>
      </c>
      <c r="D101" s="145" t="s">
        <v>170</v>
      </c>
      <c r="E101" s="146" t="s">
        <v>1981</v>
      </c>
      <c r="F101" s="147" t="s">
        <v>1982</v>
      </c>
      <c r="G101" s="148" t="s">
        <v>226</v>
      </c>
      <c r="H101" s="149">
        <v>1</v>
      </c>
      <c r="I101" s="150"/>
      <c r="J101" s="151">
        <f t="shared" si="0"/>
        <v>0</v>
      </c>
      <c r="K101" s="147" t="s">
        <v>1974</v>
      </c>
      <c r="L101" s="35"/>
      <c r="M101" s="152" t="s">
        <v>3</v>
      </c>
      <c r="N101" s="153" t="s">
        <v>43</v>
      </c>
      <c r="O101" s="55"/>
      <c r="P101" s="154">
        <f t="shared" si="1"/>
        <v>0</v>
      </c>
      <c r="Q101" s="154">
        <v>0</v>
      </c>
      <c r="R101" s="154">
        <f t="shared" si="2"/>
        <v>0</v>
      </c>
      <c r="S101" s="154">
        <v>0</v>
      </c>
      <c r="T101" s="155">
        <f t="shared" si="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6" t="s">
        <v>175</v>
      </c>
      <c r="AT101" s="156" t="s">
        <v>170</v>
      </c>
      <c r="AU101" s="156" t="s">
        <v>79</v>
      </c>
      <c r="AY101" s="19" t="s">
        <v>167</v>
      </c>
      <c r="BE101" s="157">
        <f t="shared" si="4"/>
        <v>0</v>
      </c>
      <c r="BF101" s="157">
        <f t="shared" si="5"/>
        <v>0</v>
      </c>
      <c r="BG101" s="157">
        <f t="shared" si="6"/>
        <v>0</v>
      </c>
      <c r="BH101" s="157">
        <f t="shared" si="7"/>
        <v>0</v>
      </c>
      <c r="BI101" s="157">
        <f t="shared" si="8"/>
        <v>0</v>
      </c>
      <c r="BJ101" s="19" t="s">
        <v>79</v>
      </c>
      <c r="BK101" s="157">
        <f t="shared" si="9"/>
        <v>0</v>
      </c>
      <c r="BL101" s="19" t="s">
        <v>175</v>
      </c>
      <c r="BM101" s="156" t="s">
        <v>227</v>
      </c>
    </row>
    <row r="102" spans="1:65" s="2" customFormat="1" ht="44.25" customHeight="1">
      <c r="A102" s="34"/>
      <c r="B102" s="144"/>
      <c r="C102" s="145" t="s">
        <v>223</v>
      </c>
      <c r="D102" s="145" t="s">
        <v>170</v>
      </c>
      <c r="E102" s="146" t="s">
        <v>1983</v>
      </c>
      <c r="F102" s="147" t="s">
        <v>1984</v>
      </c>
      <c r="G102" s="148" t="s">
        <v>226</v>
      </c>
      <c r="H102" s="149">
        <v>11</v>
      </c>
      <c r="I102" s="150"/>
      <c r="J102" s="151">
        <f t="shared" si="0"/>
        <v>0</v>
      </c>
      <c r="K102" s="147" t="s">
        <v>1974</v>
      </c>
      <c r="L102" s="35"/>
      <c r="M102" s="152" t="s">
        <v>3</v>
      </c>
      <c r="N102" s="153" t="s">
        <v>43</v>
      </c>
      <c r="O102" s="55"/>
      <c r="P102" s="154">
        <f t="shared" si="1"/>
        <v>0</v>
      </c>
      <c r="Q102" s="154">
        <v>0</v>
      </c>
      <c r="R102" s="154">
        <f t="shared" si="2"/>
        <v>0</v>
      </c>
      <c r="S102" s="154">
        <v>0</v>
      </c>
      <c r="T102" s="155">
        <f t="shared" si="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175</v>
      </c>
      <c r="AT102" s="156" t="s">
        <v>170</v>
      </c>
      <c r="AU102" s="156" t="s">
        <v>79</v>
      </c>
      <c r="AY102" s="19" t="s">
        <v>167</v>
      </c>
      <c r="BE102" s="157">
        <f t="shared" si="4"/>
        <v>0</v>
      </c>
      <c r="BF102" s="157">
        <f t="shared" si="5"/>
        <v>0</v>
      </c>
      <c r="BG102" s="157">
        <f t="shared" si="6"/>
        <v>0</v>
      </c>
      <c r="BH102" s="157">
        <f t="shared" si="7"/>
        <v>0</v>
      </c>
      <c r="BI102" s="157">
        <f t="shared" si="8"/>
        <v>0</v>
      </c>
      <c r="BJ102" s="19" t="s">
        <v>79</v>
      </c>
      <c r="BK102" s="157">
        <f t="shared" si="9"/>
        <v>0</v>
      </c>
      <c r="BL102" s="19" t="s">
        <v>175</v>
      </c>
      <c r="BM102" s="156" t="s">
        <v>277</v>
      </c>
    </row>
    <row r="103" spans="1:65" s="2" customFormat="1" ht="21.75" customHeight="1">
      <c r="A103" s="34"/>
      <c r="B103" s="144"/>
      <c r="C103" s="145" t="s">
        <v>231</v>
      </c>
      <c r="D103" s="145" t="s">
        <v>170</v>
      </c>
      <c r="E103" s="146" t="s">
        <v>1985</v>
      </c>
      <c r="F103" s="147" t="s">
        <v>1986</v>
      </c>
      <c r="G103" s="148" t="s">
        <v>614</v>
      </c>
      <c r="H103" s="191"/>
      <c r="I103" s="150"/>
      <c r="J103" s="151">
        <f t="shared" si="0"/>
        <v>0</v>
      </c>
      <c r="K103" s="147" t="s">
        <v>1967</v>
      </c>
      <c r="L103" s="35"/>
      <c r="M103" s="152" t="s">
        <v>3</v>
      </c>
      <c r="N103" s="153" t="s">
        <v>43</v>
      </c>
      <c r="O103" s="55"/>
      <c r="P103" s="154">
        <f t="shared" si="1"/>
        <v>0</v>
      </c>
      <c r="Q103" s="154">
        <v>0</v>
      </c>
      <c r="R103" s="154">
        <f t="shared" si="2"/>
        <v>0</v>
      </c>
      <c r="S103" s="154">
        <v>0</v>
      </c>
      <c r="T103" s="155">
        <f t="shared" si="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6" t="s">
        <v>175</v>
      </c>
      <c r="AT103" s="156" t="s">
        <v>170</v>
      </c>
      <c r="AU103" s="156" t="s">
        <v>79</v>
      </c>
      <c r="AY103" s="19" t="s">
        <v>167</v>
      </c>
      <c r="BE103" s="157">
        <f t="shared" si="4"/>
        <v>0</v>
      </c>
      <c r="BF103" s="157">
        <f t="shared" si="5"/>
        <v>0</v>
      </c>
      <c r="BG103" s="157">
        <f t="shared" si="6"/>
        <v>0</v>
      </c>
      <c r="BH103" s="157">
        <f t="shared" si="7"/>
        <v>0</v>
      </c>
      <c r="BI103" s="157">
        <f t="shared" si="8"/>
        <v>0</v>
      </c>
      <c r="BJ103" s="19" t="s">
        <v>79</v>
      </c>
      <c r="BK103" s="157">
        <f t="shared" si="9"/>
        <v>0</v>
      </c>
      <c r="BL103" s="19" t="s">
        <v>175</v>
      </c>
      <c r="BM103" s="156" t="s">
        <v>290</v>
      </c>
    </row>
    <row r="104" spans="2:63" s="12" customFormat="1" ht="25.9" customHeight="1">
      <c r="B104" s="131"/>
      <c r="D104" s="132" t="s">
        <v>71</v>
      </c>
      <c r="E104" s="133" t="s">
        <v>872</v>
      </c>
      <c r="F104" s="133" t="s">
        <v>1987</v>
      </c>
      <c r="I104" s="134"/>
      <c r="J104" s="135">
        <f>BK104</f>
        <v>0</v>
      </c>
      <c r="L104" s="131"/>
      <c r="M104" s="136"/>
      <c r="N104" s="137"/>
      <c r="O104" s="137"/>
      <c r="P104" s="138">
        <f>SUM(P105:P112)</f>
        <v>0</v>
      </c>
      <c r="Q104" s="137"/>
      <c r="R104" s="138">
        <f>SUM(R105:R112)</f>
        <v>0</v>
      </c>
      <c r="S104" s="137"/>
      <c r="T104" s="139">
        <f>SUM(T105:T112)</f>
        <v>0</v>
      </c>
      <c r="AR104" s="132" t="s">
        <v>79</v>
      </c>
      <c r="AT104" s="140" t="s">
        <v>71</v>
      </c>
      <c r="AU104" s="140" t="s">
        <v>72</v>
      </c>
      <c r="AY104" s="132" t="s">
        <v>167</v>
      </c>
      <c r="BK104" s="141">
        <f>SUM(BK105:BK112)</f>
        <v>0</v>
      </c>
    </row>
    <row r="105" spans="1:65" s="2" customFormat="1" ht="16.5" customHeight="1">
      <c r="A105" s="34"/>
      <c r="B105" s="144"/>
      <c r="C105" s="145" t="s">
        <v>238</v>
      </c>
      <c r="D105" s="145" t="s">
        <v>170</v>
      </c>
      <c r="E105" s="146" t="s">
        <v>1988</v>
      </c>
      <c r="F105" s="147" t="s">
        <v>1989</v>
      </c>
      <c r="G105" s="148" t="s">
        <v>1990</v>
      </c>
      <c r="H105" s="149">
        <v>2</v>
      </c>
      <c r="I105" s="150"/>
      <c r="J105" s="151">
        <f aca="true" t="shared" si="10" ref="J105:J112">ROUND(I105*H105,2)</f>
        <v>0</v>
      </c>
      <c r="K105" s="147" t="s">
        <v>1967</v>
      </c>
      <c r="L105" s="35"/>
      <c r="M105" s="152" t="s">
        <v>3</v>
      </c>
      <c r="N105" s="153" t="s">
        <v>43</v>
      </c>
      <c r="O105" s="55"/>
      <c r="P105" s="154">
        <f aca="true" t="shared" si="11" ref="P105:P112">O105*H105</f>
        <v>0</v>
      </c>
      <c r="Q105" s="154">
        <v>0</v>
      </c>
      <c r="R105" s="154">
        <f aca="true" t="shared" si="12" ref="R105:R112">Q105*H105</f>
        <v>0</v>
      </c>
      <c r="S105" s="154">
        <v>0</v>
      </c>
      <c r="T105" s="155">
        <f aca="true" t="shared" si="13" ref="T105:T112"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175</v>
      </c>
      <c r="AT105" s="156" t="s">
        <v>170</v>
      </c>
      <c r="AU105" s="156" t="s">
        <v>79</v>
      </c>
      <c r="AY105" s="19" t="s">
        <v>167</v>
      </c>
      <c r="BE105" s="157">
        <f aca="true" t="shared" si="14" ref="BE105:BE112">IF(N105="základní",J105,0)</f>
        <v>0</v>
      </c>
      <c r="BF105" s="157">
        <f aca="true" t="shared" si="15" ref="BF105:BF112">IF(N105="snížená",J105,0)</f>
        <v>0</v>
      </c>
      <c r="BG105" s="157">
        <f aca="true" t="shared" si="16" ref="BG105:BG112">IF(N105="zákl. přenesená",J105,0)</f>
        <v>0</v>
      </c>
      <c r="BH105" s="157">
        <f aca="true" t="shared" si="17" ref="BH105:BH112">IF(N105="sníž. přenesená",J105,0)</f>
        <v>0</v>
      </c>
      <c r="BI105" s="157">
        <f aca="true" t="shared" si="18" ref="BI105:BI112">IF(N105="nulová",J105,0)</f>
        <v>0</v>
      </c>
      <c r="BJ105" s="19" t="s">
        <v>79</v>
      </c>
      <c r="BK105" s="157">
        <f aca="true" t="shared" si="19" ref="BK105:BK112">ROUND(I105*H105,2)</f>
        <v>0</v>
      </c>
      <c r="BL105" s="19" t="s">
        <v>175</v>
      </c>
      <c r="BM105" s="156" t="s">
        <v>300</v>
      </c>
    </row>
    <row r="106" spans="1:65" s="2" customFormat="1" ht="49.15" customHeight="1">
      <c r="A106" s="34"/>
      <c r="B106" s="144"/>
      <c r="C106" s="145" t="s">
        <v>243</v>
      </c>
      <c r="D106" s="145" t="s">
        <v>170</v>
      </c>
      <c r="E106" s="146" t="s">
        <v>1991</v>
      </c>
      <c r="F106" s="147" t="s">
        <v>1992</v>
      </c>
      <c r="G106" s="148" t="s">
        <v>847</v>
      </c>
      <c r="H106" s="149">
        <v>1</v>
      </c>
      <c r="I106" s="150"/>
      <c r="J106" s="151">
        <f t="shared" si="10"/>
        <v>0</v>
      </c>
      <c r="K106" s="147" t="s">
        <v>1974</v>
      </c>
      <c r="L106" s="35"/>
      <c r="M106" s="152" t="s">
        <v>3</v>
      </c>
      <c r="N106" s="153" t="s">
        <v>43</v>
      </c>
      <c r="O106" s="55"/>
      <c r="P106" s="154">
        <f t="shared" si="11"/>
        <v>0</v>
      </c>
      <c r="Q106" s="154">
        <v>0</v>
      </c>
      <c r="R106" s="154">
        <f t="shared" si="12"/>
        <v>0</v>
      </c>
      <c r="S106" s="154">
        <v>0</v>
      </c>
      <c r="T106" s="155">
        <f t="shared" si="1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6" t="s">
        <v>175</v>
      </c>
      <c r="AT106" s="156" t="s">
        <v>170</v>
      </c>
      <c r="AU106" s="156" t="s">
        <v>79</v>
      </c>
      <c r="AY106" s="19" t="s">
        <v>167</v>
      </c>
      <c r="BE106" s="157">
        <f t="shared" si="14"/>
        <v>0</v>
      </c>
      <c r="BF106" s="157">
        <f t="shared" si="15"/>
        <v>0</v>
      </c>
      <c r="BG106" s="157">
        <f t="shared" si="16"/>
        <v>0</v>
      </c>
      <c r="BH106" s="157">
        <f t="shared" si="17"/>
        <v>0</v>
      </c>
      <c r="BI106" s="157">
        <f t="shared" si="18"/>
        <v>0</v>
      </c>
      <c r="BJ106" s="19" t="s">
        <v>79</v>
      </c>
      <c r="BK106" s="157">
        <f t="shared" si="19"/>
        <v>0</v>
      </c>
      <c r="BL106" s="19" t="s">
        <v>175</v>
      </c>
      <c r="BM106" s="156" t="s">
        <v>312</v>
      </c>
    </row>
    <row r="107" spans="1:65" s="2" customFormat="1" ht="49.15" customHeight="1">
      <c r="A107" s="34"/>
      <c r="B107" s="144"/>
      <c r="C107" s="145" t="s">
        <v>249</v>
      </c>
      <c r="D107" s="145" t="s">
        <v>170</v>
      </c>
      <c r="E107" s="146" t="s">
        <v>1993</v>
      </c>
      <c r="F107" s="147" t="s">
        <v>1994</v>
      </c>
      <c r="G107" s="148" t="s">
        <v>847</v>
      </c>
      <c r="H107" s="149">
        <v>1</v>
      </c>
      <c r="I107" s="150"/>
      <c r="J107" s="151">
        <f t="shared" si="10"/>
        <v>0</v>
      </c>
      <c r="K107" s="147" t="s">
        <v>1974</v>
      </c>
      <c r="L107" s="35"/>
      <c r="M107" s="152" t="s">
        <v>3</v>
      </c>
      <c r="N107" s="153" t="s">
        <v>43</v>
      </c>
      <c r="O107" s="55"/>
      <c r="P107" s="154">
        <f t="shared" si="11"/>
        <v>0</v>
      </c>
      <c r="Q107" s="154">
        <v>0</v>
      </c>
      <c r="R107" s="154">
        <f t="shared" si="12"/>
        <v>0</v>
      </c>
      <c r="S107" s="154">
        <v>0</v>
      </c>
      <c r="T107" s="155">
        <f t="shared" si="1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6" t="s">
        <v>175</v>
      </c>
      <c r="AT107" s="156" t="s">
        <v>170</v>
      </c>
      <c r="AU107" s="156" t="s">
        <v>79</v>
      </c>
      <c r="AY107" s="19" t="s">
        <v>167</v>
      </c>
      <c r="BE107" s="157">
        <f t="shared" si="14"/>
        <v>0</v>
      </c>
      <c r="BF107" s="157">
        <f t="shared" si="15"/>
        <v>0</v>
      </c>
      <c r="BG107" s="157">
        <f t="shared" si="16"/>
        <v>0</v>
      </c>
      <c r="BH107" s="157">
        <f t="shared" si="17"/>
        <v>0</v>
      </c>
      <c r="BI107" s="157">
        <f t="shared" si="18"/>
        <v>0</v>
      </c>
      <c r="BJ107" s="19" t="s">
        <v>79</v>
      </c>
      <c r="BK107" s="157">
        <f t="shared" si="19"/>
        <v>0</v>
      </c>
      <c r="BL107" s="19" t="s">
        <v>175</v>
      </c>
      <c r="BM107" s="156" t="s">
        <v>323</v>
      </c>
    </row>
    <row r="108" spans="1:65" s="2" customFormat="1" ht="24.2" customHeight="1">
      <c r="A108" s="34"/>
      <c r="B108" s="144"/>
      <c r="C108" s="145" t="s">
        <v>255</v>
      </c>
      <c r="D108" s="145" t="s">
        <v>170</v>
      </c>
      <c r="E108" s="146" t="s">
        <v>1995</v>
      </c>
      <c r="F108" s="147" t="s">
        <v>1996</v>
      </c>
      <c r="G108" s="148" t="s">
        <v>200</v>
      </c>
      <c r="H108" s="149">
        <v>1</v>
      </c>
      <c r="I108" s="150"/>
      <c r="J108" s="151">
        <f t="shared" si="10"/>
        <v>0</v>
      </c>
      <c r="K108" s="147" t="s">
        <v>1967</v>
      </c>
      <c r="L108" s="35"/>
      <c r="M108" s="152" t="s">
        <v>3</v>
      </c>
      <c r="N108" s="153" t="s">
        <v>43</v>
      </c>
      <c r="O108" s="55"/>
      <c r="P108" s="154">
        <f t="shared" si="11"/>
        <v>0</v>
      </c>
      <c r="Q108" s="154">
        <v>0</v>
      </c>
      <c r="R108" s="154">
        <f t="shared" si="12"/>
        <v>0</v>
      </c>
      <c r="S108" s="154">
        <v>0</v>
      </c>
      <c r="T108" s="155">
        <f t="shared" si="1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6" t="s">
        <v>175</v>
      </c>
      <c r="AT108" s="156" t="s">
        <v>170</v>
      </c>
      <c r="AU108" s="156" t="s">
        <v>79</v>
      </c>
      <c r="AY108" s="19" t="s">
        <v>167</v>
      </c>
      <c r="BE108" s="157">
        <f t="shared" si="14"/>
        <v>0</v>
      </c>
      <c r="BF108" s="157">
        <f t="shared" si="15"/>
        <v>0</v>
      </c>
      <c r="BG108" s="157">
        <f t="shared" si="16"/>
        <v>0</v>
      </c>
      <c r="BH108" s="157">
        <f t="shared" si="17"/>
        <v>0</v>
      </c>
      <c r="BI108" s="157">
        <f t="shared" si="18"/>
        <v>0</v>
      </c>
      <c r="BJ108" s="19" t="s">
        <v>79</v>
      </c>
      <c r="BK108" s="157">
        <f t="shared" si="19"/>
        <v>0</v>
      </c>
      <c r="BL108" s="19" t="s">
        <v>175</v>
      </c>
      <c r="BM108" s="156" t="s">
        <v>339</v>
      </c>
    </row>
    <row r="109" spans="1:65" s="2" customFormat="1" ht="24.2" customHeight="1">
      <c r="A109" s="34"/>
      <c r="B109" s="144"/>
      <c r="C109" s="145" t="s">
        <v>9</v>
      </c>
      <c r="D109" s="145" t="s">
        <v>170</v>
      </c>
      <c r="E109" s="146" t="s">
        <v>1997</v>
      </c>
      <c r="F109" s="147" t="s">
        <v>1998</v>
      </c>
      <c r="G109" s="148" t="s">
        <v>200</v>
      </c>
      <c r="H109" s="149">
        <v>1</v>
      </c>
      <c r="I109" s="150"/>
      <c r="J109" s="151">
        <f t="shared" si="10"/>
        <v>0</v>
      </c>
      <c r="K109" s="147" t="s">
        <v>1967</v>
      </c>
      <c r="L109" s="35"/>
      <c r="M109" s="152" t="s">
        <v>3</v>
      </c>
      <c r="N109" s="153" t="s">
        <v>43</v>
      </c>
      <c r="O109" s="55"/>
      <c r="P109" s="154">
        <f t="shared" si="11"/>
        <v>0</v>
      </c>
      <c r="Q109" s="154">
        <v>0</v>
      </c>
      <c r="R109" s="154">
        <f t="shared" si="12"/>
        <v>0</v>
      </c>
      <c r="S109" s="154">
        <v>0</v>
      </c>
      <c r="T109" s="155">
        <f t="shared" si="1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6" t="s">
        <v>175</v>
      </c>
      <c r="AT109" s="156" t="s">
        <v>170</v>
      </c>
      <c r="AU109" s="156" t="s">
        <v>79</v>
      </c>
      <c r="AY109" s="19" t="s">
        <v>167</v>
      </c>
      <c r="BE109" s="157">
        <f t="shared" si="14"/>
        <v>0</v>
      </c>
      <c r="BF109" s="157">
        <f t="shared" si="15"/>
        <v>0</v>
      </c>
      <c r="BG109" s="157">
        <f t="shared" si="16"/>
        <v>0</v>
      </c>
      <c r="BH109" s="157">
        <f t="shared" si="17"/>
        <v>0</v>
      </c>
      <c r="BI109" s="157">
        <f t="shared" si="18"/>
        <v>0</v>
      </c>
      <c r="BJ109" s="19" t="s">
        <v>79</v>
      </c>
      <c r="BK109" s="157">
        <f t="shared" si="19"/>
        <v>0</v>
      </c>
      <c r="BL109" s="19" t="s">
        <v>175</v>
      </c>
      <c r="BM109" s="156" t="s">
        <v>350</v>
      </c>
    </row>
    <row r="110" spans="1:65" s="2" customFormat="1" ht="33" customHeight="1">
      <c r="A110" s="34"/>
      <c r="B110" s="144"/>
      <c r="C110" s="145" t="s">
        <v>227</v>
      </c>
      <c r="D110" s="145" t="s">
        <v>170</v>
      </c>
      <c r="E110" s="146" t="s">
        <v>1999</v>
      </c>
      <c r="F110" s="147" t="s">
        <v>2000</v>
      </c>
      <c r="G110" s="148" t="s">
        <v>1990</v>
      </c>
      <c r="H110" s="149">
        <v>1</v>
      </c>
      <c r="I110" s="150"/>
      <c r="J110" s="151">
        <f t="shared" si="10"/>
        <v>0</v>
      </c>
      <c r="K110" s="147" t="s">
        <v>1967</v>
      </c>
      <c r="L110" s="35"/>
      <c r="M110" s="152" t="s">
        <v>3</v>
      </c>
      <c r="N110" s="153" t="s">
        <v>43</v>
      </c>
      <c r="O110" s="55"/>
      <c r="P110" s="154">
        <f t="shared" si="11"/>
        <v>0</v>
      </c>
      <c r="Q110" s="154">
        <v>0</v>
      </c>
      <c r="R110" s="154">
        <f t="shared" si="12"/>
        <v>0</v>
      </c>
      <c r="S110" s="154">
        <v>0</v>
      </c>
      <c r="T110" s="155">
        <f t="shared" si="1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6" t="s">
        <v>175</v>
      </c>
      <c r="AT110" s="156" t="s">
        <v>170</v>
      </c>
      <c r="AU110" s="156" t="s">
        <v>79</v>
      </c>
      <c r="AY110" s="19" t="s">
        <v>167</v>
      </c>
      <c r="BE110" s="157">
        <f t="shared" si="14"/>
        <v>0</v>
      </c>
      <c r="BF110" s="157">
        <f t="shared" si="15"/>
        <v>0</v>
      </c>
      <c r="BG110" s="157">
        <f t="shared" si="16"/>
        <v>0</v>
      </c>
      <c r="BH110" s="157">
        <f t="shared" si="17"/>
        <v>0</v>
      </c>
      <c r="BI110" s="157">
        <f t="shared" si="18"/>
        <v>0</v>
      </c>
      <c r="BJ110" s="19" t="s">
        <v>79</v>
      </c>
      <c r="BK110" s="157">
        <f t="shared" si="19"/>
        <v>0</v>
      </c>
      <c r="BL110" s="19" t="s">
        <v>175</v>
      </c>
      <c r="BM110" s="156" t="s">
        <v>360</v>
      </c>
    </row>
    <row r="111" spans="1:65" s="2" customFormat="1" ht="33" customHeight="1">
      <c r="A111" s="34"/>
      <c r="B111" s="144"/>
      <c r="C111" s="145" t="s">
        <v>271</v>
      </c>
      <c r="D111" s="145" t="s">
        <v>170</v>
      </c>
      <c r="E111" s="146" t="s">
        <v>2001</v>
      </c>
      <c r="F111" s="147" t="s">
        <v>2002</v>
      </c>
      <c r="G111" s="148" t="s">
        <v>1990</v>
      </c>
      <c r="H111" s="149">
        <v>1</v>
      </c>
      <c r="I111" s="150"/>
      <c r="J111" s="151">
        <f t="shared" si="10"/>
        <v>0</v>
      </c>
      <c r="K111" s="147" t="s">
        <v>1967</v>
      </c>
      <c r="L111" s="35"/>
      <c r="M111" s="152" t="s">
        <v>3</v>
      </c>
      <c r="N111" s="153" t="s">
        <v>43</v>
      </c>
      <c r="O111" s="55"/>
      <c r="P111" s="154">
        <f t="shared" si="11"/>
        <v>0</v>
      </c>
      <c r="Q111" s="154">
        <v>0</v>
      </c>
      <c r="R111" s="154">
        <f t="shared" si="12"/>
        <v>0</v>
      </c>
      <c r="S111" s="154">
        <v>0</v>
      </c>
      <c r="T111" s="155">
        <f t="shared" si="1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175</v>
      </c>
      <c r="AT111" s="156" t="s">
        <v>170</v>
      </c>
      <c r="AU111" s="156" t="s">
        <v>79</v>
      </c>
      <c r="AY111" s="19" t="s">
        <v>167</v>
      </c>
      <c r="BE111" s="157">
        <f t="shared" si="14"/>
        <v>0</v>
      </c>
      <c r="BF111" s="157">
        <f t="shared" si="15"/>
        <v>0</v>
      </c>
      <c r="BG111" s="157">
        <f t="shared" si="16"/>
        <v>0</v>
      </c>
      <c r="BH111" s="157">
        <f t="shared" si="17"/>
        <v>0</v>
      </c>
      <c r="BI111" s="157">
        <f t="shared" si="18"/>
        <v>0</v>
      </c>
      <c r="BJ111" s="19" t="s">
        <v>79</v>
      </c>
      <c r="BK111" s="157">
        <f t="shared" si="19"/>
        <v>0</v>
      </c>
      <c r="BL111" s="19" t="s">
        <v>175</v>
      </c>
      <c r="BM111" s="156" t="s">
        <v>370</v>
      </c>
    </row>
    <row r="112" spans="1:65" s="2" customFormat="1" ht="21.75" customHeight="1">
      <c r="A112" s="34"/>
      <c r="B112" s="144"/>
      <c r="C112" s="145" t="s">
        <v>277</v>
      </c>
      <c r="D112" s="145" t="s">
        <v>170</v>
      </c>
      <c r="E112" s="146" t="s">
        <v>2003</v>
      </c>
      <c r="F112" s="147" t="s">
        <v>2004</v>
      </c>
      <c r="G112" s="148" t="s">
        <v>614</v>
      </c>
      <c r="H112" s="191"/>
      <c r="I112" s="150"/>
      <c r="J112" s="151">
        <f t="shared" si="10"/>
        <v>0</v>
      </c>
      <c r="K112" s="147" t="s">
        <v>1967</v>
      </c>
      <c r="L112" s="35"/>
      <c r="M112" s="152" t="s">
        <v>3</v>
      </c>
      <c r="N112" s="153" t="s">
        <v>43</v>
      </c>
      <c r="O112" s="55"/>
      <c r="P112" s="154">
        <f t="shared" si="11"/>
        <v>0</v>
      </c>
      <c r="Q112" s="154">
        <v>0</v>
      </c>
      <c r="R112" s="154">
        <f t="shared" si="12"/>
        <v>0</v>
      </c>
      <c r="S112" s="154">
        <v>0</v>
      </c>
      <c r="T112" s="155">
        <f t="shared" si="1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6" t="s">
        <v>175</v>
      </c>
      <c r="AT112" s="156" t="s">
        <v>170</v>
      </c>
      <c r="AU112" s="156" t="s">
        <v>79</v>
      </c>
      <c r="AY112" s="19" t="s">
        <v>167</v>
      </c>
      <c r="BE112" s="157">
        <f t="shared" si="14"/>
        <v>0</v>
      </c>
      <c r="BF112" s="157">
        <f t="shared" si="15"/>
        <v>0</v>
      </c>
      <c r="BG112" s="157">
        <f t="shared" si="16"/>
        <v>0</v>
      </c>
      <c r="BH112" s="157">
        <f t="shared" si="17"/>
        <v>0</v>
      </c>
      <c r="BI112" s="157">
        <f t="shared" si="18"/>
        <v>0</v>
      </c>
      <c r="BJ112" s="19" t="s">
        <v>79</v>
      </c>
      <c r="BK112" s="157">
        <f t="shared" si="19"/>
        <v>0</v>
      </c>
      <c r="BL112" s="19" t="s">
        <v>175</v>
      </c>
      <c r="BM112" s="156" t="s">
        <v>383</v>
      </c>
    </row>
    <row r="113" spans="2:63" s="12" customFormat="1" ht="25.9" customHeight="1">
      <c r="B113" s="131"/>
      <c r="D113" s="132" t="s">
        <v>71</v>
      </c>
      <c r="E113" s="133" t="s">
        <v>876</v>
      </c>
      <c r="F113" s="133" t="s">
        <v>2005</v>
      </c>
      <c r="I113" s="134"/>
      <c r="J113" s="135">
        <f>BK113</f>
        <v>0</v>
      </c>
      <c r="L113" s="131"/>
      <c r="M113" s="136"/>
      <c r="N113" s="137"/>
      <c r="O113" s="137"/>
      <c r="P113" s="138">
        <f>SUM(P114:P121)</f>
        <v>0</v>
      </c>
      <c r="Q113" s="137"/>
      <c r="R113" s="138">
        <f>SUM(R114:R121)</f>
        <v>0</v>
      </c>
      <c r="S113" s="137"/>
      <c r="T113" s="139">
        <f>SUM(T114:T121)</f>
        <v>0</v>
      </c>
      <c r="AR113" s="132" t="s">
        <v>79</v>
      </c>
      <c r="AT113" s="140" t="s">
        <v>71</v>
      </c>
      <c r="AU113" s="140" t="s">
        <v>72</v>
      </c>
      <c r="AY113" s="132" t="s">
        <v>167</v>
      </c>
      <c r="BK113" s="141">
        <f>SUM(BK114:BK121)</f>
        <v>0</v>
      </c>
    </row>
    <row r="114" spans="1:65" s="2" customFormat="1" ht="24.2" customHeight="1">
      <c r="A114" s="34"/>
      <c r="B114" s="144"/>
      <c r="C114" s="145" t="s">
        <v>285</v>
      </c>
      <c r="D114" s="145" t="s">
        <v>170</v>
      </c>
      <c r="E114" s="146" t="s">
        <v>2006</v>
      </c>
      <c r="F114" s="147" t="s">
        <v>2007</v>
      </c>
      <c r="G114" s="148" t="s">
        <v>226</v>
      </c>
      <c r="H114" s="149">
        <v>8</v>
      </c>
      <c r="I114" s="150"/>
      <c r="J114" s="151">
        <f aca="true" t="shared" si="20" ref="J114:J121">ROUND(I114*H114,2)</f>
        <v>0</v>
      </c>
      <c r="K114" s="147" t="s">
        <v>1967</v>
      </c>
      <c r="L114" s="35"/>
      <c r="M114" s="152" t="s">
        <v>3</v>
      </c>
      <c r="N114" s="153" t="s">
        <v>43</v>
      </c>
      <c r="O114" s="55"/>
      <c r="P114" s="154">
        <f aca="true" t="shared" si="21" ref="P114:P121">O114*H114</f>
        <v>0</v>
      </c>
      <c r="Q114" s="154">
        <v>0</v>
      </c>
      <c r="R114" s="154">
        <f aca="true" t="shared" si="22" ref="R114:R121">Q114*H114</f>
        <v>0</v>
      </c>
      <c r="S114" s="154">
        <v>0</v>
      </c>
      <c r="T114" s="155">
        <f aca="true" t="shared" si="23" ref="T114:T121"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6" t="s">
        <v>175</v>
      </c>
      <c r="AT114" s="156" t="s">
        <v>170</v>
      </c>
      <c r="AU114" s="156" t="s">
        <v>79</v>
      </c>
      <c r="AY114" s="19" t="s">
        <v>167</v>
      </c>
      <c r="BE114" s="157">
        <f aca="true" t="shared" si="24" ref="BE114:BE121">IF(N114="základní",J114,0)</f>
        <v>0</v>
      </c>
      <c r="BF114" s="157">
        <f aca="true" t="shared" si="25" ref="BF114:BF121">IF(N114="snížená",J114,0)</f>
        <v>0</v>
      </c>
      <c r="BG114" s="157">
        <f aca="true" t="shared" si="26" ref="BG114:BG121">IF(N114="zákl. přenesená",J114,0)</f>
        <v>0</v>
      </c>
      <c r="BH114" s="157">
        <f aca="true" t="shared" si="27" ref="BH114:BH121">IF(N114="sníž. přenesená",J114,0)</f>
        <v>0</v>
      </c>
      <c r="BI114" s="157">
        <f aca="true" t="shared" si="28" ref="BI114:BI121">IF(N114="nulová",J114,0)</f>
        <v>0</v>
      </c>
      <c r="BJ114" s="19" t="s">
        <v>79</v>
      </c>
      <c r="BK114" s="157">
        <f aca="true" t="shared" si="29" ref="BK114:BK121">ROUND(I114*H114,2)</f>
        <v>0</v>
      </c>
      <c r="BL114" s="19" t="s">
        <v>175</v>
      </c>
      <c r="BM114" s="156" t="s">
        <v>395</v>
      </c>
    </row>
    <row r="115" spans="1:65" s="2" customFormat="1" ht="24.2" customHeight="1">
      <c r="A115" s="34"/>
      <c r="B115" s="144"/>
      <c r="C115" s="145" t="s">
        <v>290</v>
      </c>
      <c r="D115" s="145" t="s">
        <v>170</v>
      </c>
      <c r="E115" s="146" t="s">
        <v>2008</v>
      </c>
      <c r="F115" s="147" t="s">
        <v>2009</v>
      </c>
      <c r="G115" s="148" t="s">
        <v>226</v>
      </c>
      <c r="H115" s="149">
        <v>8</v>
      </c>
      <c r="I115" s="150"/>
      <c r="J115" s="151">
        <f t="shared" si="20"/>
        <v>0</v>
      </c>
      <c r="K115" s="147" t="s">
        <v>1967</v>
      </c>
      <c r="L115" s="35"/>
      <c r="M115" s="152" t="s">
        <v>3</v>
      </c>
      <c r="N115" s="153" t="s">
        <v>43</v>
      </c>
      <c r="O115" s="55"/>
      <c r="P115" s="154">
        <f t="shared" si="21"/>
        <v>0</v>
      </c>
      <c r="Q115" s="154">
        <v>0</v>
      </c>
      <c r="R115" s="154">
        <f t="shared" si="22"/>
        <v>0</v>
      </c>
      <c r="S115" s="154">
        <v>0</v>
      </c>
      <c r="T115" s="155">
        <f t="shared" si="2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6" t="s">
        <v>175</v>
      </c>
      <c r="AT115" s="156" t="s">
        <v>170</v>
      </c>
      <c r="AU115" s="156" t="s">
        <v>79</v>
      </c>
      <c r="AY115" s="19" t="s">
        <v>167</v>
      </c>
      <c r="BE115" s="157">
        <f t="shared" si="24"/>
        <v>0</v>
      </c>
      <c r="BF115" s="157">
        <f t="shared" si="25"/>
        <v>0</v>
      </c>
      <c r="BG115" s="157">
        <f t="shared" si="26"/>
        <v>0</v>
      </c>
      <c r="BH115" s="157">
        <f t="shared" si="27"/>
        <v>0</v>
      </c>
      <c r="BI115" s="157">
        <f t="shared" si="28"/>
        <v>0</v>
      </c>
      <c r="BJ115" s="19" t="s">
        <v>79</v>
      </c>
      <c r="BK115" s="157">
        <f t="shared" si="29"/>
        <v>0</v>
      </c>
      <c r="BL115" s="19" t="s">
        <v>175</v>
      </c>
      <c r="BM115" s="156" t="s">
        <v>406</v>
      </c>
    </row>
    <row r="116" spans="1:65" s="2" customFormat="1" ht="33" customHeight="1">
      <c r="A116" s="34"/>
      <c r="B116" s="144"/>
      <c r="C116" s="145" t="s">
        <v>8</v>
      </c>
      <c r="D116" s="145" t="s">
        <v>170</v>
      </c>
      <c r="E116" s="146" t="s">
        <v>2010</v>
      </c>
      <c r="F116" s="147" t="s">
        <v>2011</v>
      </c>
      <c r="G116" s="148" t="s">
        <v>226</v>
      </c>
      <c r="H116" s="149">
        <v>1</v>
      </c>
      <c r="I116" s="150"/>
      <c r="J116" s="151">
        <f t="shared" si="20"/>
        <v>0</v>
      </c>
      <c r="K116" s="147" t="s">
        <v>1967</v>
      </c>
      <c r="L116" s="35"/>
      <c r="M116" s="152" t="s">
        <v>3</v>
      </c>
      <c r="N116" s="153" t="s">
        <v>43</v>
      </c>
      <c r="O116" s="55"/>
      <c r="P116" s="154">
        <f t="shared" si="21"/>
        <v>0</v>
      </c>
      <c r="Q116" s="154">
        <v>0</v>
      </c>
      <c r="R116" s="154">
        <f t="shared" si="22"/>
        <v>0</v>
      </c>
      <c r="S116" s="154">
        <v>0</v>
      </c>
      <c r="T116" s="155">
        <f t="shared" si="23"/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6" t="s">
        <v>175</v>
      </c>
      <c r="AT116" s="156" t="s">
        <v>170</v>
      </c>
      <c r="AU116" s="156" t="s">
        <v>79</v>
      </c>
      <c r="AY116" s="19" t="s">
        <v>167</v>
      </c>
      <c r="BE116" s="157">
        <f t="shared" si="24"/>
        <v>0</v>
      </c>
      <c r="BF116" s="157">
        <f t="shared" si="25"/>
        <v>0</v>
      </c>
      <c r="BG116" s="157">
        <f t="shared" si="26"/>
        <v>0</v>
      </c>
      <c r="BH116" s="157">
        <f t="shared" si="27"/>
        <v>0</v>
      </c>
      <c r="BI116" s="157">
        <f t="shared" si="28"/>
        <v>0</v>
      </c>
      <c r="BJ116" s="19" t="s">
        <v>79</v>
      </c>
      <c r="BK116" s="157">
        <f t="shared" si="29"/>
        <v>0</v>
      </c>
      <c r="BL116" s="19" t="s">
        <v>175</v>
      </c>
      <c r="BM116" s="156" t="s">
        <v>418</v>
      </c>
    </row>
    <row r="117" spans="1:65" s="2" customFormat="1" ht="33" customHeight="1">
      <c r="A117" s="34"/>
      <c r="B117" s="144"/>
      <c r="C117" s="145" t="s">
        <v>300</v>
      </c>
      <c r="D117" s="145" t="s">
        <v>170</v>
      </c>
      <c r="E117" s="146" t="s">
        <v>2012</v>
      </c>
      <c r="F117" s="147" t="s">
        <v>2013</v>
      </c>
      <c r="G117" s="148" t="s">
        <v>226</v>
      </c>
      <c r="H117" s="149">
        <v>11</v>
      </c>
      <c r="I117" s="150"/>
      <c r="J117" s="151">
        <f t="shared" si="20"/>
        <v>0</v>
      </c>
      <c r="K117" s="147" t="s">
        <v>1967</v>
      </c>
      <c r="L117" s="35"/>
      <c r="M117" s="152" t="s">
        <v>3</v>
      </c>
      <c r="N117" s="153" t="s">
        <v>43</v>
      </c>
      <c r="O117" s="55"/>
      <c r="P117" s="154">
        <f t="shared" si="21"/>
        <v>0</v>
      </c>
      <c r="Q117" s="154">
        <v>0</v>
      </c>
      <c r="R117" s="154">
        <f t="shared" si="22"/>
        <v>0</v>
      </c>
      <c r="S117" s="154">
        <v>0</v>
      </c>
      <c r="T117" s="155">
        <f t="shared" si="23"/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6" t="s">
        <v>175</v>
      </c>
      <c r="AT117" s="156" t="s">
        <v>170</v>
      </c>
      <c r="AU117" s="156" t="s">
        <v>79</v>
      </c>
      <c r="AY117" s="19" t="s">
        <v>167</v>
      </c>
      <c r="BE117" s="157">
        <f t="shared" si="24"/>
        <v>0</v>
      </c>
      <c r="BF117" s="157">
        <f t="shared" si="25"/>
        <v>0</v>
      </c>
      <c r="BG117" s="157">
        <f t="shared" si="26"/>
        <v>0</v>
      </c>
      <c r="BH117" s="157">
        <f t="shared" si="27"/>
        <v>0</v>
      </c>
      <c r="BI117" s="157">
        <f t="shared" si="28"/>
        <v>0</v>
      </c>
      <c r="BJ117" s="19" t="s">
        <v>79</v>
      </c>
      <c r="BK117" s="157">
        <f t="shared" si="29"/>
        <v>0</v>
      </c>
      <c r="BL117" s="19" t="s">
        <v>175</v>
      </c>
      <c r="BM117" s="156" t="s">
        <v>431</v>
      </c>
    </row>
    <row r="118" spans="1:65" s="2" customFormat="1" ht="33" customHeight="1">
      <c r="A118" s="34"/>
      <c r="B118" s="144"/>
      <c r="C118" s="145" t="s">
        <v>306</v>
      </c>
      <c r="D118" s="145" t="s">
        <v>170</v>
      </c>
      <c r="E118" s="146" t="s">
        <v>2014</v>
      </c>
      <c r="F118" s="147" t="s">
        <v>2015</v>
      </c>
      <c r="G118" s="148" t="s">
        <v>226</v>
      </c>
      <c r="H118" s="149">
        <v>1</v>
      </c>
      <c r="I118" s="150"/>
      <c r="J118" s="151">
        <f t="shared" si="20"/>
        <v>0</v>
      </c>
      <c r="K118" s="147" t="s">
        <v>1967</v>
      </c>
      <c r="L118" s="35"/>
      <c r="M118" s="152" t="s">
        <v>3</v>
      </c>
      <c r="N118" s="153" t="s">
        <v>43</v>
      </c>
      <c r="O118" s="55"/>
      <c r="P118" s="154">
        <f t="shared" si="21"/>
        <v>0</v>
      </c>
      <c r="Q118" s="154">
        <v>0</v>
      </c>
      <c r="R118" s="154">
        <f t="shared" si="22"/>
        <v>0</v>
      </c>
      <c r="S118" s="154">
        <v>0</v>
      </c>
      <c r="T118" s="155">
        <f t="shared" si="23"/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6" t="s">
        <v>175</v>
      </c>
      <c r="AT118" s="156" t="s">
        <v>170</v>
      </c>
      <c r="AU118" s="156" t="s">
        <v>79</v>
      </c>
      <c r="AY118" s="19" t="s">
        <v>167</v>
      </c>
      <c r="BE118" s="157">
        <f t="shared" si="24"/>
        <v>0</v>
      </c>
      <c r="BF118" s="157">
        <f t="shared" si="25"/>
        <v>0</v>
      </c>
      <c r="BG118" s="157">
        <f t="shared" si="26"/>
        <v>0</v>
      </c>
      <c r="BH118" s="157">
        <f t="shared" si="27"/>
        <v>0</v>
      </c>
      <c r="BI118" s="157">
        <f t="shared" si="28"/>
        <v>0</v>
      </c>
      <c r="BJ118" s="19" t="s">
        <v>79</v>
      </c>
      <c r="BK118" s="157">
        <f t="shared" si="29"/>
        <v>0</v>
      </c>
      <c r="BL118" s="19" t="s">
        <v>175</v>
      </c>
      <c r="BM118" s="156" t="s">
        <v>441</v>
      </c>
    </row>
    <row r="119" spans="1:65" s="2" customFormat="1" ht="33" customHeight="1">
      <c r="A119" s="34"/>
      <c r="B119" s="144"/>
      <c r="C119" s="145" t="s">
        <v>312</v>
      </c>
      <c r="D119" s="145" t="s">
        <v>170</v>
      </c>
      <c r="E119" s="146" t="s">
        <v>2016</v>
      </c>
      <c r="F119" s="147" t="s">
        <v>2017</v>
      </c>
      <c r="G119" s="148" t="s">
        <v>226</v>
      </c>
      <c r="H119" s="149">
        <v>11</v>
      </c>
      <c r="I119" s="150"/>
      <c r="J119" s="151">
        <f t="shared" si="20"/>
        <v>0</v>
      </c>
      <c r="K119" s="147" t="s">
        <v>1967</v>
      </c>
      <c r="L119" s="35"/>
      <c r="M119" s="152" t="s">
        <v>3</v>
      </c>
      <c r="N119" s="153" t="s">
        <v>43</v>
      </c>
      <c r="O119" s="55"/>
      <c r="P119" s="154">
        <f t="shared" si="21"/>
        <v>0</v>
      </c>
      <c r="Q119" s="154">
        <v>0</v>
      </c>
      <c r="R119" s="154">
        <f t="shared" si="22"/>
        <v>0</v>
      </c>
      <c r="S119" s="154">
        <v>0</v>
      </c>
      <c r="T119" s="155">
        <f t="shared" si="23"/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6" t="s">
        <v>175</v>
      </c>
      <c r="AT119" s="156" t="s">
        <v>170</v>
      </c>
      <c r="AU119" s="156" t="s">
        <v>79</v>
      </c>
      <c r="AY119" s="19" t="s">
        <v>167</v>
      </c>
      <c r="BE119" s="157">
        <f t="shared" si="24"/>
        <v>0</v>
      </c>
      <c r="BF119" s="157">
        <f t="shared" si="25"/>
        <v>0</v>
      </c>
      <c r="BG119" s="157">
        <f t="shared" si="26"/>
        <v>0</v>
      </c>
      <c r="BH119" s="157">
        <f t="shared" si="27"/>
        <v>0</v>
      </c>
      <c r="BI119" s="157">
        <f t="shared" si="28"/>
        <v>0</v>
      </c>
      <c r="BJ119" s="19" t="s">
        <v>79</v>
      </c>
      <c r="BK119" s="157">
        <f t="shared" si="29"/>
        <v>0</v>
      </c>
      <c r="BL119" s="19" t="s">
        <v>175</v>
      </c>
      <c r="BM119" s="156" t="s">
        <v>451</v>
      </c>
    </row>
    <row r="120" spans="1:65" s="2" customFormat="1" ht="16.5" customHeight="1">
      <c r="A120" s="34"/>
      <c r="B120" s="144"/>
      <c r="C120" s="145" t="s">
        <v>318</v>
      </c>
      <c r="D120" s="145" t="s">
        <v>170</v>
      </c>
      <c r="E120" s="146" t="s">
        <v>2018</v>
      </c>
      <c r="F120" s="147" t="s">
        <v>2019</v>
      </c>
      <c r="G120" s="148" t="s">
        <v>226</v>
      </c>
      <c r="H120" s="149">
        <v>24</v>
      </c>
      <c r="I120" s="150"/>
      <c r="J120" s="151">
        <f t="shared" si="20"/>
        <v>0</v>
      </c>
      <c r="K120" s="147" t="s">
        <v>1967</v>
      </c>
      <c r="L120" s="35"/>
      <c r="M120" s="152" t="s">
        <v>3</v>
      </c>
      <c r="N120" s="153" t="s">
        <v>43</v>
      </c>
      <c r="O120" s="55"/>
      <c r="P120" s="154">
        <f t="shared" si="21"/>
        <v>0</v>
      </c>
      <c r="Q120" s="154">
        <v>0</v>
      </c>
      <c r="R120" s="154">
        <f t="shared" si="22"/>
        <v>0</v>
      </c>
      <c r="S120" s="154">
        <v>0</v>
      </c>
      <c r="T120" s="155">
        <f t="shared" si="23"/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6" t="s">
        <v>175</v>
      </c>
      <c r="AT120" s="156" t="s">
        <v>170</v>
      </c>
      <c r="AU120" s="156" t="s">
        <v>79</v>
      </c>
      <c r="AY120" s="19" t="s">
        <v>167</v>
      </c>
      <c r="BE120" s="157">
        <f t="shared" si="24"/>
        <v>0</v>
      </c>
      <c r="BF120" s="157">
        <f t="shared" si="25"/>
        <v>0</v>
      </c>
      <c r="BG120" s="157">
        <f t="shared" si="26"/>
        <v>0</v>
      </c>
      <c r="BH120" s="157">
        <f t="shared" si="27"/>
        <v>0</v>
      </c>
      <c r="BI120" s="157">
        <f t="shared" si="28"/>
        <v>0</v>
      </c>
      <c r="BJ120" s="19" t="s">
        <v>79</v>
      </c>
      <c r="BK120" s="157">
        <f t="shared" si="29"/>
        <v>0</v>
      </c>
      <c r="BL120" s="19" t="s">
        <v>175</v>
      </c>
      <c r="BM120" s="156" t="s">
        <v>463</v>
      </c>
    </row>
    <row r="121" spans="1:65" s="2" customFormat="1" ht="24.2" customHeight="1">
      <c r="A121" s="34"/>
      <c r="B121" s="144"/>
      <c r="C121" s="145" t="s">
        <v>323</v>
      </c>
      <c r="D121" s="145" t="s">
        <v>170</v>
      </c>
      <c r="E121" s="146" t="s">
        <v>2020</v>
      </c>
      <c r="F121" s="147" t="s">
        <v>2021</v>
      </c>
      <c r="G121" s="148" t="s">
        <v>614</v>
      </c>
      <c r="H121" s="191"/>
      <c r="I121" s="150"/>
      <c r="J121" s="151">
        <f t="shared" si="20"/>
        <v>0</v>
      </c>
      <c r="K121" s="147" t="s">
        <v>1967</v>
      </c>
      <c r="L121" s="35"/>
      <c r="M121" s="152" t="s">
        <v>3</v>
      </c>
      <c r="N121" s="153" t="s">
        <v>43</v>
      </c>
      <c r="O121" s="55"/>
      <c r="P121" s="154">
        <f t="shared" si="21"/>
        <v>0</v>
      </c>
      <c r="Q121" s="154">
        <v>0</v>
      </c>
      <c r="R121" s="154">
        <f t="shared" si="22"/>
        <v>0</v>
      </c>
      <c r="S121" s="154">
        <v>0</v>
      </c>
      <c r="T121" s="155">
        <f t="shared" si="23"/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6" t="s">
        <v>175</v>
      </c>
      <c r="AT121" s="156" t="s">
        <v>170</v>
      </c>
      <c r="AU121" s="156" t="s">
        <v>79</v>
      </c>
      <c r="AY121" s="19" t="s">
        <v>167</v>
      </c>
      <c r="BE121" s="157">
        <f t="shared" si="24"/>
        <v>0</v>
      </c>
      <c r="BF121" s="157">
        <f t="shared" si="25"/>
        <v>0</v>
      </c>
      <c r="BG121" s="157">
        <f t="shared" si="26"/>
        <v>0</v>
      </c>
      <c r="BH121" s="157">
        <f t="shared" si="27"/>
        <v>0</v>
      </c>
      <c r="BI121" s="157">
        <f t="shared" si="28"/>
        <v>0</v>
      </c>
      <c r="BJ121" s="19" t="s">
        <v>79</v>
      </c>
      <c r="BK121" s="157">
        <f t="shared" si="29"/>
        <v>0</v>
      </c>
      <c r="BL121" s="19" t="s">
        <v>175</v>
      </c>
      <c r="BM121" s="156" t="s">
        <v>474</v>
      </c>
    </row>
    <row r="122" spans="2:63" s="12" customFormat="1" ht="25.9" customHeight="1">
      <c r="B122" s="131"/>
      <c r="D122" s="132" t="s">
        <v>71</v>
      </c>
      <c r="E122" s="133" t="s">
        <v>886</v>
      </c>
      <c r="F122" s="133" t="s">
        <v>2022</v>
      </c>
      <c r="I122" s="134"/>
      <c r="J122" s="135">
        <f>BK122</f>
        <v>0</v>
      </c>
      <c r="L122" s="131"/>
      <c r="M122" s="136"/>
      <c r="N122" s="137"/>
      <c r="O122" s="137"/>
      <c r="P122" s="138">
        <f>SUM(P123:P160)</f>
        <v>0</v>
      </c>
      <c r="Q122" s="137"/>
      <c r="R122" s="138">
        <f>SUM(R123:R160)</f>
        <v>0</v>
      </c>
      <c r="S122" s="137"/>
      <c r="T122" s="139">
        <f>SUM(T123:T160)</f>
        <v>0</v>
      </c>
      <c r="AR122" s="132" t="s">
        <v>79</v>
      </c>
      <c r="AT122" s="140" t="s">
        <v>71</v>
      </c>
      <c r="AU122" s="140" t="s">
        <v>72</v>
      </c>
      <c r="AY122" s="132" t="s">
        <v>167</v>
      </c>
      <c r="BK122" s="141">
        <f>SUM(BK123:BK160)</f>
        <v>0</v>
      </c>
    </row>
    <row r="123" spans="1:65" s="2" customFormat="1" ht="21.75" customHeight="1">
      <c r="A123" s="34"/>
      <c r="B123" s="144"/>
      <c r="C123" s="145" t="s">
        <v>330</v>
      </c>
      <c r="D123" s="145" t="s">
        <v>170</v>
      </c>
      <c r="E123" s="146" t="s">
        <v>2023</v>
      </c>
      <c r="F123" s="147" t="s">
        <v>2024</v>
      </c>
      <c r="G123" s="148" t="s">
        <v>200</v>
      </c>
      <c r="H123" s="149">
        <v>4</v>
      </c>
      <c r="I123" s="150"/>
      <c r="J123" s="151">
        <f aca="true" t="shared" si="30" ref="J123:J160">ROUND(I123*H123,2)</f>
        <v>0</v>
      </c>
      <c r="K123" s="147" t="s">
        <v>1967</v>
      </c>
      <c r="L123" s="35"/>
      <c r="M123" s="152" t="s">
        <v>3</v>
      </c>
      <c r="N123" s="153" t="s">
        <v>43</v>
      </c>
      <c r="O123" s="55"/>
      <c r="P123" s="154">
        <f aca="true" t="shared" si="31" ref="P123:P160">O123*H123</f>
        <v>0</v>
      </c>
      <c r="Q123" s="154">
        <v>0</v>
      </c>
      <c r="R123" s="154">
        <f aca="true" t="shared" si="32" ref="R123:R160">Q123*H123</f>
        <v>0</v>
      </c>
      <c r="S123" s="154">
        <v>0</v>
      </c>
      <c r="T123" s="155">
        <f aca="true" t="shared" si="33" ref="T123:T160"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6" t="s">
        <v>175</v>
      </c>
      <c r="AT123" s="156" t="s">
        <v>170</v>
      </c>
      <c r="AU123" s="156" t="s">
        <v>79</v>
      </c>
      <c r="AY123" s="19" t="s">
        <v>167</v>
      </c>
      <c r="BE123" s="157">
        <f aca="true" t="shared" si="34" ref="BE123:BE160">IF(N123="základní",J123,0)</f>
        <v>0</v>
      </c>
      <c r="BF123" s="157">
        <f aca="true" t="shared" si="35" ref="BF123:BF160">IF(N123="snížená",J123,0)</f>
        <v>0</v>
      </c>
      <c r="BG123" s="157">
        <f aca="true" t="shared" si="36" ref="BG123:BG160">IF(N123="zákl. přenesená",J123,0)</f>
        <v>0</v>
      </c>
      <c r="BH123" s="157">
        <f aca="true" t="shared" si="37" ref="BH123:BH160">IF(N123="sníž. přenesená",J123,0)</f>
        <v>0</v>
      </c>
      <c r="BI123" s="157">
        <f aca="true" t="shared" si="38" ref="BI123:BI160">IF(N123="nulová",J123,0)</f>
        <v>0</v>
      </c>
      <c r="BJ123" s="19" t="s">
        <v>79</v>
      </c>
      <c r="BK123" s="157">
        <f aca="true" t="shared" si="39" ref="BK123:BK160">ROUND(I123*H123,2)</f>
        <v>0</v>
      </c>
      <c r="BL123" s="19" t="s">
        <v>175</v>
      </c>
      <c r="BM123" s="156" t="s">
        <v>485</v>
      </c>
    </row>
    <row r="124" spans="1:65" s="2" customFormat="1" ht="24.2" customHeight="1">
      <c r="A124" s="34"/>
      <c r="B124" s="144"/>
      <c r="C124" s="145" t="s">
        <v>339</v>
      </c>
      <c r="D124" s="145" t="s">
        <v>170</v>
      </c>
      <c r="E124" s="146" t="s">
        <v>2025</v>
      </c>
      <c r="F124" s="147" t="s">
        <v>2026</v>
      </c>
      <c r="G124" s="148" t="s">
        <v>200</v>
      </c>
      <c r="H124" s="149">
        <v>12</v>
      </c>
      <c r="I124" s="150"/>
      <c r="J124" s="151">
        <f t="shared" si="30"/>
        <v>0</v>
      </c>
      <c r="K124" s="147" t="s">
        <v>1967</v>
      </c>
      <c r="L124" s="35"/>
      <c r="M124" s="152" t="s">
        <v>3</v>
      </c>
      <c r="N124" s="153" t="s">
        <v>43</v>
      </c>
      <c r="O124" s="55"/>
      <c r="P124" s="154">
        <f t="shared" si="31"/>
        <v>0</v>
      </c>
      <c r="Q124" s="154">
        <v>0</v>
      </c>
      <c r="R124" s="154">
        <f t="shared" si="32"/>
        <v>0</v>
      </c>
      <c r="S124" s="154">
        <v>0</v>
      </c>
      <c r="T124" s="155">
        <f t="shared" si="3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6" t="s">
        <v>175</v>
      </c>
      <c r="AT124" s="156" t="s">
        <v>170</v>
      </c>
      <c r="AU124" s="156" t="s">
        <v>79</v>
      </c>
      <c r="AY124" s="19" t="s">
        <v>167</v>
      </c>
      <c r="BE124" s="157">
        <f t="shared" si="34"/>
        <v>0</v>
      </c>
      <c r="BF124" s="157">
        <f t="shared" si="35"/>
        <v>0</v>
      </c>
      <c r="BG124" s="157">
        <f t="shared" si="36"/>
        <v>0</v>
      </c>
      <c r="BH124" s="157">
        <f t="shared" si="37"/>
        <v>0</v>
      </c>
      <c r="BI124" s="157">
        <f t="shared" si="38"/>
        <v>0</v>
      </c>
      <c r="BJ124" s="19" t="s">
        <v>79</v>
      </c>
      <c r="BK124" s="157">
        <f t="shared" si="39"/>
        <v>0</v>
      </c>
      <c r="BL124" s="19" t="s">
        <v>175</v>
      </c>
      <c r="BM124" s="156" t="s">
        <v>497</v>
      </c>
    </row>
    <row r="125" spans="1:65" s="2" customFormat="1" ht="24.2" customHeight="1">
      <c r="A125" s="34"/>
      <c r="B125" s="144"/>
      <c r="C125" s="145" t="s">
        <v>345</v>
      </c>
      <c r="D125" s="145" t="s">
        <v>170</v>
      </c>
      <c r="E125" s="146" t="s">
        <v>2027</v>
      </c>
      <c r="F125" s="147" t="s">
        <v>2028</v>
      </c>
      <c r="G125" s="148" t="s">
        <v>200</v>
      </c>
      <c r="H125" s="149">
        <v>12</v>
      </c>
      <c r="I125" s="150"/>
      <c r="J125" s="151">
        <f t="shared" si="30"/>
        <v>0</v>
      </c>
      <c r="K125" s="147" t="s">
        <v>1967</v>
      </c>
      <c r="L125" s="35"/>
      <c r="M125" s="152" t="s">
        <v>3</v>
      </c>
      <c r="N125" s="153" t="s">
        <v>43</v>
      </c>
      <c r="O125" s="55"/>
      <c r="P125" s="154">
        <f t="shared" si="31"/>
        <v>0</v>
      </c>
      <c r="Q125" s="154">
        <v>0</v>
      </c>
      <c r="R125" s="154">
        <f t="shared" si="32"/>
        <v>0</v>
      </c>
      <c r="S125" s="154">
        <v>0</v>
      </c>
      <c r="T125" s="155">
        <f t="shared" si="3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6" t="s">
        <v>175</v>
      </c>
      <c r="AT125" s="156" t="s">
        <v>170</v>
      </c>
      <c r="AU125" s="156" t="s">
        <v>79</v>
      </c>
      <c r="AY125" s="19" t="s">
        <v>167</v>
      </c>
      <c r="BE125" s="157">
        <f t="shared" si="34"/>
        <v>0</v>
      </c>
      <c r="BF125" s="157">
        <f t="shared" si="35"/>
        <v>0</v>
      </c>
      <c r="BG125" s="157">
        <f t="shared" si="36"/>
        <v>0</v>
      </c>
      <c r="BH125" s="157">
        <f t="shared" si="37"/>
        <v>0</v>
      </c>
      <c r="BI125" s="157">
        <f t="shared" si="38"/>
        <v>0</v>
      </c>
      <c r="BJ125" s="19" t="s">
        <v>79</v>
      </c>
      <c r="BK125" s="157">
        <f t="shared" si="39"/>
        <v>0</v>
      </c>
      <c r="BL125" s="19" t="s">
        <v>175</v>
      </c>
      <c r="BM125" s="156" t="s">
        <v>508</v>
      </c>
    </row>
    <row r="126" spans="1:65" s="2" customFormat="1" ht="16.5" customHeight="1">
      <c r="A126" s="34"/>
      <c r="B126" s="144"/>
      <c r="C126" s="145" t="s">
        <v>350</v>
      </c>
      <c r="D126" s="145" t="s">
        <v>170</v>
      </c>
      <c r="E126" s="146" t="s">
        <v>2029</v>
      </c>
      <c r="F126" s="147" t="s">
        <v>2030</v>
      </c>
      <c r="G126" s="148" t="s">
        <v>847</v>
      </c>
      <c r="H126" s="149">
        <v>8</v>
      </c>
      <c r="I126" s="150"/>
      <c r="J126" s="151">
        <f t="shared" si="30"/>
        <v>0</v>
      </c>
      <c r="K126" s="147" t="s">
        <v>1967</v>
      </c>
      <c r="L126" s="35"/>
      <c r="M126" s="152" t="s">
        <v>3</v>
      </c>
      <c r="N126" s="153" t="s">
        <v>43</v>
      </c>
      <c r="O126" s="55"/>
      <c r="P126" s="154">
        <f t="shared" si="31"/>
        <v>0</v>
      </c>
      <c r="Q126" s="154">
        <v>0</v>
      </c>
      <c r="R126" s="154">
        <f t="shared" si="32"/>
        <v>0</v>
      </c>
      <c r="S126" s="154">
        <v>0</v>
      </c>
      <c r="T126" s="155">
        <f t="shared" si="3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6" t="s">
        <v>175</v>
      </c>
      <c r="AT126" s="156" t="s">
        <v>170</v>
      </c>
      <c r="AU126" s="156" t="s">
        <v>79</v>
      </c>
      <c r="AY126" s="19" t="s">
        <v>167</v>
      </c>
      <c r="BE126" s="157">
        <f t="shared" si="34"/>
        <v>0</v>
      </c>
      <c r="BF126" s="157">
        <f t="shared" si="35"/>
        <v>0</v>
      </c>
      <c r="BG126" s="157">
        <f t="shared" si="36"/>
        <v>0</v>
      </c>
      <c r="BH126" s="157">
        <f t="shared" si="37"/>
        <v>0</v>
      </c>
      <c r="BI126" s="157">
        <f t="shared" si="38"/>
        <v>0</v>
      </c>
      <c r="BJ126" s="19" t="s">
        <v>79</v>
      </c>
      <c r="BK126" s="157">
        <f t="shared" si="39"/>
        <v>0</v>
      </c>
      <c r="BL126" s="19" t="s">
        <v>175</v>
      </c>
      <c r="BM126" s="156" t="s">
        <v>518</v>
      </c>
    </row>
    <row r="127" spans="1:65" s="2" customFormat="1" ht="16.5" customHeight="1">
      <c r="A127" s="34"/>
      <c r="B127" s="144"/>
      <c r="C127" s="145" t="s">
        <v>354</v>
      </c>
      <c r="D127" s="145" t="s">
        <v>170</v>
      </c>
      <c r="E127" s="146" t="s">
        <v>2031</v>
      </c>
      <c r="F127" s="147" t="s">
        <v>2032</v>
      </c>
      <c r="G127" s="148" t="s">
        <v>847</v>
      </c>
      <c r="H127" s="149">
        <v>4</v>
      </c>
      <c r="I127" s="150"/>
      <c r="J127" s="151">
        <f t="shared" si="30"/>
        <v>0</v>
      </c>
      <c r="K127" s="147" t="s">
        <v>1967</v>
      </c>
      <c r="L127" s="35"/>
      <c r="M127" s="152" t="s">
        <v>3</v>
      </c>
      <c r="N127" s="153" t="s">
        <v>43</v>
      </c>
      <c r="O127" s="55"/>
      <c r="P127" s="154">
        <f t="shared" si="31"/>
        <v>0</v>
      </c>
      <c r="Q127" s="154">
        <v>0</v>
      </c>
      <c r="R127" s="154">
        <f t="shared" si="32"/>
        <v>0</v>
      </c>
      <c r="S127" s="154">
        <v>0</v>
      </c>
      <c r="T127" s="155">
        <f t="shared" si="3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6" t="s">
        <v>175</v>
      </c>
      <c r="AT127" s="156" t="s">
        <v>170</v>
      </c>
      <c r="AU127" s="156" t="s">
        <v>79</v>
      </c>
      <c r="AY127" s="19" t="s">
        <v>167</v>
      </c>
      <c r="BE127" s="157">
        <f t="shared" si="34"/>
        <v>0</v>
      </c>
      <c r="BF127" s="157">
        <f t="shared" si="35"/>
        <v>0</v>
      </c>
      <c r="BG127" s="157">
        <f t="shared" si="36"/>
        <v>0</v>
      </c>
      <c r="BH127" s="157">
        <f t="shared" si="37"/>
        <v>0</v>
      </c>
      <c r="BI127" s="157">
        <f t="shared" si="38"/>
        <v>0</v>
      </c>
      <c r="BJ127" s="19" t="s">
        <v>79</v>
      </c>
      <c r="BK127" s="157">
        <f t="shared" si="39"/>
        <v>0</v>
      </c>
      <c r="BL127" s="19" t="s">
        <v>175</v>
      </c>
      <c r="BM127" s="156" t="s">
        <v>530</v>
      </c>
    </row>
    <row r="128" spans="1:65" s="2" customFormat="1" ht="16.5" customHeight="1">
      <c r="A128" s="34"/>
      <c r="B128" s="144"/>
      <c r="C128" s="145" t="s">
        <v>360</v>
      </c>
      <c r="D128" s="145" t="s">
        <v>170</v>
      </c>
      <c r="E128" s="146" t="s">
        <v>2033</v>
      </c>
      <c r="F128" s="147" t="s">
        <v>2034</v>
      </c>
      <c r="G128" s="148" t="s">
        <v>847</v>
      </c>
      <c r="H128" s="149">
        <v>1</v>
      </c>
      <c r="I128" s="150"/>
      <c r="J128" s="151">
        <f t="shared" si="30"/>
        <v>0</v>
      </c>
      <c r="K128" s="147" t="s">
        <v>1967</v>
      </c>
      <c r="L128" s="35"/>
      <c r="M128" s="152" t="s">
        <v>3</v>
      </c>
      <c r="N128" s="153" t="s">
        <v>43</v>
      </c>
      <c r="O128" s="55"/>
      <c r="P128" s="154">
        <f t="shared" si="31"/>
        <v>0</v>
      </c>
      <c r="Q128" s="154">
        <v>0</v>
      </c>
      <c r="R128" s="154">
        <f t="shared" si="32"/>
        <v>0</v>
      </c>
      <c r="S128" s="154">
        <v>0</v>
      </c>
      <c r="T128" s="155">
        <f t="shared" si="3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6" t="s">
        <v>175</v>
      </c>
      <c r="AT128" s="156" t="s">
        <v>170</v>
      </c>
      <c r="AU128" s="156" t="s">
        <v>79</v>
      </c>
      <c r="AY128" s="19" t="s">
        <v>167</v>
      </c>
      <c r="BE128" s="157">
        <f t="shared" si="34"/>
        <v>0</v>
      </c>
      <c r="BF128" s="157">
        <f t="shared" si="35"/>
        <v>0</v>
      </c>
      <c r="BG128" s="157">
        <f t="shared" si="36"/>
        <v>0</v>
      </c>
      <c r="BH128" s="157">
        <f t="shared" si="37"/>
        <v>0</v>
      </c>
      <c r="BI128" s="157">
        <f t="shared" si="38"/>
        <v>0</v>
      </c>
      <c r="BJ128" s="19" t="s">
        <v>79</v>
      </c>
      <c r="BK128" s="157">
        <f t="shared" si="39"/>
        <v>0</v>
      </c>
      <c r="BL128" s="19" t="s">
        <v>175</v>
      </c>
      <c r="BM128" s="156" t="s">
        <v>539</v>
      </c>
    </row>
    <row r="129" spans="1:65" s="2" customFormat="1" ht="16.5" customHeight="1">
      <c r="A129" s="34"/>
      <c r="B129" s="144"/>
      <c r="C129" s="145" t="s">
        <v>365</v>
      </c>
      <c r="D129" s="145" t="s">
        <v>170</v>
      </c>
      <c r="E129" s="146" t="s">
        <v>2035</v>
      </c>
      <c r="F129" s="147" t="s">
        <v>2036</v>
      </c>
      <c r="G129" s="148" t="s">
        <v>847</v>
      </c>
      <c r="H129" s="149">
        <v>11</v>
      </c>
      <c r="I129" s="150"/>
      <c r="J129" s="151">
        <f t="shared" si="30"/>
        <v>0</v>
      </c>
      <c r="K129" s="147" t="s">
        <v>1967</v>
      </c>
      <c r="L129" s="35"/>
      <c r="M129" s="152" t="s">
        <v>3</v>
      </c>
      <c r="N129" s="153" t="s">
        <v>43</v>
      </c>
      <c r="O129" s="55"/>
      <c r="P129" s="154">
        <f t="shared" si="31"/>
        <v>0</v>
      </c>
      <c r="Q129" s="154">
        <v>0</v>
      </c>
      <c r="R129" s="154">
        <f t="shared" si="32"/>
        <v>0</v>
      </c>
      <c r="S129" s="154">
        <v>0</v>
      </c>
      <c r="T129" s="155">
        <f t="shared" si="3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6" t="s">
        <v>175</v>
      </c>
      <c r="AT129" s="156" t="s">
        <v>170</v>
      </c>
      <c r="AU129" s="156" t="s">
        <v>79</v>
      </c>
      <c r="AY129" s="19" t="s">
        <v>167</v>
      </c>
      <c r="BE129" s="157">
        <f t="shared" si="34"/>
        <v>0</v>
      </c>
      <c r="BF129" s="157">
        <f t="shared" si="35"/>
        <v>0</v>
      </c>
      <c r="BG129" s="157">
        <f t="shared" si="36"/>
        <v>0</v>
      </c>
      <c r="BH129" s="157">
        <f t="shared" si="37"/>
        <v>0</v>
      </c>
      <c r="BI129" s="157">
        <f t="shared" si="38"/>
        <v>0</v>
      </c>
      <c r="BJ129" s="19" t="s">
        <v>79</v>
      </c>
      <c r="BK129" s="157">
        <f t="shared" si="39"/>
        <v>0</v>
      </c>
      <c r="BL129" s="19" t="s">
        <v>175</v>
      </c>
      <c r="BM129" s="156" t="s">
        <v>547</v>
      </c>
    </row>
    <row r="130" spans="1:65" s="2" customFormat="1" ht="16.5" customHeight="1">
      <c r="A130" s="34"/>
      <c r="B130" s="144"/>
      <c r="C130" s="145" t="s">
        <v>370</v>
      </c>
      <c r="D130" s="145" t="s">
        <v>170</v>
      </c>
      <c r="E130" s="146" t="s">
        <v>2037</v>
      </c>
      <c r="F130" s="147" t="s">
        <v>2038</v>
      </c>
      <c r="G130" s="148" t="s">
        <v>847</v>
      </c>
      <c r="H130" s="149">
        <v>3</v>
      </c>
      <c r="I130" s="150"/>
      <c r="J130" s="151">
        <f t="shared" si="30"/>
        <v>0</v>
      </c>
      <c r="K130" s="147" t="s">
        <v>1967</v>
      </c>
      <c r="L130" s="35"/>
      <c r="M130" s="152" t="s">
        <v>3</v>
      </c>
      <c r="N130" s="153" t="s">
        <v>43</v>
      </c>
      <c r="O130" s="55"/>
      <c r="P130" s="154">
        <f t="shared" si="31"/>
        <v>0</v>
      </c>
      <c r="Q130" s="154">
        <v>0</v>
      </c>
      <c r="R130" s="154">
        <f t="shared" si="32"/>
        <v>0</v>
      </c>
      <c r="S130" s="154">
        <v>0</v>
      </c>
      <c r="T130" s="155">
        <f t="shared" si="3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6" t="s">
        <v>175</v>
      </c>
      <c r="AT130" s="156" t="s">
        <v>170</v>
      </c>
      <c r="AU130" s="156" t="s">
        <v>79</v>
      </c>
      <c r="AY130" s="19" t="s">
        <v>167</v>
      </c>
      <c r="BE130" s="157">
        <f t="shared" si="34"/>
        <v>0</v>
      </c>
      <c r="BF130" s="157">
        <f t="shared" si="35"/>
        <v>0</v>
      </c>
      <c r="BG130" s="157">
        <f t="shared" si="36"/>
        <v>0</v>
      </c>
      <c r="BH130" s="157">
        <f t="shared" si="37"/>
        <v>0</v>
      </c>
      <c r="BI130" s="157">
        <f t="shared" si="38"/>
        <v>0</v>
      </c>
      <c r="BJ130" s="19" t="s">
        <v>79</v>
      </c>
      <c r="BK130" s="157">
        <f t="shared" si="39"/>
        <v>0</v>
      </c>
      <c r="BL130" s="19" t="s">
        <v>175</v>
      </c>
      <c r="BM130" s="156" t="s">
        <v>555</v>
      </c>
    </row>
    <row r="131" spans="1:65" s="2" customFormat="1" ht="16.5" customHeight="1">
      <c r="A131" s="34"/>
      <c r="B131" s="144"/>
      <c r="C131" s="145" t="s">
        <v>377</v>
      </c>
      <c r="D131" s="145" t="s">
        <v>170</v>
      </c>
      <c r="E131" s="146" t="s">
        <v>2039</v>
      </c>
      <c r="F131" s="147" t="s">
        <v>2040</v>
      </c>
      <c r="G131" s="148" t="s">
        <v>847</v>
      </c>
      <c r="H131" s="149">
        <v>9</v>
      </c>
      <c r="I131" s="150"/>
      <c r="J131" s="151">
        <f t="shared" si="30"/>
        <v>0</v>
      </c>
      <c r="K131" s="147" t="s">
        <v>1967</v>
      </c>
      <c r="L131" s="35"/>
      <c r="M131" s="152" t="s">
        <v>3</v>
      </c>
      <c r="N131" s="153" t="s">
        <v>43</v>
      </c>
      <c r="O131" s="55"/>
      <c r="P131" s="154">
        <f t="shared" si="31"/>
        <v>0</v>
      </c>
      <c r="Q131" s="154">
        <v>0</v>
      </c>
      <c r="R131" s="154">
        <f t="shared" si="32"/>
        <v>0</v>
      </c>
      <c r="S131" s="154">
        <v>0</v>
      </c>
      <c r="T131" s="155">
        <f t="shared" si="3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6" t="s">
        <v>175</v>
      </c>
      <c r="AT131" s="156" t="s">
        <v>170</v>
      </c>
      <c r="AU131" s="156" t="s">
        <v>79</v>
      </c>
      <c r="AY131" s="19" t="s">
        <v>167</v>
      </c>
      <c r="BE131" s="157">
        <f t="shared" si="34"/>
        <v>0</v>
      </c>
      <c r="BF131" s="157">
        <f t="shared" si="35"/>
        <v>0</v>
      </c>
      <c r="BG131" s="157">
        <f t="shared" si="36"/>
        <v>0</v>
      </c>
      <c r="BH131" s="157">
        <f t="shared" si="37"/>
        <v>0</v>
      </c>
      <c r="BI131" s="157">
        <f t="shared" si="38"/>
        <v>0</v>
      </c>
      <c r="BJ131" s="19" t="s">
        <v>79</v>
      </c>
      <c r="BK131" s="157">
        <f t="shared" si="39"/>
        <v>0</v>
      </c>
      <c r="BL131" s="19" t="s">
        <v>175</v>
      </c>
      <c r="BM131" s="156" t="s">
        <v>563</v>
      </c>
    </row>
    <row r="132" spans="1:65" s="2" customFormat="1" ht="16.5" customHeight="1">
      <c r="A132" s="34"/>
      <c r="B132" s="144"/>
      <c r="C132" s="145" t="s">
        <v>383</v>
      </c>
      <c r="D132" s="145" t="s">
        <v>170</v>
      </c>
      <c r="E132" s="146" t="s">
        <v>2041</v>
      </c>
      <c r="F132" s="147" t="s">
        <v>2042</v>
      </c>
      <c r="G132" s="148" t="s">
        <v>847</v>
      </c>
      <c r="H132" s="149">
        <v>1</v>
      </c>
      <c r="I132" s="150"/>
      <c r="J132" s="151">
        <f t="shared" si="30"/>
        <v>0</v>
      </c>
      <c r="K132" s="147" t="s">
        <v>1967</v>
      </c>
      <c r="L132" s="35"/>
      <c r="M132" s="152" t="s">
        <v>3</v>
      </c>
      <c r="N132" s="153" t="s">
        <v>43</v>
      </c>
      <c r="O132" s="55"/>
      <c r="P132" s="154">
        <f t="shared" si="31"/>
        <v>0</v>
      </c>
      <c r="Q132" s="154">
        <v>0</v>
      </c>
      <c r="R132" s="154">
        <f t="shared" si="32"/>
        <v>0</v>
      </c>
      <c r="S132" s="154">
        <v>0</v>
      </c>
      <c r="T132" s="155">
        <f t="shared" si="3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6" t="s">
        <v>175</v>
      </c>
      <c r="AT132" s="156" t="s">
        <v>170</v>
      </c>
      <c r="AU132" s="156" t="s">
        <v>79</v>
      </c>
      <c r="AY132" s="19" t="s">
        <v>167</v>
      </c>
      <c r="BE132" s="157">
        <f t="shared" si="34"/>
        <v>0</v>
      </c>
      <c r="BF132" s="157">
        <f t="shared" si="35"/>
        <v>0</v>
      </c>
      <c r="BG132" s="157">
        <f t="shared" si="36"/>
        <v>0</v>
      </c>
      <c r="BH132" s="157">
        <f t="shared" si="37"/>
        <v>0</v>
      </c>
      <c r="BI132" s="157">
        <f t="shared" si="38"/>
        <v>0</v>
      </c>
      <c r="BJ132" s="19" t="s">
        <v>79</v>
      </c>
      <c r="BK132" s="157">
        <f t="shared" si="39"/>
        <v>0</v>
      </c>
      <c r="BL132" s="19" t="s">
        <v>175</v>
      </c>
      <c r="BM132" s="156" t="s">
        <v>571</v>
      </c>
    </row>
    <row r="133" spans="1:65" s="2" customFormat="1" ht="16.5" customHeight="1">
      <c r="A133" s="34"/>
      <c r="B133" s="144"/>
      <c r="C133" s="145" t="s">
        <v>388</v>
      </c>
      <c r="D133" s="145" t="s">
        <v>170</v>
      </c>
      <c r="E133" s="146" t="s">
        <v>2043</v>
      </c>
      <c r="F133" s="147" t="s">
        <v>2044</v>
      </c>
      <c r="G133" s="148" t="s">
        <v>847</v>
      </c>
      <c r="H133" s="149">
        <v>1</v>
      </c>
      <c r="I133" s="150"/>
      <c r="J133" s="151">
        <f t="shared" si="30"/>
        <v>0</v>
      </c>
      <c r="K133" s="147" t="s">
        <v>1967</v>
      </c>
      <c r="L133" s="35"/>
      <c r="M133" s="152" t="s">
        <v>3</v>
      </c>
      <c r="N133" s="153" t="s">
        <v>43</v>
      </c>
      <c r="O133" s="55"/>
      <c r="P133" s="154">
        <f t="shared" si="31"/>
        <v>0</v>
      </c>
      <c r="Q133" s="154">
        <v>0</v>
      </c>
      <c r="R133" s="154">
        <f t="shared" si="32"/>
        <v>0</v>
      </c>
      <c r="S133" s="154">
        <v>0</v>
      </c>
      <c r="T133" s="155">
        <f t="shared" si="3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6" t="s">
        <v>175</v>
      </c>
      <c r="AT133" s="156" t="s">
        <v>170</v>
      </c>
      <c r="AU133" s="156" t="s">
        <v>79</v>
      </c>
      <c r="AY133" s="19" t="s">
        <v>167</v>
      </c>
      <c r="BE133" s="157">
        <f t="shared" si="34"/>
        <v>0</v>
      </c>
      <c r="BF133" s="157">
        <f t="shared" si="35"/>
        <v>0</v>
      </c>
      <c r="BG133" s="157">
        <f t="shared" si="36"/>
        <v>0</v>
      </c>
      <c r="BH133" s="157">
        <f t="shared" si="37"/>
        <v>0</v>
      </c>
      <c r="BI133" s="157">
        <f t="shared" si="38"/>
        <v>0</v>
      </c>
      <c r="BJ133" s="19" t="s">
        <v>79</v>
      </c>
      <c r="BK133" s="157">
        <f t="shared" si="39"/>
        <v>0</v>
      </c>
      <c r="BL133" s="19" t="s">
        <v>175</v>
      </c>
      <c r="BM133" s="156" t="s">
        <v>579</v>
      </c>
    </row>
    <row r="134" spans="1:65" s="2" customFormat="1" ht="16.5" customHeight="1">
      <c r="A134" s="34"/>
      <c r="B134" s="144"/>
      <c r="C134" s="145" t="s">
        <v>395</v>
      </c>
      <c r="D134" s="145" t="s">
        <v>170</v>
      </c>
      <c r="E134" s="146" t="s">
        <v>2045</v>
      </c>
      <c r="F134" s="147" t="s">
        <v>2046</v>
      </c>
      <c r="G134" s="148" t="s">
        <v>847</v>
      </c>
      <c r="H134" s="149">
        <v>4</v>
      </c>
      <c r="I134" s="150"/>
      <c r="J134" s="151">
        <f t="shared" si="30"/>
        <v>0</v>
      </c>
      <c r="K134" s="147" t="s">
        <v>1974</v>
      </c>
      <c r="L134" s="35"/>
      <c r="M134" s="152" t="s">
        <v>3</v>
      </c>
      <c r="N134" s="153" t="s">
        <v>43</v>
      </c>
      <c r="O134" s="55"/>
      <c r="P134" s="154">
        <f t="shared" si="31"/>
        <v>0</v>
      </c>
      <c r="Q134" s="154">
        <v>0</v>
      </c>
      <c r="R134" s="154">
        <f t="shared" si="32"/>
        <v>0</v>
      </c>
      <c r="S134" s="154">
        <v>0</v>
      </c>
      <c r="T134" s="155">
        <f t="shared" si="3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6" t="s">
        <v>175</v>
      </c>
      <c r="AT134" s="156" t="s">
        <v>170</v>
      </c>
      <c r="AU134" s="156" t="s">
        <v>79</v>
      </c>
      <c r="AY134" s="19" t="s">
        <v>167</v>
      </c>
      <c r="BE134" s="157">
        <f t="shared" si="34"/>
        <v>0</v>
      </c>
      <c r="BF134" s="157">
        <f t="shared" si="35"/>
        <v>0</v>
      </c>
      <c r="BG134" s="157">
        <f t="shared" si="36"/>
        <v>0</v>
      </c>
      <c r="BH134" s="157">
        <f t="shared" si="37"/>
        <v>0</v>
      </c>
      <c r="BI134" s="157">
        <f t="shared" si="38"/>
        <v>0</v>
      </c>
      <c r="BJ134" s="19" t="s">
        <v>79</v>
      </c>
      <c r="BK134" s="157">
        <f t="shared" si="39"/>
        <v>0</v>
      </c>
      <c r="BL134" s="19" t="s">
        <v>175</v>
      </c>
      <c r="BM134" s="156" t="s">
        <v>587</v>
      </c>
    </row>
    <row r="135" spans="1:65" s="2" customFormat="1" ht="24.2" customHeight="1">
      <c r="A135" s="34"/>
      <c r="B135" s="144"/>
      <c r="C135" s="145" t="s">
        <v>401</v>
      </c>
      <c r="D135" s="145" t="s">
        <v>170</v>
      </c>
      <c r="E135" s="146" t="s">
        <v>2047</v>
      </c>
      <c r="F135" s="147" t="s">
        <v>2048</v>
      </c>
      <c r="G135" s="148" t="s">
        <v>847</v>
      </c>
      <c r="H135" s="149">
        <v>4</v>
      </c>
      <c r="I135" s="150"/>
      <c r="J135" s="151">
        <f t="shared" si="30"/>
        <v>0</v>
      </c>
      <c r="K135" s="147" t="s">
        <v>1974</v>
      </c>
      <c r="L135" s="35"/>
      <c r="M135" s="152" t="s">
        <v>3</v>
      </c>
      <c r="N135" s="153" t="s">
        <v>43</v>
      </c>
      <c r="O135" s="55"/>
      <c r="P135" s="154">
        <f t="shared" si="31"/>
        <v>0</v>
      </c>
      <c r="Q135" s="154">
        <v>0</v>
      </c>
      <c r="R135" s="154">
        <f t="shared" si="32"/>
        <v>0</v>
      </c>
      <c r="S135" s="154">
        <v>0</v>
      </c>
      <c r="T135" s="155">
        <f t="shared" si="3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6" t="s">
        <v>175</v>
      </c>
      <c r="AT135" s="156" t="s">
        <v>170</v>
      </c>
      <c r="AU135" s="156" t="s">
        <v>79</v>
      </c>
      <c r="AY135" s="19" t="s">
        <v>167</v>
      </c>
      <c r="BE135" s="157">
        <f t="shared" si="34"/>
        <v>0</v>
      </c>
      <c r="BF135" s="157">
        <f t="shared" si="35"/>
        <v>0</v>
      </c>
      <c r="BG135" s="157">
        <f t="shared" si="36"/>
        <v>0</v>
      </c>
      <c r="BH135" s="157">
        <f t="shared" si="37"/>
        <v>0</v>
      </c>
      <c r="BI135" s="157">
        <f t="shared" si="38"/>
        <v>0</v>
      </c>
      <c r="BJ135" s="19" t="s">
        <v>79</v>
      </c>
      <c r="BK135" s="157">
        <f t="shared" si="39"/>
        <v>0</v>
      </c>
      <c r="BL135" s="19" t="s">
        <v>175</v>
      </c>
      <c r="BM135" s="156" t="s">
        <v>596</v>
      </c>
    </row>
    <row r="136" spans="1:65" s="2" customFormat="1" ht="16.5" customHeight="1">
      <c r="A136" s="34"/>
      <c r="B136" s="144"/>
      <c r="C136" s="145" t="s">
        <v>406</v>
      </c>
      <c r="D136" s="145" t="s">
        <v>170</v>
      </c>
      <c r="E136" s="146" t="s">
        <v>2049</v>
      </c>
      <c r="F136" s="147" t="s">
        <v>2050</v>
      </c>
      <c r="G136" s="148" t="s">
        <v>847</v>
      </c>
      <c r="H136" s="149">
        <v>2</v>
      </c>
      <c r="I136" s="150"/>
      <c r="J136" s="151">
        <f t="shared" si="30"/>
        <v>0</v>
      </c>
      <c r="K136" s="147" t="s">
        <v>1974</v>
      </c>
      <c r="L136" s="35"/>
      <c r="M136" s="152" t="s">
        <v>3</v>
      </c>
      <c r="N136" s="153" t="s">
        <v>43</v>
      </c>
      <c r="O136" s="55"/>
      <c r="P136" s="154">
        <f t="shared" si="31"/>
        <v>0</v>
      </c>
      <c r="Q136" s="154">
        <v>0</v>
      </c>
      <c r="R136" s="154">
        <f t="shared" si="32"/>
        <v>0</v>
      </c>
      <c r="S136" s="154">
        <v>0</v>
      </c>
      <c r="T136" s="155">
        <f t="shared" si="3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6" t="s">
        <v>175</v>
      </c>
      <c r="AT136" s="156" t="s">
        <v>170</v>
      </c>
      <c r="AU136" s="156" t="s">
        <v>79</v>
      </c>
      <c r="AY136" s="19" t="s">
        <v>167</v>
      </c>
      <c r="BE136" s="157">
        <f t="shared" si="34"/>
        <v>0</v>
      </c>
      <c r="BF136" s="157">
        <f t="shared" si="35"/>
        <v>0</v>
      </c>
      <c r="BG136" s="157">
        <f t="shared" si="36"/>
        <v>0</v>
      </c>
      <c r="BH136" s="157">
        <f t="shared" si="37"/>
        <v>0</v>
      </c>
      <c r="BI136" s="157">
        <f t="shared" si="38"/>
        <v>0</v>
      </c>
      <c r="BJ136" s="19" t="s">
        <v>79</v>
      </c>
      <c r="BK136" s="157">
        <f t="shared" si="39"/>
        <v>0</v>
      </c>
      <c r="BL136" s="19" t="s">
        <v>175</v>
      </c>
      <c r="BM136" s="156" t="s">
        <v>606</v>
      </c>
    </row>
    <row r="137" spans="1:65" s="2" customFormat="1" ht="16.5" customHeight="1">
      <c r="A137" s="34"/>
      <c r="B137" s="144"/>
      <c r="C137" s="145" t="s">
        <v>411</v>
      </c>
      <c r="D137" s="145" t="s">
        <v>170</v>
      </c>
      <c r="E137" s="146" t="s">
        <v>2051</v>
      </c>
      <c r="F137" s="147" t="s">
        <v>2052</v>
      </c>
      <c r="G137" s="148" t="s">
        <v>847</v>
      </c>
      <c r="H137" s="149">
        <v>2</v>
      </c>
      <c r="I137" s="150"/>
      <c r="J137" s="151">
        <f t="shared" si="30"/>
        <v>0</v>
      </c>
      <c r="K137" s="147" t="s">
        <v>1974</v>
      </c>
      <c r="L137" s="35"/>
      <c r="M137" s="152" t="s">
        <v>3</v>
      </c>
      <c r="N137" s="153" t="s">
        <v>43</v>
      </c>
      <c r="O137" s="55"/>
      <c r="P137" s="154">
        <f t="shared" si="31"/>
        <v>0</v>
      </c>
      <c r="Q137" s="154">
        <v>0</v>
      </c>
      <c r="R137" s="154">
        <f t="shared" si="32"/>
        <v>0</v>
      </c>
      <c r="S137" s="154">
        <v>0</v>
      </c>
      <c r="T137" s="155">
        <f t="shared" si="3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6" t="s">
        <v>175</v>
      </c>
      <c r="AT137" s="156" t="s">
        <v>170</v>
      </c>
      <c r="AU137" s="156" t="s">
        <v>79</v>
      </c>
      <c r="AY137" s="19" t="s">
        <v>167</v>
      </c>
      <c r="BE137" s="157">
        <f t="shared" si="34"/>
        <v>0</v>
      </c>
      <c r="BF137" s="157">
        <f t="shared" si="35"/>
        <v>0</v>
      </c>
      <c r="BG137" s="157">
        <f t="shared" si="36"/>
        <v>0</v>
      </c>
      <c r="BH137" s="157">
        <f t="shared" si="37"/>
        <v>0</v>
      </c>
      <c r="BI137" s="157">
        <f t="shared" si="38"/>
        <v>0</v>
      </c>
      <c r="BJ137" s="19" t="s">
        <v>79</v>
      </c>
      <c r="BK137" s="157">
        <f t="shared" si="39"/>
        <v>0</v>
      </c>
      <c r="BL137" s="19" t="s">
        <v>175</v>
      </c>
      <c r="BM137" s="156" t="s">
        <v>619</v>
      </c>
    </row>
    <row r="138" spans="1:65" s="2" customFormat="1" ht="21.75" customHeight="1">
      <c r="A138" s="34"/>
      <c r="B138" s="144"/>
      <c r="C138" s="145" t="s">
        <v>418</v>
      </c>
      <c r="D138" s="145" t="s">
        <v>170</v>
      </c>
      <c r="E138" s="146" t="s">
        <v>2053</v>
      </c>
      <c r="F138" s="147" t="s">
        <v>2054</v>
      </c>
      <c r="G138" s="148" t="s">
        <v>847</v>
      </c>
      <c r="H138" s="149">
        <v>4</v>
      </c>
      <c r="I138" s="150"/>
      <c r="J138" s="151">
        <f t="shared" si="30"/>
        <v>0</v>
      </c>
      <c r="K138" s="147" t="s">
        <v>1974</v>
      </c>
      <c r="L138" s="35"/>
      <c r="M138" s="152" t="s">
        <v>3</v>
      </c>
      <c r="N138" s="153" t="s">
        <v>43</v>
      </c>
      <c r="O138" s="55"/>
      <c r="P138" s="154">
        <f t="shared" si="31"/>
        <v>0</v>
      </c>
      <c r="Q138" s="154">
        <v>0</v>
      </c>
      <c r="R138" s="154">
        <f t="shared" si="32"/>
        <v>0</v>
      </c>
      <c r="S138" s="154">
        <v>0</v>
      </c>
      <c r="T138" s="155">
        <f t="shared" si="3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6" t="s">
        <v>175</v>
      </c>
      <c r="AT138" s="156" t="s">
        <v>170</v>
      </c>
      <c r="AU138" s="156" t="s">
        <v>79</v>
      </c>
      <c r="AY138" s="19" t="s">
        <v>167</v>
      </c>
      <c r="BE138" s="157">
        <f t="shared" si="34"/>
        <v>0</v>
      </c>
      <c r="BF138" s="157">
        <f t="shared" si="35"/>
        <v>0</v>
      </c>
      <c r="BG138" s="157">
        <f t="shared" si="36"/>
        <v>0</v>
      </c>
      <c r="BH138" s="157">
        <f t="shared" si="37"/>
        <v>0</v>
      </c>
      <c r="BI138" s="157">
        <f t="shared" si="38"/>
        <v>0</v>
      </c>
      <c r="BJ138" s="19" t="s">
        <v>79</v>
      </c>
      <c r="BK138" s="157">
        <f t="shared" si="39"/>
        <v>0</v>
      </c>
      <c r="BL138" s="19" t="s">
        <v>175</v>
      </c>
      <c r="BM138" s="156" t="s">
        <v>628</v>
      </c>
    </row>
    <row r="139" spans="1:65" s="2" customFormat="1" ht="21.75" customHeight="1">
      <c r="A139" s="34"/>
      <c r="B139" s="144"/>
      <c r="C139" s="145" t="s">
        <v>424</v>
      </c>
      <c r="D139" s="145" t="s">
        <v>170</v>
      </c>
      <c r="E139" s="146" t="s">
        <v>2055</v>
      </c>
      <c r="F139" s="147" t="s">
        <v>2056</v>
      </c>
      <c r="G139" s="148" t="s">
        <v>847</v>
      </c>
      <c r="H139" s="149">
        <v>4</v>
      </c>
      <c r="I139" s="150"/>
      <c r="J139" s="151">
        <f t="shared" si="30"/>
        <v>0</v>
      </c>
      <c r="K139" s="147" t="s">
        <v>1974</v>
      </c>
      <c r="L139" s="35"/>
      <c r="M139" s="152" t="s">
        <v>3</v>
      </c>
      <c r="N139" s="153" t="s">
        <v>43</v>
      </c>
      <c r="O139" s="55"/>
      <c r="P139" s="154">
        <f t="shared" si="31"/>
        <v>0</v>
      </c>
      <c r="Q139" s="154">
        <v>0</v>
      </c>
      <c r="R139" s="154">
        <f t="shared" si="32"/>
        <v>0</v>
      </c>
      <c r="S139" s="154">
        <v>0</v>
      </c>
      <c r="T139" s="155">
        <f t="shared" si="3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6" t="s">
        <v>175</v>
      </c>
      <c r="AT139" s="156" t="s">
        <v>170</v>
      </c>
      <c r="AU139" s="156" t="s">
        <v>79</v>
      </c>
      <c r="AY139" s="19" t="s">
        <v>167</v>
      </c>
      <c r="BE139" s="157">
        <f t="shared" si="34"/>
        <v>0</v>
      </c>
      <c r="BF139" s="157">
        <f t="shared" si="35"/>
        <v>0</v>
      </c>
      <c r="BG139" s="157">
        <f t="shared" si="36"/>
        <v>0</v>
      </c>
      <c r="BH139" s="157">
        <f t="shared" si="37"/>
        <v>0</v>
      </c>
      <c r="BI139" s="157">
        <f t="shared" si="38"/>
        <v>0</v>
      </c>
      <c r="BJ139" s="19" t="s">
        <v>79</v>
      </c>
      <c r="BK139" s="157">
        <f t="shared" si="39"/>
        <v>0</v>
      </c>
      <c r="BL139" s="19" t="s">
        <v>175</v>
      </c>
      <c r="BM139" s="156" t="s">
        <v>638</v>
      </c>
    </row>
    <row r="140" spans="1:65" s="2" customFormat="1" ht="55.5" customHeight="1">
      <c r="A140" s="34"/>
      <c r="B140" s="144"/>
      <c r="C140" s="145" t="s">
        <v>431</v>
      </c>
      <c r="D140" s="145" t="s">
        <v>170</v>
      </c>
      <c r="E140" s="146" t="s">
        <v>2057</v>
      </c>
      <c r="F140" s="147" t="s">
        <v>2058</v>
      </c>
      <c r="G140" s="148" t="s">
        <v>847</v>
      </c>
      <c r="H140" s="149">
        <v>1</v>
      </c>
      <c r="I140" s="150"/>
      <c r="J140" s="151">
        <f t="shared" si="30"/>
        <v>0</v>
      </c>
      <c r="K140" s="147" t="s">
        <v>1974</v>
      </c>
      <c r="L140" s="35"/>
      <c r="M140" s="152" t="s">
        <v>3</v>
      </c>
      <c r="N140" s="153" t="s">
        <v>43</v>
      </c>
      <c r="O140" s="55"/>
      <c r="P140" s="154">
        <f t="shared" si="31"/>
        <v>0</v>
      </c>
      <c r="Q140" s="154">
        <v>0</v>
      </c>
      <c r="R140" s="154">
        <f t="shared" si="32"/>
        <v>0</v>
      </c>
      <c r="S140" s="154">
        <v>0</v>
      </c>
      <c r="T140" s="155">
        <f t="shared" si="3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6" t="s">
        <v>175</v>
      </c>
      <c r="AT140" s="156" t="s">
        <v>170</v>
      </c>
      <c r="AU140" s="156" t="s">
        <v>79</v>
      </c>
      <c r="AY140" s="19" t="s">
        <v>167</v>
      </c>
      <c r="BE140" s="157">
        <f t="shared" si="34"/>
        <v>0</v>
      </c>
      <c r="BF140" s="157">
        <f t="shared" si="35"/>
        <v>0</v>
      </c>
      <c r="BG140" s="157">
        <f t="shared" si="36"/>
        <v>0</v>
      </c>
      <c r="BH140" s="157">
        <f t="shared" si="37"/>
        <v>0</v>
      </c>
      <c r="BI140" s="157">
        <f t="shared" si="38"/>
        <v>0</v>
      </c>
      <c r="BJ140" s="19" t="s">
        <v>79</v>
      </c>
      <c r="BK140" s="157">
        <f t="shared" si="39"/>
        <v>0</v>
      </c>
      <c r="BL140" s="19" t="s">
        <v>175</v>
      </c>
      <c r="BM140" s="156" t="s">
        <v>647</v>
      </c>
    </row>
    <row r="141" spans="1:65" s="2" customFormat="1" ht="55.5" customHeight="1">
      <c r="A141" s="34"/>
      <c r="B141" s="144"/>
      <c r="C141" s="145" t="s">
        <v>436</v>
      </c>
      <c r="D141" s="145" t="s">
        <v>170</v>
      </c>
      <c r="E141" s="146" t="s">
        <v>2059</v>
      </c>
      <c r="F141" s="147" t="s">
        <v>2060</v>
      </c>
      <c r="G141" s="148" t="s">
        <v>847</v>
      </c>
      <c r="H141" s="149">
        <v>1</v>
      </c>
      <c r="I141" s="150"/>
      <c r="J141" s="151">
        <f t="shared" si="30"/>
        <v>0</v>
      </c>
      <c r="K141" s="147" t="s">
        <v>1974</v>
      </c>
      <c r="L141" s="35"/>
      <c r="M141" s="152" t="s">
        <v>3</v>
      </c>
      <c r="N141" s="153" t="s">
        <v>43</v>
      </c>
      <c r="O141" s="55"/>
      <c r="P141" s="154">
        <f t="shared" si="31"/>
        <v>0</v>
      </c>
      <c r="Q141" s="154">
        <v>0</v>
      </c>
      <c r="R141" s="154">
        <f t="shared" si="32"/>
        <v>0</v>
      </c>
      <c r="S141" s="154">
        <v>0</v>
      </c>
      <c r="T141" s="155">
        <f t="shared" si="3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6" t="s">
        <v>175</v>
      </c>
      <c r="AT141" s="156" t="s">
        <v>170</v>
      </c>
      <c r="AU141" s="156" t="s">
        <v>79</v>
      </c>
      <c r="AY141" s="19" t="s">
        <v>167</v>
      </c>
      <c r="BE141" s="157">
        <f t="shared" si="34"/>
        <v>0</v>
      </c>
      <c r="BF141" s="157">
        <f t="shared" si="35"/>
        <v>0</v>
      </c>
      <c r="BG141" s="157">
        <f t="shared" si="36"/>
        <v>0</v>
      </c>
      <c r="BH141" s="157">
        <f t="shared" si="37"/>
        <v>0</v>
      </c>
      <c r="BI141" s="157">
        <f t="shared" si="38"/>
        <v>0</v>
      </c>
      <c r="BJ141" s="19" t="s">
        <v>79</v>
      </c>
      <c r="BK141" s="157">
        <f t="shared" si="39"/>
        <v>0</v>
      </c>
      <c r="BL141" s="19" t="s">
        <v>175</v>
      </c>
      <c r="BM141" s="156" t="s">
        <v>659</v>
      </c>
    </row>
    <row r="142" spans="1:65" s="2" customFormat="1" ht="37.9" customHeight="1">
      <c r="A142" s="34"/>
      <c r="B142" s="144"/>
      <c r="C142" s="145" t="s">
        <v>441</v>
      </c>
      <c r="D142" s="145" t="s">
        <v>170</v>
      </c>
      <c r="E142" s="146" t="s">
        <v>2061</v>
      </c>
      <c r="F142" s="147" t="s">
        <v>2062</v>
      </c>
      <c r="G142" s="148" t="s">
        <v>847</v>
      </c>
      <c r="H142" s="149">
        <v>2</v>
      </c>
      <c r="I142" s="150"/>
      <c r="J142" s="151">
        <f t="shared" si="30"/>
        <v>0</v>
      </c>
      <c r="K142" s="147" t="s">
        <v>1974</v>
      </c>
      <c r="L142" s="35"/>
      <c r="M142" s="152" t="s">
        <v>3</v>
      </c>
      <c r="N142" s="153" t="s">
        <v>43</v>
      </c>
      <c r="O142" s="55"/>
      <c r="P142" s="154">
        <f t="shared" si="31"/>
        <v>0</v>
      </c>
      <c r="Q142" s="154">
        <v>0</v>
      </c>
      <c r="R142" s="154">
        <f t="shared" si="32"/>
        <v>0</v>
      </c>
      <c r="S142" s="154">
        <v>0</v>
      </c>
      <c r="T142" s="155">
        <f t="shared" si="3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6" t="s">
        <v>175</v>
      </c>
      <c r="AT142" s="156" t="s">
        <v>170</v>
      </c>
      <c r="AU142" s="156" t="s">
        <v>79</v>
      </c>
      <c r="AY142" s="19" t="s">
        <v>167</v>
      </c>
      <c r="BE142" s="157">
        <f t="shared" si="34"/>
        <v>0</v>
      </c>
      <c r="BF142" s="157">
        <f t="shared" si="35"/>
        <v>0</v>
      </c>
      <c r="BG142" s="157">
        <f t="shared" si="36"/>
        <v>0</v>
      </c>
      <c r="BH142" s="157">
        <f t="shared" si="37"/>
        <v>0</v>
      </c>
      <c r="BI142" s="157">
        <f t="shared" si="38"/>
        <v>0</v>
      </c>
      <c r="BJ142" s="19" t="s">
        <v>79</v>
      </c>
      <c r="BK142" s="157">
        <f t="shared" si="39"/>
        <v>0</v>
      </c>
      <c r="BL142" s="19" t="s">
        <v>175</v>
      </c>
      <c r="BM142" s="156" t="s">
        <v>669</v>
      </c>
    </row>
    <row r="143" spans="1:65" s="2" customFormat="1" ht="37.9" customHeight="1">
      <c r="A143" s="34"/>
      <c r="B143" s="144"/>
      <c r="C143" s="145" t="s">
        <v>446</v>
      </c>
      <c r="D143" s="145" t="s">
        <v>170</v>
      </c>
      <c r="E143" s="146" t="s">
        <v>2063</v>
      </c>
      <c r="F143" s="147" t="s">
        <v>2064</v>
      </c>
      <c r="G143" s="148" t="s">
        <v>847</v>
      </c>
      <c r="H143" s="149">
        <v>1</v>
      </c>
      <c r="I143" s="150"/>
      <c r="J143" s="151">
        <f t="shared" si="30"/>
        <v>0</v>
      </c>
      <c r="K143" s="147" t="s">
        <v>1974</v>
      </c>
      <c r="L143" s="35"/>
      <c r="M143" s="152" t="s">
        <v>3</v>
      </c>
      <c r="N143" s="153" t="s">
        <v>43</v>
      </c>
      <c r="O143" s="55"/>
      <c r="P143" s="154">
        <f t="shared" si="31"/>
        <v>0</v>
      </c>
      <c r="Q143" s="154">
        <v>0</v>
      </c>
      <c r="R143" s="154">
        <f t="shared" si="32"/>
        <v>0</v>
      </c>
      <c r="S143" s="154">
        <v>0</v>
      </c>
      <c r="T143" s="155">
        <f t="shared" si="3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6" t="s">
        <v>175</v>
      </c>
      <c r="AT143" s="156" t="s">
        <v>170</v>
      </c>
      <c r="AU143" s="156" t="s">
        <v>79</v>
      </c>
      <c r="AY143" s="19" t="s">
        <v>167</v>
      </c>
      <c r="BE143" s="157">
        <f t="shared" si="34"/>
        <v>0</v>
      </c>
      <c r="BF143" s="157">
        <f t="shared" si="35"/>
        <v>0</v>
      </c>
      <c r="BG143" s="157">
        <f t="shared" si="36"/>
        <v>0</v>
      </c>
      <c r="BH143" s="157">
        <f t="shared" si="37"/>
        <v>0</v>
      </c>
      <c r="BI143" s="157">
        <f t="shared" si="38"/>
        <v>0</v>
      </c>
      <c r="BJ143" s="19" t="s">
        <v>79</v>
      </c>
      <c r="BK143" s="157">
        <f t="shared" si="39"/>
        <v>0</v>
      </c>
      <c r="BL143" s="19" t="s">
        <v>175</v>
      </c>
      <c r="BM143" s="156" t="s">
        <v>682</v>
      </c>
    </row>
    <row r="144" spans="1:65" s="2" customFormat="1" ht="37.9" customHeight="1">
      <c r="A144" s="34"/>
      <c r="B144" s="144"/>
      <c r="C144" s="145" t="s">
        <v>451</v>
      </c>
      <c r="D144" s="145" t="s">
        <v>170</v>
      </c>
      <c r="E144" s="146" t="s">
        <v>2065</v>
      </c>
      <c r="F144" s="147" t="s">
        <v>2066</v>
      </c>
      <c r="G144" s="148" t="s">
        <v>847</v>
      </c>
      <c r="H144" s="149">
        <v>1</v>
      </c>
      <c r="I144" s="150"/>
      <c r="J144" s="151">
        <f t="shared" si="30"/>
        <v>0</v>
      </c>
      <c r="K144" s="147" t="s">
        <v>1974</v>
      </c>
      <c r="L144" s="35"/>
      <c r="M144" s="152" t="s">
        <v>3</v>
      </c>
      <c r="N144" s="153" t="s">
        <v>43</v>
      </c>
      <c r="O144" s="55"/>
      <c r="P144" s="154">
        <f t="shared" si="31"/>
        <v>0</v>
      </c>
      <c r="Q144" s="154">
        <v>0</v>
      </c>
      <c r="R144" s="154">
        <f t="shared" si="32"/>
        <v>0</v>
      </c>
      <c r="S144" s="154">
        <v>0</v>
      </c>
      <c r="T144" s="155">
        <f t="shared" si="3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6" t="s">
        <v>175</v>
      </c>
      <c r="AT144" s="156" t="s">
        <v>170</v>
      </c>
      <c r="AU144" s="156" t="s">
        <v>79</v>
      </c>
      <c r="AY144" s="19" t="s">
        <v>167</v>
      </c>
      <c r="BE144" s="157">
        <f t="shared" si="34"/>
        <v>0</v>
      </c>
      <c r="BF144" s="157">
        <f t="shared" si="35"/>
        <v>0</v>
      </c>
      <c r="BG144" s="157">
        <f t="shared" si="36"/>
        <v>0</v>
      </c>
      <c r="BH144" s="157">
        <f t="shared" si="37"/>
        <v>0</v>
      </c>
      <c r="BI144" s="157">
        <f t="shared" si="38"/>
        <v>0</v>
      </c>
      <c r="BJ144" s="19" t="s">
        <v>79</v>
      </c>
      <c r="BK144" s="157">
        <f t="shared" si="39"/>
        <v>0</v>
      </c>
      <c r="BL144" s="19" t="s">
        <v>175</v>
      </c>
      <c r="BM144" s="156" t="s">
        <v>695</v>
      </c>
    </row>
    <row r="145" spans="1:65" s="2" customFormat="1" ht="37.9" customHeight="1">
      <c r="A145" s="34"/>
      <c r="B145" s="144"/>
      <c r="C145" s="145" t="s">
        <v>458</v>
      </c>
      <c r="D145" s="145" t="s">
        <v>170</v>
      </c>
      <c r="E145" s="146" t="s">
        <v>2067</v>
      </c>
      <c r="F145" s="147" t="s">
        <v>2068</v>
      </c>
      <c r="G145" s="148" t="s">
        <v>847</v>
      </c>
      <c r="H145" s="149">
        <v>2</v>
      </c>
      <c r="I145" s="150"/>
      <c r="J145" s="151">
        <f t="shared" si="30"/>
        <v>0</v>
      </c>
      <c r="K145" s="147" t="s">
        <v>1974</v>
      </c>
      <c r="L145" s="35"/>
      <c r="M145" s="152" t="s">
        <v>3</v>
      </c>
      <c r="N145" s="153" t="s">
        <v>43</v>
      </c>
      <c r="O145" s="55"/>
      <c r="P145" s="154">
        <f t="shared" si="31"/>
        <v>0</v>
      </c>
      <c r="Q145" s="154">
        <v>0</v>
      </c>
      <c r="R145" s="154">
        <f t="shared" si="32"/>
        <v>0</v>
      </c>
      <c r="S145" s="154">
        <v>0</v>
      </c>
      <c r="T145" s="155">
        <f t="shared" si="3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6" t="s">
        <v>175</v>
      </c>
      <c r="AT145" s="156" t="s">
        <v>170</v>
      </c>
      <c r="AU145" s="156" t="s">
        <v>79</v>
      </c>
      <c r="AY145" s="19" t="s">
        <v>167</v>
      </c>
      <c r="BE145" s="157">
        <f t="shared" si="34"/>
        <v>0</v>
      </c>
      <c r="BF145" s="157">
        <f t="shared" si="35"/>
        <v>0</v>
      </c>
      <c r="BG145" s="157">
        <f t="shared" si="36"/>
        <v>0</v>
      </c>
      <c r="BH145" s="157">
        <f t="shared" si="37"/>
        <v>0</v>
      </c>
      <c r="BI145" s="157">
        <f t="shared" si="38"/>
        <v>0</v>
      </c>
      <c r="BJ145" s="19" t="s">
        <v>79</v>
      </c>
      <c r="BK145" s="157">
        <f t="shared" si="39"/>
        <v>0</v>
      </c>
      <c r="BL145" s="19" t="s">
        <v>175</v>
      </c>
      <c r="BM145" s="156" t="s">
        <v>707</v>
      </c>
    </row>
    <row r="146" spans="1:65" s="2" customFormat="1" ht="37.9" customHeight="1">
      <c r="A146" s="34"/>
      <c r="B146" s="144"/>
      <c r="C146" s="145" t="s">
        <v>463</v>
      </c>
      <c r="D146" s="145" t="s">
        <v>170</v>
      </c>
      <c r="E146" s="146" t="s">
        <v>2069</v>
      </c>
      <c r="F146" s="147" t="s">
        <v>2070</v>
      </c>
      <c r="G146" s="148" t="s">
        <v>847</v>
      </c>
      <c r="H146" s="149">
        <v>2</v>
      </c>
      <c r="I146" s="150"/>
      <c r="J146" s="151">
        <f t="shared" si="30"/>
        <v>0</v>
      </c>
      <c r="K146" s="147" t="s">
        <v>1974</v>
      </c>
      <c r="L146" s="35"/>
      <c r="M146" s="152" t="s">
        <v>3</v>
      </c>
      <c r="N146" s="153" t="s">
        <v>43</v>
      </c>
      <c r="O146" s="55"/>
      <c r="P146" s="154">
        <f t="shared" si="31"/>
        <v>0</v>
      </c>
      <c r="Q146" s="154">
        <v>0</v>
      </c>
      <c r="R146" s="154">
        <f t="shared" si="32"/>
        <v>0</v>
      </c>
      <c r="S146" s="154">
        <v>0</v>
      </c>
      <c r="T146" s="155">
        <f t="shared" si="3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6" t="s">
        <v>175</v>
      </c>
      <c r="AT146" s="156" t="s">
        <v>170</v>
      </c>
      <c r="AU146" s="156" t="s">
        <v>79</v>
      </c>
      <c r="AY146" s="19" t="s">
        <v>167</v>
      </c>
      <c r="BE146" s="157">
        <f t="shared" si="34"/>
        <v>0</v>
      </c>
      <c r="BF146" s="157">
        <f t="shared" si="35"/>
        <v>0</v>
      </c>
      <c r="BG146" s="157">
        <f t="shared" si="36"/>
        <v>0</v>
      </c>
      <c r="BH146" s="157">
        <f t="shared" si="37"/>
        <v>0</v>
      </c>
      <c r="BI146" s="157">
        <f t="shared" si="38"/>
        <v>0</v>
      </c>
      <c r="BJ146" s="19" t="s">
        <v>79</v>
      </c>
      <c r="BK146" s="157">
        <f t="shared" si="39"/>
        <v>0</v>
      </c>
      <c r="BL146" s="19" t="s">
        <v>175</v>
      </c>
      <c r="BM146" s="156" t="s">
        <v>718</v>
      </c>
    </row>
    <row r="147" spans="1:65" s="2" customFormat="1" ht="16.5" customHeight="1">
      <c r="A147" s="34"/>
      <c r="B147" s="144"/>
      <c r="C147" s="145" t="s">
        <v>469</v>
      </c>
      <c r="D147" s="145" t="s">
        <v>170</v>
      </c>
      <c r="E147" s="146" t="s">
        <v>2071</v>
      </c>
      <c r="F147" s="147" t="s">
        <v>2072</v>
      </c>
      <c r="G147" s="148" t="s">
        <v>847</v>
      </c>
      <c r="H147" s="149">
        <v>2</v>
      </c>
      <c r="I147" s="150"/>
      <c r="J147" s="151">
        <f t="shared" si="30"/>
        <v>0</v>
      </c>
      <c r="K147" s="147" t="s">
        <v>1974</v>
      </c>
      <c r="L147" s="35"/>
      <c r="M147" s="152" t="s">
        <v>3</v>
      </c>
      <c r="N147" s="153" t="s">
        <v>43</v>
      </c>
      <c r="O147" s="55"/>
      <c r="P147" s="154">
        <f t="shared" si="31"/>
        <v>0</v>
      </c>
      <c r="Q147" s="154">
        <v>0</v>
      </c>
      <c r="R147" s="154">
        <f t="shared" si="32"/>
        <v>0</v>
      </c>
      <c r="S147" s="154">
        <v>0</v>
      </c>
      <c r="T147" s="155">
        <f t="shared" si="3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6" t="s">
        <v>175</v>
      </c>
      <c r="AT147" s="156" t="s">
        <v>170</v>
      </c>
      <c r="AU147" s="156" t="s">
        <v>79</v>
      </c>
      <c r="AY147" s="19" t="s">
        <v>167</v>
      </c>
      <c r="BE147" s="157">
        <f t="shared" si="34"/>
        <v>0</v>
      </c>
      <c r="BF147" s="157">
        <f t="shared" si="35"/>
        <v>0</v>
      </c>
      <c r="BG147" s="157">
        <f t="shared" si="36"/>
        <v>0</v>
      </c>
      <c r="BH147" s="157">
        <f t="shared" si="37"/>
        <v>0</v>
      </c>
      <c r="BI147" s="157">
        <f t="shared" si="38"/>
        <v>0</v>
      </c>
      <c r="BJ147" s="19" t="s">
        <v>79</v>
      </c>
      <c r="BK147" s="157">
        <f t="shared" si="39"/>
        <v>0</v>
      </c>
      <c r="BL147" s="19" t="s">
        <v>175</v>
      </c>
      <c r="BM147" s="156" t="s">
        <v>729</v>
      </c>
    </row>
    <row r="148" spans="1:65" s="2" customFormat="1" ht="16.5" customHeight="1">
      <c r="A148" s="34"/>
      <c r="B148" s="144"/>
      <c r="C148" s="145" t="s">
        <v>474</v>
      </c>
      <c r="D148" s="145" t="s">
        <v>170</v>
      </c>
      <c r="E148" s="146" t="s">
        <v>2073</v>
      </c>
      <c r="F148" s="147" t="s">
        <v>2074</v>
      </c>
      <c r="G148" s="148" t="s">
        <v>847</v>
      </c>
      <c r="H148" s="149">
        <v>2</v>
      </c>
      <c r="I148" s="150"/>
      <c r="J148" s="151">
        <f t="shared" si="30"/>
        <v>0</v>
      </c>
      <c r="K148" s="147" t="s">
        <v>1974</v>
      </c>
      <c r="L148" s="35"/>
      <c r="M148" s="152" t="s">
        <v>3</v>
      </c>
      <c r="N148" s="153" t="s">
        <v>43</v>
      </c>
      <c r="O148" s="55"/>
      <c r="P148" s="154">
        <f t="shared" si="31"/>
        <v>0</v>
      </c>
      <c r="Q148" s="154">
        <v>0</v>
      </c>
      <c r="R148" s="154">
        <f t="shared" si="32"/>
        <v>0</v>
      </c>
      <c r="S148" s="154">
        <v>0</v>
      </c>
      <c r="T148" s="155">
        <f t="shared" si="3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6" t="s">
        <v>175</v>
      </c>
      <c r="AT148" s="156" t="s">
        <v>170</v>
      </c>
      <c r="AU148" s="156" t="s">
        <v>79</v>
      </c>
      <c r="AY148" s="19" t="s">
        <v>167</v>
      </c>
      <c r="BE148" s="157">
        <f t="shared" si="34"/>
        <v>0</v>
      </c>
      <c r="BF148" s="157">
        <f t="shared" si="35"/>
        <v>0</v>
      </c>
      <c r="BG148" s="157">
        <f t="shared" si="36"/>
        <v>0</v>
      </c>
      <c r="BH148" s="157">
        <f t="shared" si="37"/>
        <v>0</v>
      </c>
      <c r="BI148" s="157">
        <f t="shared" si="38"/>
        <v>0</v>
      </c>
      <c r="BJ148" s="19" t="s">
        <v>79</v>
      </c>
      <c r="BK148" s="157">
        <f t="shared" si="39"/>
        <v>0</v>
      </c>
      <c r="BL148" s="19" t="s">
        <v>175</v>
      </c>
      <c r="BM148" s="156" t="s">
        <v>740</v>
      </c>
    </row>
    <row r="149" spans="1:65" s="2" customFormat="1" ht="24.2" customHeight="1">
      <c r="A149" s="34"/>
      <c r="B149" s="144"/>
      <c r="C149" s="145" t="s">
        <v>480</v>
      </c>
      <c r="D149" s="145" t="s">
        <v>170</v>
      </c>
      <c r="E149" s="146" t="s">
        <v>2075</v>
      </c>
      <c r="F149" s="147" t="s">
        <v>2076</v>
      </c>
      <c r="G149" s="148" t="s">
        <v>847</v>
      </c>
      <c r="H149" s="149">
        <v>1</v>
      </c>
      <c r="I149" s="150"/>
      <c r="J149" s="151">
        <f t="shared" si="30"/>
        <v>0</v>
      </c>
      <c r="K149" s="147" t="s">
        <v>1974</v>
      </c>
      <c r="L149" s="35"/>
      <c r="M149" s="152" t="s">
        <v>3</v>
      </c>
      <c r="N149" s="153" t="s">
        <v>43</v>
      </c>
      <c r="O149" s="55"/>
      <c r="P149" s="154">
        <f t="shared" si="31"/>
        <v>0</v>
      </c>
      <c r="Q149" s="154">
        <v>0</v>
      </c>
      <c r="R149" s="154">
        <f t="shared" si="32"/>
        <v>0</v>
      </c>
      <c r="S149" s="154">
        <v>0</v>
      </c>
      <c r="T149" s="155">
        <f t="shared" si="3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56" t="s">
        <v>175</v>
      </c>
      <c r="AT149" s="156" t="s">
        <v>170</v>
      </c>
      <c r="AU149" s="156" t="s">
        <v>79</v>
      </c>
      <c r="AY149" s="19" t="s">
        <v>167</v>
      </c>
      <c r="BE149" s="157">
        <f t="shared" si="34"/>
        <v>0</v>
      </c>
      <c r="BF149" s="157">
        <f t="shared" si="35"/>
        <v>0</v>
      </c>
      <c r="BG149" s="157">
        <f t="shared" si="36"/>
        <v>0</v>
      </c>
      <c r="BH149" s="157">
        <f t="shared" si="37"/>
        <v>0</v>
      </c>
      <c r="BI149" s="157">
        <f t="shared" si="38"/>
        <v>0</v>
      </c>
      <c r="BJ149" s="19" t="s">
        <v>79</v>
      </c>
      <c r="BK149" s="157">
        <f t="shared" si="39"/>
        <v>0</v>
      </c>
      <c r="BL149" s="19" t="s">
        <v>175</v>
      </c>
      <c r="BM149" s="156" t="s">
        <v>752</v>
      </c>
    </row>
    <row r="150" spans="1:65" s="2" customFormat="1" ht="24.2" customHeight="1">
      <c r="A150" s="34"/>
      <c r="B150" s="144"/>
      <c r="C150" s="145" t="s">
        <v>485</v>
      </c>
      <c r="D150" s="145" t="s">
        <v>170</v>
      </c>
      <c r="E150" s="146" t="s">
        <v>2077</v>
      </c>
      <c r="F150" s="147" t="s">
        <v>2078</v>
      </c>
      <c r="G150" s="148" t="s">
        <v>847</v>
      </c>
      <c r="H150" s="149">
        <v>2</v>
      </c>
      <c r="I150" s="150"/>
      <c r="J150" s="151">
        <f t="shared" si="30"/>
        <v>0</v>
      </c>
      <c r="K150" s="147" t="s">
        <v>1974</v>
      </c>
      <c r="L150" s="35"/>
      <c r="M150" s="152" t="s">
        <v>3</v>
      </c>
      <c r="N150" s="153" t="s">
        <v>43</v>
      </c>
      <c r="O150" s="55"/>
      <c r="P150" s="154">
        <f t="shared" si="31"/>
        <v>0</v>
      </c>
      <c r="Q150" s="154">
        <v>0</v>
      </c>
      <c r="R150" s="154">
        <f t="shared" si="32"/>
        <v>0</v>
      </c>
      <c r="S150" s="154">
        <v>0</v>
      </c>
      <c r="T150" s="155">
        <f t="shared" si="3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6" t="s">
        <v>175</v>
      </c>
      <c r="AT150" s="156" t="s">
        <v>170</v>
      </c>
      <c r="AU150" s="156" t="s">
        <v>79</v>
      </c>
      <c r="AY150" s="19" t="s">
        <v>167</v>
      </c>
      <c r="BE150" s="157">
        <f t="shared" si="34"/>
        <v>0</v>
      </c>
      <c r="BF150" s="157">
        <f t="shared" si="35"/>
        <v>0</v>
      </c>
      <c r="BG150" s="157">
        <f t="shared" si="36"/>
        <v>0</v>
      </c>
      <c r="BH150" s="157">
        <f t="shared" si="37"/>
        <v>0</v>
      </c>
      <c r="BI150" s="157">
        <f t="shared" si="38"/>
        <v>0</v>
      </c>
      <c r="BJ150" s="19" t="s">
        <v>79</v>
      </c>
      <c r="BK150" s="157">
        <f t="shared" si="39"/>
        <v>0</v>
      </c>
      <c r="BL150" s="19" t="s">
        <v>175</v>
      </c>
      <c r="BM150" s="156" t="s">
        <v>775</v>
      </c>
    </row>
    <row r="151" spans="1:65" s="2" customFormat="1" ht="24.2" customHeight="1">
      <c r="A151" s="34"/>
      <c r="B151" s="144"/>
      <c r="C151" s="145" t="s">
        <v>491</v>
      </c>
      <c r="D151" s="145" t="s">
        <v>170</v>
      </c>
      <c r="E151" s="146" t="s">
        <v>2079</v>
      </c>
      <c r="F151" s="147" t="s">
        <v>2080</v>
      </c>
      <c r="G151" s="148" t="s">
        <v>847</v>
      </c>
      <c r="H151" s="149">
        <v>1</v>
      </c>
      <c r="I151" s="150"/>
      <c r="J151" s="151">
        <f t="shared" si="30"/>
        <v>0</v>
      </c>
      <c r="K151" s="147" t="s">
        <v>1974</v>
      </c>
      <c r="L151" s="35"/>
      <c r="M151" s="152" t="s">
        <v>3</v>
      </c>
      <c r="N151" s="153" t="s">
        <v>43</v>
      </c>
      <c r="O151" s="55"/>
      <c r="P151" s="154">
        <f t="shared" si="31"/>
        <v>0</v>
      </c>
      <c r="Q151" s="154">
        <v>0</v>
      </c>
      <c r="R151" s="154">
        <f t="shared" si="32"/>
        <v>0</v>
      </c>
      <c r="S151" s="154">
        <v>0</v>
      </c>
      <c r="T151" s="155">
        <f t="shared" si="3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6" t="s">
        <v>175</v>
      </c>
      <c r="AT151" s="156" t="s">
        <v>170</v>
      </c>
      <c r="AU151" s="156" t="s">
        <v>79</v>
      </c>
      <c r="AY151" s="19" t="s">
        <v>167</v>
      </c>
      <c r="BE151" s="157">
        <f t="shared" si="34"/>
        <v>0</v>
      </c>
      <c r="BF151" s="157">
        <f t="shared" si="35"/>
        <v>0</v>
      </c>
      <c r="BG151" s="157">
        <f t="shared" si="36"/>
        <v>0</v>
      </c>
      <c r="BH151" s="157">
        <f t="shared" si="37"/>
        <v>0</v>
      </c>
      <c r="BI151" s="157">
        <f t="shared" si="38"/>
        <v>0</v>
      </c>
      <c r="BJ151" s="19" t="s">
        <v>79</v>
      </c>
      <c r="BK151" s="157">
        <f t="shared" si="39"/>
        <v>0</v>
      </c>
      <c r="BL151" s="19" t="s">
        <v>175</v>
      </c>
      <c r="BM151" s="156" t="s">
        <v>788</v>
      </c>
    </row>
    <row r="152" spans="1:65" s="2" customFormat="1" ht="24.2" customHeight="1">
      <c r="A152" s="34"/>
      <c r="B152" s="144"/>
      <c r="C152" s="145" t="s">
        <v>497</v>
      </c>
      <c r="D152" s="145" t="s">
        <v>170</v>
      </c>
      <c r="E152" s="146" t="s">
        <v>2081</v>
      </c>
      <c r="F152" s="147" t="s">
        <v>2082</v>
      </c>
      <c r="G152" s="148" t="s">
        <v>847</v>
      </c>
      <c r="H152" s="149">
        <v>2</v>
      </c>
      <c r="I152" s="150"/>
      <c r="J152" s="151">
        <f t="shared" si="30"/>
        <v>0</v>
      </c>
      <c r="K152" s="147" t="s">
        <v>1974</v>
      </c>
      <c r="L152" s="35"/>
      <c r="M152" s="152" t="s">
        <v>3</v>
      </c>
      <c r="N152" s="153" t="s">
        <v>43</v>
      </c>
      <c r="O152" s="55"/>
      <c r="P152" s="154">
        <f t="shared" si="31"/>
        <v>0</v>
      </c>
      <c r="Q152" s="154">
        <v>0</v>
      </c>
      <c r="R152" s="154">
        <f t="shared" si="32"/>
        <v>0</v>
      </c>
      <c r="S152" s="154">
        <v>0</v>
      </c>
      <c r="T152" s="155">
        <f t="shared" si="3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6" t="s">
        <v>175</v>
      </c>
      <c r="AT152" s="156" t="s">
        <v>170</v>
      </c>
      <c r="AU152" s="156" t="s">
        <v>79</v>
      </c>
      <c r="AY152" s="19" t="s">
        <v>167</v>
      </c>
      <c r="BE152" s="157">
        <f t="shared" si="34"/>
        <v>0</v>
      </c>
      <c r="BF152" s="157">
        <f t="shared" si="35"/>
        <v>0</v>
      </c>
      <c r="BG152" s="157">
        <f t="shared" si="36"/>
        <v>0</v>
      </c>
      <c r="BH152" s="157">
        <f t="shared" si="37"/>
        <v>0</v>
      </c>
      <c r="BI152" s="157">
        <f t="shared" si="38"/>
        <v>0</v>
      </c>
      <c r="BJ152" s="19" t="s">
        <v>79</v>
      </c>
      <c r="BK152" s="157">
        <f t="shared" si="39"/>
        <v>0</v>
      </c>
      <c r="BL152" s="19" t="s">
        <v>175</v>
      </c>
      <c r="BM152" s="156" t="s">
        <v>934</v>
      </c>
    </row>
    <row r="153" spans="1:65" s="2" customFormat="1" ht="16.5" customHeight="1">
      <c r="A153" s="34"/>
      <c r="B153" s="144"/>
      <c r="C153" s="145" t="s">
        <v>502</v>
      </c>
      <c r="D153" s="145" t="s">
        <v>170</v>
      </c>
      <c r="E153" s="146" t="s">
        <v>2083</v>
      </c>
      <c r="F153" s="147" t="s">
        <v>2084</v>
      </c>
      <c r="G153" s="148" t="s">
        <v>847</v>
      </c>
      <c r="H153" s="149">
        <v>2</v>
      </c>
      <c r="I153" s="150"/>
      <c r="J153" s="151">
        <f t="shared" si="30"/>
        <v>0</v>
      </c>
      <c r="K153" s="147" t="s">
        <v>3</v>
      </c>
      <c r="L153" s="35"/>
      <c r="M153" s="152" t="s">
        <v>3</v>
      </c>
      <c r="N153" s="153" t="s">
        <v>43</v>
      </c>
      <c r="O153" s="55"/>
      <c r="P153" s="154">
        <f t="shared" si="31"/>
        <v>0</v>
      </c>
      <c r="Q153" s="154">
        <v>0</v>
      </c>
      <c r="R153" s="154">
        <f t="shared" si="32"/>
        <v>0</v>
      </c>
      <c r="S153" s="154">
        <v>0</v>
      </c>
      <c r="T153" s="155">
        <f t="shared" si="3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6" t="s">
        <v>175</v>
      </c>
      <c r="AT153" s="156" t="s">
        <v>170</v>
      </c>
      <c r="AU153" s="156" t="s">
        <v>79</v>
      </c>
      <c r="AY153" s="19" t="s">
        <v>167</v>
      </c>
      <c r="BE153" s="157">
        <f t="shared" si="34"/>
        <v>0</v>
      </c>
      <c r="BF153" s="157">
        <f t="shared" si="35"/>
        <v>0</v>
      </c>
      <c r="BG153" s="157">
        <f t="shared" si="36"/>
        <v>0</v>
      </c>
      <c r="BH153" s="157">
        <f t="shared" si="37"/>
        <v>0</v>
      </c>
      <c r="BI153" s="157">
        <f t="shared" si="38"/>
        <v>0</v>
      </c>
      <c r="BJ153" s="19" t="s">
        <v>79</v>
      </c>
      <c r="BK153" s="157">
        <f t="shared" si="39"/>
        <v>0</v>
      </c>
      <c r="BL153" s="19" t="s">
        <v>175</v>
      </c>
      <c r="BM153" s="156" t="s">
        <v>937</v>
      </c>
    </row>
    <row r="154" spans="1:65" s="2" customFormat="1" ht="37.9" customHeight="1">
      <c r="A154" s="34"/>
      <c r="B154" s="144"/>
      <c r="C154" s="145" t="s">
        <v>508</v>
      </c>
      <c r="D154" s="145" t="s">
        <v>170</v>
      </c>
      <c r="E154" s="146" t="s">
        <v>2085</v>
      </c>
      <c r="F154" s="147" t="s">
        <v>2086</v>
      </c>
      <c r="G154" s="148" t="s">
        <v>847</v>
      </c>
      <c r="H154" s="149">
        <v>1</v>
      </c>
      <c r="I154" s="150"/>
      <c r="J154" s="151">
        <f t="shared" si="30"/>
        <v>0</v>
      </c>
      <c r="K154" s="147" t="s">
        <v>1974</v>
      </c>
      <c r="L154" s="35"/>
      <c r="M154" s="152" t="s">
        <v>3</v>
      </c>
      <c r="N154" s="153" t="s">
        <v>43</v>
      </c>
      <c r="O154" s="55"/>
      <c r="P154" s="154">
        <f t="shared" si="31"/>
        <v>0</v>
      </c>
      <c r="Q154" s="154">
        <v>0</v>
      </c>
      <c r="R154" s="154">
        <f t="shared" si="32"/>
        <v>0</v>
      </c>
      <c r="S154" s="154">
        <v>0</v>
      </c>
      <c r="T154" s="155">
        <f t="shared" si="3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6" t="s">
        <v>175</v>
      </c>
      <c r="AT154" s="156" t="s">
        <v>170</v>
      </c>
      <c r="AU154" s="156" t="s">
        <v>79</v>
      </c>
      <c r="AY154" s="19" t="s">
        <v>167</v>
      </c>
      <c r="BE154" s="157">
        <f t="shared" si="34"/>
        <v>0</v>
      </c>
      <c r="BF154" s="157">
        <f t="shared" si="35"/>
        <v>0</v>
      </c>
      <c r="BG154" s="157">
        <f t="shared" si="36"/>
        <v>0</v>
      </c>
      <c r="BH154" s="157">
        <f t="shared" si="37"/>
        <v>0</v>
      </c>
      <c r="BI154" s="157">
        <f t="shared" si="38"/>
        <v>0</v>
      </c>
      <c r="BJ154" s="19" t="s">
        <v>79</v>
      </c>
      <c r="BK154" s="157">
        <f t="shared" si="39"/>
        <v>0</v>
      </c>
      <c r="BL154" s="19" t="s">
        <v>175</v>
      </c>
      <c r="BM154" s="156" t="s">
        <v>940</v>
      </c>
    </row>
    <row r="155" spans="1:65" s="2" customFormat="1" ht="37.9" customHeight="1">
      <c r="A155" s="34"/>
      <c r="B155" s="144"/>
      <c r="C155" s="145" t="s">
        <v>513</v>
      </c>
      <c r="D155" s="145" t="s">
        <v>170</v>
      </c>
      <c r="E155" s="146" t="s">
        <v>2087</v>
      </c>
      <c r="F155" s="147" t="s">
        <v>2088</v>
      </c>
      <c r="G155" s="148" t="s">
        <v>847</v>
      </c>
      <c r="H155" s="149">
        <v>1</v>
      </c>
      <c r="I155" s="150"/>
      <c r="J155" s="151">
        <f t="shared" si="30"/>
        <v>0</v>
      </c>
      <c r="K155" s="147" t="s">
        <v>1974</v>
      </c>
      <c r="L155" s="35"/>
      <c r="M155" s="152" t="s">
        <v>3</v>
      </c>
      <c r="N155" s="153" t="s">
        <v>43</v>
      </c>
      <c r="O155" s="55"/>
      <c r="P155" s="154">
        <f t="shared" si="31"/>
        <v>0</v>
      </c>
      <c r="Q155" s="154">
        <v>0</v>
      </c>
      <c r="R155" s="154">
        <f t="shared" si="32"/>
        <v>0</v>
      </c>
      <c r="S155" s="154">
        <v>0</v>
      </c>
      <c r="T155" s="155">
        <f t="shared" si="3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6" t="s">
        <v>175</v>
      </c>
      <c r="AT155" s="156" t="s">
        <v>170</v>
      </c>
      <c r="AU155" s="156" t="s">
        <v>79</v>
      </c>
      <c r="AY155" s="19" t="s">
        <v>167</v>
      </c>
      <c r="BE155" s="157">
        <f t="shared" si="34"/>
        <v>0</v>
      </c>
      <c r="BF155" s="157">
        <f t="shared" si="35"/>
        <v>0</v>
      </c>
      <c r="BG155" s="157">
        <f t="shared" si="36"/>
        <v>0</v>
      </c>
      <c r="BH155" s="157">
        <f t="shared" si="37"/>
        <v>0</v>
      </c>
      <c r="BI155" s="157">
        <f t="shared" si="38"/>
        <v>0</v>
      </c>
      <c r="BJ155" s="19" t="s">
        <v>79</v>
      </c>
      <c r="BK155" s="157">
        <f t="shared" si="39"/>
        <v>0</v>
      </c>
      <c r="BL155" s="19" t="s">
        <v>175</v>
      </c>
      <c r="BM155" s="156" t="s">
        <v>943</v>
      </c>
    </row>
    <row r="156" spans="1:65" s="2" customFormat="1" ht="24.2" customHeight="1">
      <c r="A156" s="34"/>
      <c r="B156" s="144"/>
      <c r="C156" s="145" t="s">
        <v>518</v>
      </c>
      <c r="D156" s="145" t="s">
        <v>170</v>
      </c>
      <c r="E156" s="146" t="s">
        <v>2089</v>
      </c>
      <c r="F156" s="147" t="s">
        <v>2090</v>
      </c>
      <c r="G156" s="148" t="s">
        <v>847</v>
      </c>
      <c r="H156" s="149">
        <v>2</v>
      </c>
      <c r="I156" s="150"/>
      <c r="J156" s="151">
        <f t="shared" si="30"/>
        <v>0</v>
      </c>
      <c r="K156" s="147" t="s">
        <v>1974</v>
      </c>
      <c r="L156" s="35"/>
      <c r="M156" s="152" t="s">
        <v>3</v>
      </c>
      <c r="N156" s="153" t="s">
        <v>43</v>
      </c>
      <c r="O156" s="55"/>
      <c r="P156" s="154">
        <f t="shared" si="31"/>
        <v>0</v>
      </c>
      <c r="Q156" s="154">
        <v>0</v>
      </c>
      <c r="R156" s="154">
        <f t="shared" si="32"/>
        <v>0</v>
      </c>
      <c r="S156" s="154">
        <v>0</v>
      </c>
      <c r="T156" s="155">
        <f t="shared" si="3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6" t="s">
        <v>175</v>
      </c>
      <c r="AT156" s="156" t="s">
        <v>170</v>
      </c>
      <c r="AU156" s="156" t="s">
        <v>79</v>
      </c>
      <c r="AY156" s="19" t="s">
        <v>167</v>
      </c>
      <c r="BE156" s="157">
        <f t="shared" si="34"/>
        <v>0</v>
      </c>
      <c r="BF156" s="157">
        <f t="shared" si="35"/>
        <v>0</v>
      </c>
      <c r="BG156" s="157">
        <f t="shared" si="36"/>
        <v>0</v>
      </c>
      <c r="BH156" s="157">
        <f t="shared" si="37"/>
        <v>0</v>
      </c>
      <c r="BI156" s="157">
        <f t="shared" si="38"/>
        <v>0</v>
      </c>
      <c r="BJ156" s="19" t="s">
        <v>79</v>
      </c>
      <c r="BK156" s="157">
        <f t="shared" si="39"/>
        <v>0</v>
      </c>
      <c r="BL156" s="19" t="s">
        <v>175</v>
      </c>
      <c r="BM156" s="156" t="s">
        <v>946</v>
      </c>
    </row>
    <row r="157" spans="1:65" s="2" customFormat="1" ht="24.2" customHeight="1">
      <c r="A157" s="34"/>
      <c r="B157" s="144"/>
      <c r="C157" s="145" t="s">
        <v>525</v>
      </c>
      <c r="D157" s="145" t="s">
        <v>170</v>
      </c>
      <c r="E157" s="146" t="s">
        <v>2091</v>
      </c>
      <c r="F157" s="147" t="s">
        <v>2092</v>
      </c>
      <c r="G157" s="148" t="s">
        <v>847</v>
      </c>
      <c r="H157" s="149">
        <v>2</v>
      </c>
      <c r="I157" s="150"/>
      <c r="J157" s="151">
        <f t="shared" si="30"/>
        <v>0</v>
      </c>
      <c r="K157" s="147" t="s">
        <v>1974</v>
      </c>
      <c r="L157" s="35"/>
      <c r="M157" s="152" t="s">
        <v>3</v>
      </c>
      <c r="N157" s="153" t="s">
        <v>43</v>
      </c>
      <c r="O157" s="55"/>
      <c r="P157" s="154">
        <f t="shared" si="31"/>
        <v>0</v>
      </c>
      <c r="Q157" s="154">
        <v>0</v>
      </c>
      <c r="R157" s="154">
        <f t="shared" si="32"/>
        <v>0</v>
      </c>
      <c r="S157" s="154">
        <v>0</v>
      </c>
      <c r="T157" s="155">
        <f t="shared" si="3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6" t="s">
        <v>175</v>
      </c>
      <c r="AT157" s="156" t="s">
        <v>170</v>
      </c>
      <c r="AU157" s="156" t="s">
        <v>79</v>
      </c>
      <c r="AY157" s="19" t="s">
        <v>167</v>
      </c>
      <c r="BE157" s="157">
        <f t="shared" si="34"/>
        <v>0</v>
      </c>
      <c r="BF157" s="157">
        <f t="shared" si="35"/>
        <v>0</v>
      </c>
      <c r="BG157" s="157">
        <f t="shared" si="36"/>
        <v>0</v>
      </c>
      <c r="BH157" s="157">
        <f t="shared" si="37"/>
        <v>0</v>
      </c>
      <c r="BI157" s="157">
        <f t="shared" si="38"/>
        <v>0</v>
      </c>
      <c r="BJ157" s="19" t="s">
        <v>79</v>
      </c>
      <c r="BK157" s="157">
        <f t="shared" si="39"/>
        <v>0</v>
      </c>
      <c r="BL157" s="19" t="s">
        <v>175</v>
      </c>
      <c r="BM157" s="156" t="s">
        <v>949</v>
      </c>
    </row>
    <row r="158" spans="1:65" s="2" customFormat="1" ht="24.2" customHeight="1">
      <c r="A158" s="34"/>
      <c r="B158" s="144"/>
      <c r="C158" s="145" t="s">
        <v>530</v>
      </c>
      <c r="D158" s="145" t="s">
        <v>170</v>
      </c>
      <c r="E158" s="146" t="s">
        <v>2093</v>
      </c>
      <c r="F158" s="147" t="s">
        <v>2094</v>
      </c>
      <c r="G158" s="148" t="s">
        <v>847</v>
      </c>
      <c r="H158" s="149">
        <v>4</v>
      </c>
      <c r="I158" s="150"/>
      <c r="J158" s="151">
        <f t="shared" si="30"/>
        <v>0</v>
      </c>
      <c r="K158" s="147" t="s">
        <v>1967</v>
      </c>
      <c r="L158" s="35"/>
      <c r="M158" s="152" t="s">
        <v>3</v>
      </c>
      <c r="N158" s="153" t="s">
        <v>43</v>
      </c>
      <c r="O158" s="55"/>
      <c r="P158" s="154">
        <f t="shared" si="31"/>
        <v>0</v>
      </c>
      <c r="Q158" s="154">
        <v>0</v>
      </c>
      <c r="R158" s="154">
        <f t="shared" si="32"/>
        <v>0</v>
      </c>
      <c r="S158" s="154">
        <v>0</v>
      </c>
      <c r="T158" s="155">
        <f t="shared" si="3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6" t="s">
        <v>175</v>
      </c>
      <c r="AT158" s="156" t="s">
        <v>170</v>
      </c>
      <c r="AU158" s="156" t="s">
        <v>79</v>
      </c>
      <c r="AY158" s="19" t="s">
        <v>167</v>
      </c>
      <c r="BE158" s="157">
        <f t="shared" si="34"/>
        <v>0</v>
      </c>
      <c r="BF158" s="157">
        <f t="shared" si="35"/>
        <v>0</v>
      </c>
      <c r="BG158" s="157">
        <f t="shared" si="36"/>
        <v>0</v>
      </c>
      <c r="BH158" s="157">
        <f t="shared" si="37"/>
        <v>0</v>
      </c>
      <c r="BI158" s="157">
        <f t="shared" si="38"/>
        <v>0</v>
      </c>
      <c r="BJ158" s="19" t="s">
        <v>79</v>
      </c>
      <c r="BK158" s="157">
        <f t="shared" si="39"/>
        <v>0</v>
      </c>
      <c r="BL158" s="19" t="s">
        <v>175</v>
      </c>
      <c r="BM158" s="156" t="s">
        <v>952</v>
      </c>
    </row>
    <row r="159" spans="1:65" s="2" customFormat="1" ht="16.5" customHeight="1">
      <c r="A159" s="34"/>
      <c r="B159" s="144"/>
      <c r="C159" s="145" t="s">
        <v>534</v>
      </c>
      <c r="D159" s="145" t="s">
        <v>170</v>
      </c>
      <c r="E159" s="146" t="s">
        <v>2095</v>
      </c>
      <c r="F159" s="147" t="s">
        <v>2096</v>
      </c>
      <c r="G159" s="148" t="s">
        <v>847</v>
      </c>
      <c r="H159" s="149">
        <v>6</v>
      </c>
      <c r="I159" s="150"/>
      <c r="J159" s="151">
        <f t="shared" si="30"/>
        <v>0</v>
      </c>
      <c r="K159" s="147" t="s">
        <v>1967</v>
      </c>
      <c r="L159" s="35"/>
      <c r="M159" s="152" t="s">
        <v>3</v>
      </c>
      <c r="N159" s="153" t="s">
        <v>43</v>
      </c>
      <c r="O159" s="55"/>
      <c r="P159" s="154">
        <f t="shared" si="31"/>
        <v>0</v>
      </c>
      <c r="Q159" s="154">
        <v>0</v>
      </c>
      <c r="R159" s="154">
        <f t="shared" si="32"/>
        <v>0</v>
      </c>
      <c r="S159" s="154">
        <v>0</v>
      </c>
      <c r="T159" s="155">
        <f t="shared" si="3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6" t="s">
        <v>175</v>
      </c>
      <c r="AT159" s="156" t="s">
        <v>170</v>
      </c>
      <c r="AU159" s="156" t="s">
        <v>79</v>
      </c>
      <c r="AY159" s="19" t="s">
        <v>167</v>
      </c>
      <c r="BE159" s="157">
        <f t="shared" si="34"/>
        <v>0</v>
      </c>
      <c r="BF159" s="157">
        <f t="shared" si="35"/>
        <v>0</v>
      </c>
      <c r="BG159" s="157">
        <f t="shared" si="36"/>
        <v>0</v>
      </c>
      <c r="BH159" s="157">
        <f t="shared" si="37"/>
        <v>0</v>
      </c>
      <c r="BI159" s="157">
        <f t="shared" si="38"/>
        <v>0</v>
      </c>
      <c r="BJ159" s="19" t="s">
        <v>79</v>
      </c>
      <c r="BK159" s="157">
        <f t="shared" si="39"/>
        <v>0</v>
      </c>
      <c r="BL159" s="19" t="s">
        <v>175</v>
      </c>
      <c r="BM159" s="156" t="s">
        <v>955</v>
      </c>
    </row>
    <row r="160" spans="1:65" s="2" customFormat="1" ht="21.75" customHeight="1">
      <c r="A160" s="34"/>
      <c r="B160" s="144"/>
      <c r="C160" s="145" t="s">
        <v>539</v>
      </c>
      <c r="D160" s="145" t="s">
        <v>170</v>
      </c>
      <c r="E160" s="146" t="s">
        <v>2097</v>
      </c>
      <c r="F160" s="147" t="s">
        <v>2098</v>
      </c>
      <c r="G160" s="148" t="s">
        <v>614</v>
      </c>
      <c r="H160" s="191"/>
      <c r="I160" s="150"/>
      <c r="J160" s="151">
        <f t="shared" si="30"/>
        <v>0</v>
      </c>
      <c r="K160" s="147" t="s">
        <v>1967</v>
      </c>
      <c r="L160" s="35"/>
      <c r="M160" s="152" t="s">
        <v>3</v>
      </c>
      <c r="N160" s="153" t="s">
        <v>43</v>
      </c>
      <c r="O160" s="55"/>
      <c r="P160" s="154">
        <f t="shared" si="31"/>
        <v>0</v>
      </c>
      <c r="Q160" s="154">
        <v>0</v>
      </c>
      <c r="R160" s="154">
        <f t="shared" si="32"/>
        <v>0</v>
      </c>
      <c r="S160" s="154">
        <v>0</v>
      </c>
      <c r="T160" s="155">
        <f t="shared" si="3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6" t="s">
        <v>175</v>
      </c>
      <c r="AT160" s="156" t="s">
        <v>170</v>
      </c>
      <c r="AU160" s="156" t="s">
        <v>79</v>
      </c>
      <c r="AY160" s="19" t="s">
        <v>167</v>
      </c>
      <c r="BE160" s="157">
        <f t="shared" si="34"/>
        <v>0</v>
      </c>
      <c r="BF160" s="157">
        <f t="shared" si="35"/>
        <v>0</v>
      </c>
      <c r="BG160" s="157">
        <f t="shared" si="36"/>
        <v>0</v>
      </c>
      <c r="BH160" s="157">
        <f t="shared" si="37"/>
        <v>0</v>
      </c>
      <c r="BI160" s="157">
        <f t="shared" si="38"/>
        <v>0</v>
      </c>
      <c r="BJ160" s="19" t="s">
        <v>79</v>
      </c>
      <c r="BK160" s="157">
        <f t="shared" si="39"/>
        <v>0</v>
      </c>
      <c r="BL160" s="19" t="s">
        <v>175</v>
      </c>
      <c r="BM160" s="156" t="s">
        <v>958</v>
      </c>
    </row>
    <row r="161" spans="2:63" s="12" customFormat="1" ht="25.9" customHeight="1">
      <c r="B161" s="131"/>
      <c r="D161" s="132" t="s">
        <v>71</v>
      </c>
      <c r="E161" s="133" t="s">
        <v>906</v>
      </c>
      <c r="F161" s="133" t="s">
        <v>2099</v>
      </c>
      <c r="I161" s="134"/>
      <c r="J161" s="135">
        <f>BK161</f>
        <v>0</v>
      </c>
      <c r="L161" s="131"/>
      <c r="M161" s="136"/>
      <c r="N161" s="137"/>
      <c r="O161" s="137"/>
      <c r="P161" s="138">
        <f>P162</f>
        <v>0</v>
      </c>
      <c r="Q161" s="137"/>
      <c r="R161" s="138">
        <f>R162</f>
        <v>0</v>
      </c>
      <c r="S161" s="137"/>
      <c r="T161" s="139">
        <f>T162</f>
        <v>0</v>
      </c>
      <c r="AR161" s="132" t="s">
        <v>79</v>
      </c>
      <c r="AT161" s="140" t="s">
        <v>71</v>
      </c>
      <c r="AU161" s="140" t="s">
        <v>72</v>
      </c>
      <c r="AY161" s="132" t="s">
        <v>167</v>
      </c>
      <c r="BK161" s="141">
        <f>BK162</f>
        <v>0</v>
      </c>
    </row>
    <row r="162" spans="1:65" s="2" customFormat="1" ht="24.2" customHeight="1">
      <c r="A162" s="34"/>
      <c r="B162" s="144"/>
      <c r="C162" s="145" t="s">
        <v>543</v>
      </c>
      <c r="D162" s="145" t="s">
        <v>170</v>
      </c>
      <c r="E162" s="146" t="s">
        <v>2100</v>
      </c>
      <c r="F162" s="147" t="s">
        <v>2101</v>
      </c>
      <c r="G162" s="148" t="s">
        <v>226</v>
      </c>
      <c r="H162" s="149">
        <v>24</v>
      </c>
      <c r="I162" s="150"/>
      <c r="J162" s="151">
        <f>ROUND(I162*H162,2)</f>
        <v>0</v>
      </c>
      <c r="K162" s="147" t="s">
        <v>1967</v>
      </c>
      <c r="L162" s="35"/>
      <c r="M162" s="152" t="s">
        <v>3</v>
      </c>
      <c r="N162" s="153" t="s">
        <v>43</v>
      </c>
      <c r="O162" s="55"/>
      <c r="P162" s="154">
        <f>O162*H162</f>
        <v>0</v>
      </c>
      <c r="Q162" s="154">
        <v>0</v>
      </c>
      <c r="R162" s="154">
        <f>Q162*H162</f>
        <v>0</v>
      </c>
      <c r="S162" s="154">
        <v>0</v>
      </c>
      <c r="T162" s="155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56" t="s">
        <v>175</v>
      </c>
      <c r="AT162" s="156" t="s">
        <v>170</v>
      </c>
      <c r="AU162" s="156" t="s">
        <v>79</v>
      </c>
      <c r="AY162" s="19" t="s">
        <v>167</v>
      </c>
      <c r="BE162" s="157">
        <f>IF(N162="základní",J162,0)</f>
        <v>0</v>
      </c>
      <c r="BF162" s="157">
        <f>IF(N162="snížená",J162,0)</f>
        <v>0</v>
      </c>
      <c r="BG162" s="157">
        <f>IF(N162="zákl. přenesená",J162,0)</f>
        <v>0</v>
      </c>
      <c r="BH162" s="157">
        <f>IF(N162="sníž. přenesená",J162,0)</f>
        <v>0</v>
      </c>
      <c r="BI162" s="157">
        <f>IF(N162="nulová",J162,0)</f>
        <v>0</v>
      </c>
      <c r="BJ162" s="19" t="s">
        <v>79</v>
      </c>
      <c r="BK162" s="157">
        <f>ROUND(I162*H162,2)</f>
        <v>0</v>
      </c>
      <c r="BL162" s="19" t="s">
        <v>175</v>
      </c>
      <c r="BM162" s="156" t="s">
        <v>1418</v>
      </c>
    </row>
    <row r="163" spans="2:63" s="12" customFormat="1" ht="25.9" customHeight="1">
      <c r="B163" s="131"/>
      <c r="D163" s="132" t="s">
        <v>71</v>
      </c>
      <c r="E163" s="133" t="s">
        <v>1932</v>
      </c>
      <c r="F163" s="133" t="s">
        <v>151</v>
      </c>
      <c r="I163" s="134"/>
      <c r="J163" s="135">
        <f>BK163</f>
        <v>0</v>
      </c>
      <c r="L163" s="131"/>
      <c r="M163" s="136"/>
      <c r="N163" s="137"/>
      <c r="O163" s="137"/>
      <c r="P163" s="138">
        <f>P164</f>
        <v>0</v>
      </c>
      <c r="Q163" s="137"/>
      <c r="R163" s="138">
        <f>R164</f>
        <v>0</v>
      </c>
      <c r="S163" s="137"/>
      <c r="T163" s="139">
        <f>T164</f>
        <v>0</v>
      </c>
      <c r="AR163" s="132" t="s">
        <v>79</v>
      </c>
      <c r="AT163" s="140" t="s">
        <v>71</v>
      </c>
      <c r="AU163" s="140" t="s">
        <v>72</v>
      </c>
      <c r="AY163" s="132" t="s">
        <v>167</v>
      </c>
      <c r="BK163" s="141">
        <f>BK164</f>
        <v>0</v>
      </c>
    </row>
    <row r="164" spans="1:65" s="2" customFormat="1" ht="24.2" customHeight="1">
      <c r="A164" s="34"/>
      <c r="B164" s="144"/>
      <c r="C164" s="145" t="s">
        <v>547</v>
      </c>
      <c r="D164" s="145" t="s">
        <v>170</v>
      </c>
      <c r="E164" s="146" t="s">
        <v>2102</v>
      </c>
      <c r="F164" s="147" t="s">
        <v>2103</v>
      </c>
      <c r="G164" s="148" t="s">
        <v>791</v>
      </c>
      <c r="H164" s="149">
        <v>24</v>
      </c>
      <c r="I164" s="150"/>
      <c r="J164" s="151">
        <f>ROUND(I164*H164,2)</f>
        <v>0</v>
      </c>
      <c r="K164" s="147" t="s">
        <v>1967</v>
      </c>
      <c r="L164" s="35"/>
      <c r="M164" s="152" t="s">
        <v>3</v>
      </c>
      <c r="N164" s="153" t="s">
        <v>43</v>
      </c>
      <c r="O164" s="55"/>
      <c r="P164" s="154">
        <f>O164*H164</f>
        <v>0</v>
      </c>
      <c r="Q164" s="154">
        <v>0</v>
      </c>
      <c r="R164" s="154">
        <f>Q164*H164</f>
        <v>0</v>
      </c>
      <c r="S164" s="154">
        <v>0</v>
      </c>
      <c r="T164" s="155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56" t="s">
        <v>175</v>
      </c>
      <c r="AT164" s="156" t="s">
        <v>170</v>
      </c>
      <c r="AU164" s="156" t="s">
        <v>79</v>
      </c>
      <c r="AY164" s="19" t="s">
        <v>167</v>
      </c>
      <c r="BE164" s="157">
        <f>IF(N164="základní",J164,0)</f>
        <v>0</v>
      </c>
      <c r="BF164" s="157">
        <f>IF(N164="snížená",J164,0)</f>
        <v>0</v>
      </c>
      <c r="BG164" s="157">
        <f>IF(N164="zákl. přenesená",J164,0)</f>
        <v>0</v>
      </c>
      <c r="BH164" s="157">
        <f>IF(N164="sníž. přenesená",J164,0)</f>
        <v>0</v>
      </c>
      <c r="BI164" s="157">
        <f>IF(N164="nulová",J164,0)</f>
        <v>0</v>
      </c>
      <c r="BJ164" s="19" t="s">
        <v>79</v>
      </c>
      <c r="BK164" s="157">
        <f>ROUND(I164*H164,2)</f>
        <v>0</v>
      </c>
      <c r="BL164" s="19" t="s">
        <v>175</v>
      </c>
      <c r="BM164" s="156" t="s">
        <v>1426</v>
      </c>
    </row>
    <row r="165" spans="2:63" s="12" customFormat="1" ht="25.9" customHeight="1">
      <c r="B165" s="131"/>
      <c r="D165" s="132" t="s">
        <v>71</v>
      </c>
      <c r="E165" s="133" t="s">
        <v>1941</v>
      </c>
      <c r="F165" s="133" t="s">
        <v>2104</v>
      </c>
      <c r="I165" s="134"/>
      <c r="J165" s="135">
        <f>BK165</f>
        <v>0</v>
      </c>
      <c r="L165" s="131"/>
      <c r="M165" s="136"/>
      <c r="N165" s="137"/>
      <c r="O165" s="137"/>
      <c r="P165" s="138">
        <f>P166</f>
        <v>0</v>
      </c>
      <c r="Q165" s="137"/>
      <c r="R165" s="138">
        <f>R166</f>
        <v>0</v>
      </c>
      <c r="S165" s="137"/>
      <c r="T165" s="139">
        <f>T166</f>
        <v>0</v>
      </c>
      <c r="AR165" s="132" t="s">
        <v>79</v>
      </c>
      <c r="AT165" s="140" t="s">
        <v>71</v>
      </c>
      <c r="AU165" s="140" t="s">
        <v>72</v>
      </c>
      <c r="AY165" s="132" t="s">
        <v>167</v>
      </c>
      <c r="BK165" s="141">
        <f>BK166</f>
        <v>0</v>
      </c>
    </row>
    <row r="166" spans="1:65" s="2" customFormat="1" ht="16.5" customHeight="1">
      <c r="A166" s="34"/>
      <c r="B166" s="144"/>
      <c r="C166" s="145" t="s">
        <v>551</v>
      </c>
      <c r="D166" s="145" t="s">
        <v>170</v>
      </c>
      <c r="E166" s="146" t="s">
        <v>2105</v>
      </c>
      <c r="F166" s="147" t="s">
        <v>2106</v>
      </c>
      <c r="G166" s="148" t="s">
        <v>614</v>
      </c>
      <c r="H166" s="191"/>
      <c r="I166" s="150"/>
      <c r="J166" s="151">
        <f>ROUND(I166*H166,2)</f>
        <v>0</v>
      </c>
      <c r="K166" s="147" t="s">
        <v>1967</v>
      </c>
      <c r="L166" s="35"/>
      <c r="M166" s="203" t="s">
        <v>3</v>
      </c>
      <c r="N166" s="204" t="s">
        <v>43</v>
      </c>
      <c r="O166" s="205"/>
      <c r="P166" s="206">
        <f>O166*H166</f>
        <v>0</v>
      </c>
      <c r="Q166" s="206">
        <v>0</v>
      </c>
      <c r="R166" s="206">
        <f>Q166*H166</f>
        <v>0</v>
      </c>
      <c r="S166" s="206">
        <v>0</v>
      </c>
      <c r="T166" s="207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6" t="s">
        <v>175</v>
      </c>
      <c r="AT166" s="156" t="s">
        <v>170</v>
      </c>
      <c r="AU166" s="156" t="s">
        <v>79</v>
      </c>
      <c r="AY166" s="19" t="s">
        <v>167</v>
      </c>
      <c r="BE166" s="157">
        <f>IF(N166="základní",J166,0)</f>
        <v>0</v>
      </c>
      <c r="BF166" s="157">
        <f>IF(N166="snížená",J166,0)</f>
        <v>0</v>
      </c>
      <c r="BG166" s="157">
        <f>IF(N166="zákl. přenesená",J166,0)</f>
        <v>0</v>
      </c>
      <c r="BH166" s="157">
        <f>IF(N166="sníž. přenesená",J166,0)</f>
        <v>0</v>
      </c>
      <c r="BI166" s="157">
        <f>IF(N166="nulová",J166,0)</f>
        <v>0</v>
      </c>
      <c r="BJ166" s="19" t="s">
        <v>79</v>
      </c>
      <c r="BK166" s="157">
        <f>ROUND(I166*H166,2)</f>
        <v>0</v>
      </c>
      <c r="BL166" s="19" t="s">
        <v>175</v>
      </c>
      <c r="BM166" s="156" t="s">
        <v>1436</v>
      </c>
    </row>
    <row r="167" spans="1:31" s="2" customFormat="1" ht="6.95" customHeight="1">
      <c r="A167" s="34"/>
      <c r="B167" s="44"/>
      <c r="C167" s="45"/>
      <c r="D167" s="45"/>
      <c r="E167" s="45"/>
      <c r="F167" s="45"/>
      <c r="G167" s="45"/>
      <c r="H167" s="45"/>
      <c r="I167" s="45"/>
      <c r="J167" s="45"/>
      <c r="K167" s="45"/>
      <c r="L167" s="35"/>
      <c r="M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</row>
  </sheetData>
  <autoFilter ref="C91:K166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LUDEKNEW\uzivatel</dc:creator>
  <cp:keywords/>
  <dc:description/>
  <cp:lastModifiedBy>Martin</cp:lastModifiedBy>
  <dcterms:created xsi:type="dcterms:W3CDTF">2021-08-27T15:16:44Z</dcterms:created>
  <dcterms:modified xsi:type="dcterms:W3CDTF">2021-08-28T11:00:00Z</dcterms:modified>
  <cp:category/>
  <cp:version/>
  <cp:contentType/>
  <cp:contentStatus/>
</cp:coreProperties>
</file>